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KpK\Programová rada\Zasedání PR, termíny zasedání\2020\Final zápisy od garantů ke zveřejnění\"/>
    </mc:Choice>
  </mc:AlternateContent>
  <bookViews>
    <workbookView xWindow="0" yWindow="0" windowWidth="12825" windowHeight="4470" tabRatio="800" activeTab="1"/>
  </bookViews>
  <sheets>
    <sheet name="metodika" sheetId="7" r:id="rId1"/>
    <sheet name="počty za poslední 4 roky" sheetId="5" r:id="rId2"/>
    <sheet name="zdroj graf od roku 2015" sheetId="9" state="hidden" r:id="rId3"/>
    <sheet name="graf-počet přihlášených" sheetId="10" state="hidden" r:id="rId4"/>
    <sheet name="graf-počet přijatých" sheetId="11" state="hidden" r:id="rId5"/>
    <sheet name="Navazující - počty prominutí" sheetId="8" state="hidden" r:id="rId6"/>
  </sheets>
  <definedNames>
    <definedName name="_xlnm.Print_Area" localSheetId="5">'Navazující - počty prominutí'!$A$1:$M$59</definedName>
    <definedName name="_xlnm.Print_Area" localSheetId="1">'počty za poslední 4 roky'!$A$1:$U$89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83" i="5" l="1"/>
  <c r="Z82" i="5"/>
  <c r="Y84" i="5"/>
  <c r="P36" i="9"/>
  <c r="P35" i="9"/>
  <c r="P34" i="9"/>
  <c r="P33" i="9"/>
  <c r="P32" i="9"/>
  <c r="P31" i="9"/>
  <c r="P30" i="9"/>
  <c r="P29" i="9"/>
  <c r="P28" i="9"/>
  <c r="P27" i="9"/>
  <c r="O36" i="9"/>
  <c r="O35" i="9"/>
  <c r="O34" i="9"/>
  <c r="O33" i="9"/>
  <c r="O32" i="9"/>
  <c r="O31" i="9"/>
  <c r="O30" i="9"/>
  <c r="O29" i="9"/>
  <c r="O28" i="9"/>
  <c r="O27" i="9"/>
  <c r="G28" i="9"/>
  <c r="G29" i="9"/>
  <c r="G30" i="9"/>
  <c r="G31" i="9"/>
  <c r="G32" i="9"/>
  <c r="G33" i="9"/>
  <c r="G34" i="9"/>
  <c r="G35" i="9"/>
  <c r="G36" i="9"/>
  <c r="G27" i="9"/>
  <c r="G4" i="9"/>
  <c r="G5" i="9"/>
  <c r="G6" i="9"/>
  <c r="G7" i="9"/>
  <c r="G8" i="9"/>
  <c r="G9" i="9"/>
  <c r="G10" i="9"/>
  <c r="G11" i="9"/>
  <c r="G12" i="9"/>
  <c r="G13" i="9"/>
  <c r="G3" i="9"/>
  <c r="G18" i="9"/>
  <c r="G19" i="9"/>
  <c r="G20" i="9"/>
  <c r="G21" i="9"/>
  <c r="G22" i="9"/>
  <c r="G17" i="9"/>
  <c r="G42" i="9"/>
  <c r="G43" i="9"/>
  <c r="G44" i="9"/>
  <c r="G41" i="9"/>
  <c r="P42" i="9"/>
  <c r="P43" i="9"/>
  <c r="P44" i="9"/>
  <c r="P41" i="9"/>
  <c r="P18" i="9"/>
  <c r="P19" i="9"/>
  <c r="P20" i="9"/>
  <c r="P21" i="9"/>
  <c r="P22" i="9"/>
  <c r="P17" i="9"/>
  <c r="P4" i="9"/>
  <c r="P5" i="9"/>
  <c r="P6" i="9"/>
  <c r="P7" i="9"/>
  <c r="P8" i="9"/>
  <c r="P9" i="9"/>
  <c r="P10" i="9"/>
  <c r="P11" i="9"/>
  <c r="P12" i="9"/>
  <c r="P13" i="9"/>
  <c r="P3" i="9"/>
  <c r="Z53" i="5"/>
  <c r="W33" i="5"/>
  <c r="W21" i="5"/>
  <c r="F9" i="5"/>
  <c r="F10" i="5"/>
  <c r="F11" i="5"/>
  <c r="F12" i="5"/>
  <c r="F13" i="5"/>
  <c r="F14" i="5"/>
  <c r="F15" i="5"/>
  <c r="F16" i="5"/>
  <c r="F17" i="5"/>
  <c r="F18" i="5"/>
  <c r="B21" i="5"/>
  <c r="C21" i="5"/>
  <c r="D21" i="5"/>
  <c r="E21" i="5"/>
  <c r="F21" i="5"/>
  <c r="F27" i="5"/>
  <c r="F28" i="5"/>
  <c r="F29" i="5"/>
  <c r="F30" i="5"/>
  <c r="F31" i="5"/>
  <c r="F32" i="5"/>
  <c r="B33" i="5"/>
  <c r="B34" i="5"/>
  <c r="C33" i="5"/>
  <c r="F33" i="5"/>
  <c r="D33" i="5"/>
  <c r="E33" i="5"/>
  <c r="D34" i="5"/>
  <c r="F40" i="5"/>
  <c r="F41" i="5"/>
  <c r="F42" i="5"/>
  <c r="F43" i="5"/>
  <c r="F46" i="5"/>
  <c r="F48" i="5"/>
  <c r="F49" i="5"/>
  <c r="F50" i="5"/>
  <c r="F51" i="5"/>
  <c r="F52" i="5"/>
  <c r="B54" i="5"/>
  <c r="C54" i="5"/>
  <c r="D54" i="5"/>
  <c r="E54" i="5"/>
  <c r="F54" i="5"/>
  <c r="W34" i="5"/>
  <c r="E34" i="5"/>
  <c r="C34" i="5"/>
  <c r="F34" i="5"/>
  <c r="Z78" i="5"/>
  <c r="Z80" i="5"/>
  <c r="Z81" i="5"/>
  <c r="V84" i="5"/>
  <c r="W84" i="5"/>
  <c r="X84" i="5"/>
  <c r="Q70" i="5"/>
  <c r="Z60" i="5"/>
  <c r="Z61" i="5"/>
  <c r="Z62" i="5"/>
  <c r="Z63" i="5"/>
  <c r="Z66" i="5"/>
  <c r="Z67" i="5"/>
  <c r="Z68" i="5"/>
  <c r="Z69" i="5"/>
  <c r="V70" i="5"/>
  <c r="G37" i="9"/>
  <c r="W70" i="5"/>
  <c r="X70" i="5"/>
  <c r="Y70" i="5"/>
  <c r="X71" i="5"/>
  <c r="Z40" i="5"/>
  <c r="Z41" i="5"/>
  <c r="Z42" i="5"/>
  <c r="Z44" i="5"/>
  <c r="Z45" i="5"/>
  <c r="Z46" i="5"/>
  <c r="Z47" i="5"/>
  <c r="Z48" i="5"/>
  <c r="Z49" i="5"/>
  <c r="Z50" i="5"/>
  <c r="Z51" i="5"/>
  <c r="Z52" i="5"/>
  <c r="V54" i="5"/>
  <c r="V71" i="5"/>
  <c r="W54" i="5"/>
  <c r="X54" i="5"/>
  <c r="Y54" i="5"/>
  <c r="Y85" i="5"/>
  <c r="Z27" i="5"/>
  <c r="Z28" i="5"/>
  <c r="Z30" i="5"/>
  <c r="Z31" i="5"/>
  <c r="Z32" i="5"/>
  <c r="V33" i="5"/>
  <c r="X33" i="5"/>
  <c r="Y33" i="5"/>
  <c r="Z9" i="5"/>
  <c r="Z10" i="5"/>
  <c r="Z11" i="5"/>
  <c r="Z12" i="5"/>
  <c r="Z14" i="5"/>
  <c r="Z15" i="5"/>
  <c r="Z16" i="5"/>
  <c r="Z17" i="5"/>
  <c r="Z18" i="5"/>
  <c r="Z19" i="5"/>
  <c r="Z20" i="5"/>
  <c r="V21" i="5"/>
  <c r="X21" i="5"/>
  <c r="Y21" i="5"/>
  <c r="Y34" i="5"/>
  <c r="Y87" i="5"/>
  <c r="W71" i="5"/>
  <c r="X85" i="5"/>
  <c r="X34" i="5"/>
  <c r="X87" i="5"/>
  <c r="Z70" i="5"/>
  <c r="Z54" i="5"/>
  <c r="W85" i="5"/>
  <c r="Z85" i="5"/>
  <c r="V85" i="5"/>
  <c r="V34" i="5"/>
  <c r="Z84" i="5"/>
  <c r="Y71" i="5"/>
  <c r="Z71" i="5"/>
  <c r="Z33" i="5"/>
  <c r="T54" i="5"/>
  <c r="V87" i="5"/>
  <c r="AC21" i="8"/>
  <c r="AD21" i="8"/>
  <c r="AA21" i="8"/>
  <c r="U18" i="5"/>
  <c r="U19" i="5"/>
  <c r="U20" i="5"/>
  <c r="T21" i="5"/>
  <c r="R54" i="5"/>
  <c r="R21" i="5"/>
  <c r="U80" i="5"/>
  <c r="U81" i="5"/>
  <c r="U47" i="5"/>
  <c r="U44" i="5"/>
  <c r="U45" i="5"/>
  <c r="F37" i="9"/>
  <c r="F36" i="9"/>
  <c r="F34" i="9"/>
  <c r="F32" i="9"/>
  <c r="B37" i="9"/>
  <c r="F31" i="9"/>
  <c r="F44" i="9"/>
  <c r="F43" i="9"/>
  <c r="F42" i="9"/>
  <c r="F41" i="9"/>
  <c r="F28" i="9"/>
  <c r="F29" i="9"/>
  <c r="F30" i="9"/>
  <c r="F33" i="9"/>
  <c r="F35" i="9"/>
  <c r="F27" i="9"/>
  <c r="F18" i="9"/>
  <c r="F19" i="9"/>
  <c r="F20" i="9"/>
  <c r="F21" i="9"/>
  <c r="F22" i="9"/>
  <c r="F17" i="9"/>
  <c r="F4" i="9"/>
  <c r="F5" i="9"/>
  <c r="F6" i="9"/>
  <c r="F7" i="9"/>
  <c r="F8" i="9"/>
  <c r="F9" i="9"/>
  <c r="F10" i="9"/>
  <c r="F11" i="9"/>
  <c r="F12" i="9"/>
  <c r="F13" i="9"/>
  <c r="F3" i="9"/>
  <c r="O42" i="9"/>
  <c r="O43" i="9"/>
  <c r="O44" i="9"/>
  <c r="O41" i="9"/>
  <c r="O18" i="9"/>
  <c r="O19" i="9"/>
  <c r="O20" i="9"/>
  <c r="O21" i="9"/>
  <c r="O22" i="9"/>
  <c r="O17" i="9"/>
  <c r="O4" i="9"/>
  <c r="O5" i="9"/>
  <c r="O6" i="9"/>
  <c r="O7" i="9"/>
  <c r="O8" i="9"/>
  <c r="O9" i="9"/>
  <c r="O10" i="9"/>
  <c r="O11" i="9"/>
  <c r="O12" i="9"/>
  <c r="O13" i="9"/>
  <c r="O3" i="9"/>
  <c r="Z53" i="8"/>
  <c r="Z21" i="8"/>
  <c r="Z54" i="8"/>
  <c r="Q84" i="5"/>
  <c r="Q54" i="5"/>
  <c r="Q21" i="5"/>
  <c r="T84" i="5"/>
  <c r="S84" i="5"/>
  <c r="R84" i="5"/>
  <c r="U83" i="5"/>
  <c r="U82" i="5"/>
  <c r="U78" i="5"/>
  <c r="T70" i="5"/>
  <c r="S70" i="5"/>
  <c r="R70" i="5"/>
  <c r="R71" i="5"/>
  <c r="U69" i="5"/>
  <c r="U68" i="5"/>
  <c r="U67" i="5"/>
  <c r="U66" i="5"/>
  <c r="U63" i="5"/>
  <c r="U62" i="5"/>
  <c r="U61" i="5"/>
  <c r="U60" i="5"/>
  <c r="S54" i="5"/>
  <c r="U52" i="5"/>
  <c r="U51" i="5"/>
  <c r="U50" i="5"/>
  <c r="U49" i="5"/>
  <c r="U48" i="5"/>
  <c r="U46" i="5"/>
  <c r="U42" i="5"/>
  <c r="U41" i="5"/>
  <c r="U40" i="5"/>
  <c r="T33" i="5"/>
  <c r="S33" i="5"/>
  <c r="R33" i="5"/>
  <c r="Q33" i="5"/>
  <c r="U32" i="5"/>
  <c r="U31" i="5"/>
  <c r="U30" i="5"/>
  <c r="U28" i="5"/>
  <c r="U27" i="5"/>
  <c r="S21" i="5"/>
  <c r="U17" i="5"/>
  <c r="U16" i="5"/>
  <c r="U15" i="5"/>
  <c r="U14" i="5"/>
  <c r="U12" i="5"/>
  <c r="U11" i="5"/>
  <c r="U10" i="5"/>
  <c r="U9" i="5"/>
  <c r="U84" i="5"/>
  <c r="Q34" i="5"/>
  <c r="R34" i="5"/>
  <c r="T71" i="5"/>
  <c r="U71" i="5"/>
  <c r="S85" i="5"/>
  <c r="S34" i="5"/>
  <c r="Q71" i="5"/>
  <c r="T85" i="5"/>
  <c r="S71" i="5"/>
  <c r="T34" i="5"/>
  <c r="Q85" i="5"/>
  <c r="R85" i="5"/>
  <c r="U70" i="5"/>
  <c r="U54" i="5"/>
  <c r="U33" i="5"/>
  <c r="U21" i="5"/>
  <c r="X53" i="8"/>
  <c r="W53" i="8"/>
  <c r="U53" i="8"/>
  <c r="T53" i="8"/>
  <c r="Y52" i="8"/>
  <c r="Y51" i="8"/>
  <c r="Y48" i="8"/>
  <c r="Y47" i="8"/>
  <c r="X39" i="8"/>
  <c r="W39" i="8"/>
  <c r="U39" i="8"/>
  <c r="T39" i="8"/>
  <c r="Y38" i="8"/>
  <c r="Y37" i="8"/>
  <c r="Y36" i="8"/>
  <c r="Y35" i="8"/>
  <c r="Y29" i="8"/>
  <c r="Y28" i="8"/>
  <c r="Y27" i="8"/>
  <c r="Y26" i="8"/>
  <c r="X21" i="8"/>
  <c r="X40" i="8"/>
  <c r="W21" i="8"/>
  <c r="V21" i="8"/>
  <c r="V40" i="8"/>
  <c r="V54" i="8"/>
  <c r="U21" i="8"/>
  <c r="T21" i="8"/>
  <c r="Y19" i="8"/>
  <c r="Y18" i="8"/>
  <c r="Y17" i="8"/>
  <c r="Y16" i="8"/>
  <c r="Y15" i="8"/>
  <c r="Y13" i="8"/>
  <c r="Y10" i="8"/>
  <c r="Y9" i="8"/>
  <c r="Y8" i="8"/>
  <c r="Y7" i="8"/>
  <c r="U85" i="5"/>
  <c r="U34" i="5"/>
  <c r="Q87" i="5"/>
  <c r="T87" i="5"/>
  <c r="S87" i="5"/>
  <c r="R87" i="5"/>
  <c r="T40" i="8"/>
  <c r="T54" i="8"/>
  <c r="U40" i="8"/>
  <c r="U54" i="8"/>
  <c r="Y39" i="8"/>
  <c r="W40" i="8"/>
  <c r="W54" i="8"/>
  <c r="X54" i="8"/>
  <c r="Y21" i="8"/>
  <c r="Y53" i="8"/>
  <c r="N42" i="9"/>
  <c r="N43" i="9"/>
  <c r="N44" i="9"/>
  <c r="N41" i="9"/>
  <c r="E42" i="9"/>
  <c r="E43" i="9"/>
  <c r="E44" i="9"/>
  <c r="E41" i="9"/>
  <c r="E28" i="9"/>
  <c r="E29" i="9"/>
  <c r="E30" i="9"/>
  <c r="E31" i="9"/>
  <c r="E32" i="9"/>
  <c r="E33" i="9"/>
  <c r="E34" i="9"/>
  <c r="E35" i="9"/>
  <c r="E36" i="9"/>
  <c r="E27" i="9"/>
  <c r="N28" i="9"/>
  <c r="N29" i="9"/>
  <c r="N30" i="9"/>
  <c r="N31" i="9"/>
  <c r="N32" i="9"/>
  <c r="N33" i="9"/>
  <c r="N34" i="9"/>
  <c r="N35" i="9"/>
  <c r="N36" i="9"/>
  <c r="N27" i="9"/>
  <c r="N18" i="9"/>
  <c r="N19" i="9"/>
  <c r="N20" i="9"/>
  <c r="N21" i="9"/>
  <c r="N22" i="9"/>
  <c r="N17" i="9"/>
  <c r="E18" i="9"/>
  <c r="E19" i="9"/>
  <c r="E20" i="9"/>
  <c r="E21" i="9"/>
  <c r="E22" i="9"/>
  <c r="E17" i="9"/>
  <c r="D17" i="9"/>
  <c r="N4" i="9"/>
  <c r="N5" i="9"/>
  <c r="N6" i="9"/>
  <c r="N7" i="9"/>
  <c r="N8" i="9"/>
  <c r="N9" i="9"/>
  <c r="N10" i="9"/>
  <c r="N11" i="9"/>
  <c r="N12" i="9"/>
  <c r="N13" i="9"/>
  <c r="N3" i="9"/>
  <c r="E4" i="9"/>
  <c r="E5" i="9"/>
  <c r="E6" i="9"/>
  <c r="E7" i="9"/>
  <c r="E8" i="9"/>
  <c r="E9" i="9"/>
  <c r="E10" i="9"/>
  <c r="E11" i="9"/>
  <c r="E12" i="9"/>
  <c r="E13" i="9"/>
  <c r="E3" i="9"/>
  <c r="O84" i="5"/>
  <c r="N84" i="5"/>
  <c r="M84" i="5"/>
  <c r="L84" i="5"/>
  <c r="P83" i="5"/>
  <c r="P82" i="5"/>
  <c r="P79" i="5"/>
  <c r="P78" i="5"/>
  <c r="O70" i="5"/>
  <c r="N70" i="5"/>
  <c r="M70" i="5"/>
  <c r="L70" i="5"/>
  <c r="E37" i="9"/>
  <c r="P69" i="5"/>
  <c r="P68" i="5"/>
  <c r="P67" i="5"/>
  <c r="P66" i="5"/>
  <c r="P63" i="5"/>
  <c r="P62" i="5"/>
  <c r="P61" i="5"/>
  <c r="P60" i="5"/>
  <c r="O54" i="5"/>
  <c r="N54" i="5"/>
  <c r="M54" i="5"/>
  <c r="M71" i="5"/>
  <c r="L54" i="5"/>
  <c r="P52" i="5"/>
  <c r="P51" i="5"/>
  <c r="P50" i="5"/>
  <c r="P49" i="5"/>
  <c r="P48" i="5"/>
  <c r="P46" i="5"/>
  <c r="P43" i="5"/>
  <c r="P42" i="5"/>
  <c r="P41" i="5"/>
  <c r="P40" i="5"/>
  <c r="O33" i="5"/>
  <c r="N33" i="5"/>
  <c r="M33" i="5"/>
  <c r="L33" i="5"/>
  <c r="P32" i="5"/>
  <c r="P31" i="5"/>
  <c r="P30" i="5"/>
  <c r="P29" i="5"/>
  <c r="P28" i="5"/>
  <c r="P27" i="5"/>
  <c r="O21" i="5"/>
  <c r="N21" i="5"/>
  <c r="M21" i="5"/>
  <c r="L21" i="5"/>
  <c r="P19" i="5"/>
  <c r="P18" i="5"/>
  <c r="P17" i="5"/>
  <c r="P16" i="5"/>
  <c r="P15" i="5"/>
  <c r="P14" i="5"/>
  <c r="P13" i="5"/>
  <c r="P12" i="5"/>
  <c r="P11" i="5"/>
  <c r="P10" i="5"/>
  <c r="P9" i="5"/>
  <c r="M28" i="9"/>
  <c r="M29" i="9"/>
  <c r="M30" i="9"/>
  <c r="M31" i="9"/>
  <c r="M32" i="9"/>
  <c r="M33" i="9"/>
  <c r="M34" i="9"/>
  <c r="M35" i="9"/>
  <c r="M36" i="9"/>
  <c r="M27" i="9"/>
  <c r="L27" i="9"/>
  <c r="D28" i="9"/>
  <c r="D29" i="9"/>
  <c r="D30" i="9"/>
  <c r="D31" i="9"/>
  <c r="D32" i="9"/>
  <c r="D33" i="9"/>
  <c r="D34" i="9"/>
  <c r="D35" i="9"/>
  <c r="D36" i="9"/>
  <c r="D27" i="9"/>
  <c r="C27" i="9"/>
  <c r="U87" i="5"/>
  <c r="Y40" i="8"/>
  <c r="N34" i="5"/>
  <c r="O85" i="5"/>
  <c r="M85" i="5"/>
  <c r="Y54" i="8"/>
  <c r="O34" i="5"/>
  <c r="L71" i="5"/>
  <c r="L85" i="5"/>
  <c r="N71" i="5"/>
  <c r="O71" i="5"/>
  <c r="P71" i="5"/>
  <c r="N85" i="5"/>
  <c r="M34" i="5"/>
  <c r="L34" i="5"/>
  <c r="P84" i="5"/>
  <c r="P70" i="5"/>
  <c r="P54" i="5"/>
  <c r="P33" i="5"/>
  <c r="P21" i="5"/>
  <c r="K18" i="5"/>
  <c r="K19" i="5"/>
  <c r="J21" i="5"/>
  <c r="M42" i="9"/>
  <c r="M43" i="9"/>
  <c r="M44" i="9"/>
  <c r="M41" i="9"/>
  <c r="D42" i="9"/>
  <c r="D43" i="9"/>
  <c r="D44" i="9"/>
  <c r="D41" i="9"/>
  <c r="M19" i="9"/>
  <c r="M20" i="9"/>
  <c r="M21" i="9"/>
  <c r="M22" i="9"/>
  <c r="M18" i="9"/>
  <c r="M17" i="9"/>
  <c r="M5" i="9"/>
  <c r="M6" i="9"/>
  <c r="M7" i="9"/>
  <c r="M8" i="9"/>
  <c r="M9" i="9"/>
  <c r="M10" i="9"/>
  <c r="M11" i="9"/>
  <c r="M12" i="9"/>
  <c r="M13" i="9"/>
  <c r="M4" i="9"/>
  <c r="M3" i="9"/>
  <c r="H21" i="5"/>
  <c r="L42" i="9"/>
  <c r="L43" i="9"/>
  <c r="L44" i="9"/>
  <c r="K42" i="9"/>
  <c r="K43" i="9"/>
  <c r="K44" i="9"/>
  <c r="L41" i="9"/>
  <c r="K41" i="9"/>
  <c r="C42" i="9"/>
  <c r="C43" i="9"/>
  <c r="C44" i="9"/>
  <c r="B42" i="9"/>
  <c r="B43" i="9"/>
  <c r="B44" i="9"/>
  <c r="C41" i="9"/>
  <c r="B41" i="9"/>
  <c r="L28" i="9"/>
  <c r="L29" i="9"/>
  <c r="L30" i="9"/>
  <c r="L31" i="9"/>
  <c r="L32" i="9"/>
  <c r="L33" i="9"/>
  <c r="L34" i="9"/>
  <c r="L35" i="9"/>
  <c r="L36" i="9"/>
  <c r="K28" i="9"/>
  <c r="K29" i="9"/>
  <c r="K30" i="9"/>
  <c r="K31" i="9"/>
  <c r="K32" i="9"/>
  <c r="K33" i="9"/>
  <c r="K34" i="9"/>
  <c r="K35" i="9"/>
  <c r="K36" i="9"/>
  <c r="K27" i="9"/>
  <c r="L18" i="9"/>
  <c r="L19" i="9"/>
  <c r="L20" i="9"/>
  <c r="L21" i="9"/>
  <c r="L22" i="9"/>
  <c r="K18" i="9"/>
  <c r="K19" i="9"/>
  <c r="K20" i="9"/>
  <c r="K21" i="9"/>
  <c r="K22" i="9"/>
  <c r="L17" i="9"/>
  <c r="K17" i="9"/>
  <c r="L4" i="9"/>
  <c r="L5" i="9"/>
  <c r="L6" i="9"/>
  <c r="L7" i="9"/>
  <c r="L8" i="9"/>
  <c r="L9" i="9"/>
  <c r="L10" i="9"/>
  <c r="L11" i="9"/>
  <c r="L12" i="9"/>
  <c r="L13" i="9"/>
  <c r="K4" i="9"/>
  <c r="K5" i="9"/>
  <c r="K6" i="9"/>
  <c r="K7" i="9"/>
  <c r="K8" i="9"/>
  <c r="K9" i="9"/>
  <c r="K10" i="9"/>
  <c r="K11" i="9"/>
  <c r="K12" i="9"/>
  <c r="K13" i="9"/>
  <c r="L3" i="9"/>
  <c r="K3" i="9"/>
  <c r="C28" i="9"/>
  <c r="C29" i="9"/>
  <c r="C30" i="9"/>
  <c r="C31" i="9"/>
  <c r="C32" i="9"/>
  <c r="C33" i="9"/>
  <c r="C34" i="9"/>
  <c r="C35" i="9"/>
  <c r="C36" i="9"/>
  <c r="B28" i="9"/>
  <c r="B29" i="9"/>
  <c r="B30" i="9"/>
  <c r="B31" i="9"/>
  <c r="B32" i="9"/>
  <c r="B33" i="9"/>
  <c r="B34" i="9"/>
  <c r="B35" i="9"/>
  <c r="B36" i="9"/>
  <c r="B27" i="9"/>
  <c r="B18" i="9"/>
  <c r="B19" i="9"/>
  <c r="B20" i="9"/>
  <c r="B21" i="9"/>
  <c r="B22" i="9"/>
  <c r="C18" i="9"/>
  <c r="C19" i="9"/>
  <c r="C20" i="9"/>
  <c r="C21" i="9"/>
  <c r="C22" i="9"/>
  <c r="D18" i="9"/>
  <c r="D19" i="9"/>
  <c r="D20" i="9"/>
  <c r="D21" i="9"/>
  <c r="D22" i="9"/>
  <c r="C17" i="9"/>
  <c r="B17" i="9"/>
  <c r="D4" i="9"/>
  <c r="D5" i="9"/>
  <c r="D6" i="9"/>
  <c r="D7" i="9"/>
  <c r="D8" i="9"/>
  <c r="D9" i="9"/>
  <c r="D10" i="9"/>
  <c r="D11" i="9"/>
  <c r="D12" i="9"/>
  <c r="D13" i="9"/>
  <c r="D3" i="9"/>
  <c r="C4" i="9"/>
  <c r="C5" i="9"/>
  <c r="C6" i="9"/>
  <c r="C7" i="9"/>
  <c r="C8" i="9"/>
  <c r="C9" i="9"/>
  <c r="C10" i="9"/>
  <c r="C11" i="9"/>
  <c r="C12" i="9"/>
  <c r="C13" i="9"/>
  <c r="C3" i="9"/>
  <c r="B4" i="9"/>
  <c r="B5" i="9"/>
  <c r="B6" i="9"/>
  <c r="B7" i="9"/>
  <c r="B8" i="9"/>
  <c r="B9" i="9"/>
  <c r="B10" i="9"/>
  <c r="B11" i="9"/>
  <c r="B12" i="9"/>
  <c r="B13" i="9"/>
  <c r="B3" i="9"/>
  <c r="G21" i="5"/>
  <c r="R53" i="8"/>
  <c r="Q53" i="8"/>
  <c r="O53" i="8"/>
  <c r="N53" i="8"/>
  <c r="S52" i="8"/>
  <c r="S51" i="8"/>
  <c r="S48" i="8"/>
  <c r="S47" i="8"/>
  <c r="R39" i="8"/>
  <c r="Q39" i="8"/>
  <c r="O39" i="8"/>
  <c r="N39" i="8"/>
  <c r="S38" i="8"/>
  <c r="S37" i="8"/>
  <c r="S36" i="8"/>
  <c r="S35" i="8"/>
  <c r="S29" i="8"/>
  <c r="S28" i="8"/>
  <c r="S27" i="8"/>
  <c r="S26" i="8"/>
  <c r="R21" i="8"/>
  <c r="Q21" i="8"/>
  <c r="Q40" i="8"/>
  <c r="Q54" i="8"/>
  <c r="P21" i="8"/>
  <c r="P40" i="8"/>
  <c r="P54" i="8"/>
  <c r="O21" i="8"/>
  <c r="N21" i="8"/>
  <c r="S19" i="8"/>
  <c r="S18" i="8"/>
  <c r="S17" i="8"/>
  <c r="S16" i="8"/>
  <c r="S15" i="8"/>
  <c r="S13" i="8"/>
  <c r="S10" i="8"/>
  <c r="S9" i="8"/>
  <c r="S8" i="8"/>
  <c r="S7" i="8"/>
  <c r="J84" i="5"/>
  <c r="I84" i="5"/>
  <c r="H84" i="5"/>
  <c r="G84" i="5"/>
  <c r="K83" i="5"/>
  <c r="K82" i="5"/>
  <c r="K79" i="5"/>
  <c r="K78" i="5"/>
  <c r="J70" i="5"/>
  <c r="I70" i="5"/>
  <c r="H70" i="5"/>
  <c r="G70" i="5"/>
  <c r="D37" i="9"/>
  <c r="K69" i="5"/>
  <c r="K68" i="5"/>
  <c r="K67" i="5"/>
  <c r="K66" i="5"/>
  <c r="K63" i="5"/>
  <c r="K62" i="5"/>
  <c r="K61" i="5"/>
  <c r="K60" i="5"/>
  <c r="J54" i="5"/>
  <c r="I54" i="5"/>
  <c r="I85" i="5"/>
  <c r="H54" i="5"/>
  <c r="H85" i="5"/>
  <c r="G54" i="5"/>
  <c r="K52" i="5"/>
  <c r="K51" i="5"/>
  <c r="K50" i="5"/>
  <c r="K49" i="5"/>
  <c r="K48" i="5"/>
  <c r="K46" i="5"/>
  <c r="K43" i="5"/>
  <c r="K42" i="5"/>
  <c r="K41" i="5"/>
  <c r="K40" i="5"/>
  <c r="J33" i="5"/>
  <c r="I33" i="5"/>
  <c r="H33" i="5"/>
  <c r="G33" i="5"/>
  <c r="G34" i="5"/>
  <c r="K32" i="5"/>
  <c r="K31" i="5"/>
  <c r="K30" i="5"/>
  <c r="K29" i="5"/>
  <c r="K28" i="5"/>
  <c r="K27" i="5"/>
  <c r="I21" i="5"/>
  <c r="K17" i="5"/>
  <c r="K16" i="5"/>
  <c r="K15" i="5"/>
  <c r="K14" i="5"/>
  <c r="K13" i="5"/>
  <c r="K12" i="5"/>
  <c r="K11" i="5"/>
  <c r="K10" i="5"/>
  <c r="K9" i="5"/>
  <c r="H71" i="5"/>
  <c r="G71" i="5"/>
  <c r="L39" i="8"/>
  <c r="M52" i="8"/>
  <c r="M51" i="8"/>
  <c r="M48" i="8"/>
  <c r="M47" i="8"/>
  <c r="M38" i="8"/>
  <c r="M37" i="8"/>
  <c r="M36" i="8"/>
  <c r="M35" i="8"/>
  <c r="M29" i="8"/>
  <c r="M28" i="8"/>
  <c r="M27" i="8"/>
  <c r="M26" i="8"/>
  <c r="G27" i="8"/>
  <c r="G28" i="8"/>
  <c r="G29" i="8"/>
  <c r="G35" i="8"/>
  <c r="G36" i="8"/>
  <c r="G37" i="8"/>
  <c r="G38" i="8"/>
  <c r="G26" i="8"/>
  <c r="F39" i="8"/>
  <c r="L53" i="8"/>
  <c r="K53" i="8"/>
  <c r="I53" i="8"/>
  <c r="H53" i="8"/>
  <c r="K39" i="8"/>
  <c r="I39" i="8"/>
  <c r="H39" i="8"/>
  <c r="J21" i="8"/>
  <c r="J40" i="8"/>
  <c r="J54" i="8"/>
  <c r="L21" i="8"/>
  <c r="K21" i="8"/>
  <c r="I21" i="8"/>
  <c r="H21" i="8"/>
  <c r="M19" i="8"/>
  <c r="M18" i="8"/>
  <c r="M17" i="8"/>
  <c r="M16" i="8"/>
  <c r="M15" i="8"/>
  <c r="M13" i="8"/>
  <c r="M10" i="8"/>
  <c r="M9" i="8"/>
  <c r="M8" i="8"/>
  <c r="M7" i="8"/>
  <c r="E84" i="5"/>
  <c r="D84" i="5"/>
  <c r="C84" i="5"/>
  <c r="B84" i="5"/>
  <c r="F83" i="5"/>
  <c r="F82" i="5"/>
  <c r="F79" i="5"/>
  <c r="F78" i="5"/>
  <c r="E70" i="5"/>
  <c r="D70" i="5"/>
  <c r="C70" i="5"/>
  <c r="B70" i="5"/>
  <c r="C37" i="9"/>
  <c r="F69" i="5"/>
  <c r="F68" i="5"/>
  <c r="F67" i="5"/>
  <c r="F66" i="5"/>
  <c r="F63" i="5"/>
  <c r="F62" i="5"/>
  <c r="F61" i="5"/>
  <c r="F60" i="5"/>
  <c r="E85" i="5"/>
  <c r="D85" i="5"/>
  <c r="C71" i="5"/>
  <c r="B71" i="5"/>
  <c r="C85" i="5"/>
  <c r="E53" i="8"/>
  <c r="G48" i="8"/>
  <c r="G51" i="8"/>
  <c r="G52" i="8"/>
  <c r="G47" i="8"/>
  <c r="F53" i="8"/>
  <c r="C53" i="8"/>
  <c r="G53" i="8"/>
  <c r="B53" i="8"/>
  <c r="E39" i="8"/>
  <c r="C39" i="8"/>
  <c r="B39" i="8"/>
  <c r="E21" i="8"/>
  <c r="G8" i="8"/>
  <c r="G9" i="8"/>
  <c r="G10" i="8"/>
  <c r="G13" i="8"/>
  <c r="G15" i="8"/>
  <c r="G16" i="8"/>
  <c r="G17" i="8"/>
  <c r="G18" i="8"/>
  <c r="G19" i="8"/>
  <c r="G7" i="8"/>
  <c r="F21" i="8"/>
  <c r="C21" i="8"/>
  <c r="B21" i="8"/>
  <c r="D40" i="8"/>
  <c r="D54" i="8"/>
  <c r="K84" i="5"/>
  <c r="M53" i="8"/>
  <c r="F70" i="5"/>
  <c r="H34" i="5"/>
  <c r="H87" i="5"/>
  <c r="P85" i="5"/>
  <c r="O87" i="5"/>
  <c r="M87" i="5"/>
  <c r="E71" i="5"/>
  <c r="F71" i="5"/>
  <c r="I34" i="5"/>
  <c r="I87" i="5"/>
  <c r="B40" i="8"/>
  <c r="B54" i="8"/>
  <c r="E40" i="8"/>
  <c r="E54" i="8"/>
  <c r="D71" i="5"/>
  <c r="P34" i="5"/>
  <c r="N87" i="5"/>
  <c r="S39" i="8"/>
  <c r="C40" i="8"/>
  <c r="C54" i="8"/>
  <c r="B85" i="5"/>
  <c r="H40" i="8"/>
  <c r="H54" i="8"/>
  <c r="K40" i="8"/>
  <c r="K54" i="8"/>
  <c r="J34" i="5"/>
  <c r="K34" i="5"/>
  <c r="K70" i="5"/>
  <c r="O40" i="8"/>
  <c r="O54" i="8"/>
  <c r="L87" i="5"/>
  <c r="G39" i="8"/>
  <c r="G85" i="5"/>
  <c r="G87" i="5"/>
  <c r="D87" i="5"/>
  <c r="M21" i="8"/>
  <c r="I40" i="8"/>
  <c r="I54" i="8"/>
  <c r="M39" i="8"/>
  <c r="K21" i="5"/>
  <c r="G21" i="8"/>
  <c r="F84" i="5"/>
  <c r="K54" i="5"/>
  <c r="I71" i="5"/>
  <c r="N40" i="8"/>
  <c r="N54" i="8"/>
  <c r="S21" i="8"/>
  <c r="S53" i="8"/>
  <c r="F40" i="8"/>
  <c r="L40" i="8"/>
  <c r="R40" i="8"/>
  <c r="E87" i="5"/>
  <c r="F85" i="5"/>
  <c r="K33" i="5"/>
  <c r="J71" i="5"/>
  <c r="K71" i="5"/>
  <c r="J85" i="5"/>
  <c r="G40" i="8"/>
  <c r="P87" i="5"/>
  <c r="B87" i="5"/>
  <c r="F54" i="8"/>
  <c r="G54" i="8"/>
  <c r="S40" i="8"/>
  <c r="R54" i="8"/>
  <c r="S54" i="8"/>
  <c r="M40" i="8"/>
  <c r="L54" i="8"/>
  <c r="M54" i="8"/>
  <c r="C87" i="5"/>
  <c r="F87" i="5"/>
  <c r="K85" i="5"/>
  <c r="J87" i="5"/>
  <c r="K87" i="5"/>
  <c r="Z21" i="5"/>
  <c r="Z34" i="5"/>
  <c r="W87" i="5"/>
  <c r="Z87" i="5"/>
</calcChain>
</file>

<file path=xl/sharedStrings.xml><?xml version="1.0" encoding="utf-8"?>
<sst xmlns="http://schemas.openxmlformats.org/spreadsheetml/2006/main" count="507" uniqueCount="112">
  <si>
    <t>Zapsáno</t>
  </si>
  <si>
    <t xml:space="preserve">Přihlášeno </t>
  </si>
  <si>
    <t>Přijato</t>
  </si>
  <si>
    <t>BAKALÁŘSKÉ PREZENČNÍ STUDIUM</t>
  </si>
  <si>
    <t>OBOR</t>
  </si>
  <si>
    <t>Regionální rozvoj a správa</t>
  </si>
  <si>
    <t>CELKEM</t>
  </si>
  <si>
    <t>Ekonomie</t>
  </si>
  <si>
    <t>Hospodářská politika</t>
  </si>
  <si>
    <t>Veřejná ekonomika a správa</t>
  </si>
  <si>
    <t>Administration publique - veřejná správa</t>
  </si>
  <si>
    <t>Matematické a statistické metody v ekonomii</t>
  </si>
  <si>
    <t>MAGISTERSKÉ NAVAZUJÍCÍ KOMBINOVANÉ STUDIUM</t>
  </si>
  <si>
    <t xml:space="preserve">CELKEM NAVAZUJÍCÍ </t>
  </si>
  <si>
    <t xml:space="preserve">CELKEM ESF </t>
  </si>
  <si>
    <t xml:space="preserve">Přehled přihlášených, přijatých a zapsaných uchazečů ke studiu na ESF MU </t>
  </si>
  <si>
    <t>Přihlášeno</t>
  </si>
  <si>
    <t>Finance</t>
  </si>
  <si>
    <t>Finance a právo</t>
  </si>
  <si>
    <t>Hospodářská politika a mezinárodní vztahy</t>
  </si>
  <si>
    <t>Přijatí/zapsaní v %</t>
  </si>
  <si>
    <t>RRS</t>
  </si>
  <si>
    <t>FIN</t>
  </si>
  <si>
    <t>FIPR</t>
  </si>
  <si>
    <t>EKON</t>
  </si>
  <si>
    <t>HOSP</t>
  </si>
  <si>
    <t>Bakalářské prezenční studium - přihlášení</t>
  </si>
  <si>
    <t>MFTAP</t>
  </si>
  <si>
    <t>MSME</t>
  </si>
  <si>
    <t>HPMV</t>
  </si>
  <si>
    <t>VES</t>
  </si>
  <si>
    <t>Bakalářské prezenční studium - přijatí</t>
  </si>
  <si>
    <t>Regionální rozvoj a cestovní ruch</t>
  </si>
  <si>
    <t>Ekonomika a řízení nestátních neziskových organizací</t>
  </si>
  <si>
    <t>Podnikové hospodářství → Podniková ekonomika a management</t>
  </si>
  <si>
    <t>PEM</t>
  </si>
  <si>
    <t>BAKALÁŘSKÉ KOMBINOVANÉ STUDIUM</t>
  </si>
  <si>
    <t>Přihlášení</t>
  </si>
  <si>
    <t xml:space="preserve">Přijímací řízení: </t>
  </si>
  <si>
    <t>Přijatí</t>
  </si>
  <si>
    <t>Zapsaní</t>
  </si>
  <si>
    <t>RRCR</t>
  </si>
  <si>
    <t>Prominuto</t>
  </si>
  <si>
    <t>CELKEM BAKALÁŘSKÉ</t>
  </si>
  <si>
    <t>Přijímačky-&gt;Editace a potvrzování přihlášek-&gt;změnit vybraný běh-&gt;Přijímačky-&gt; Statistika (rozbor) přihlášek po zkratkách oborů a dle kódu rozhodnutí-&gt; sloupec zapsáno</t>
  </si>
  <si>
    <t xml:space="preserve">Přijímačky-&gt;Editace a potvrzování přihlášek-&gt;změnit vybraný běh-&gt;Přijímačky-&gt; Statistika (rozbor) přihlášek po zkratkách oborů a dle kódu rozhodnutí-&gt; sloupec přihlášek </t>
  </si>
  <si>
    <t xml:space="preserve">Přijímačky-&gt;Editace a potvrzování přihlášek-&gt;změnit vybraný běh-&gt;Přijímačky-&gt; Statistika (rozbor) přihlášek po zkratkách oborů a dle kódu rozhodnutí-&gt; sloupec přijato celkem </t>
  </si>
  <si>
    <t>Podniková informatika</t>
  </si>
  <si>
    <t>2015/2016 Jaro</t>
  </si>
  <si>
    <t>MAGISTERSKÉ NAVAZUJÍCÍ PREZENČNÍ STUDIUM PODZIMNÍ SEMESTR</t>
  </si>
  <si>
    <t>MAGISTERSKÉ NAVAZUJÍCÍ PREZENČNÍ STUDIUM JARNÍ SEMESTR</t>
  </si>
  <si>
    <t>CELKEM PODZIMNÍ + JARNÍ SEMESTR</t>
  </si>
  <si>
    <t>2015/2016</t>
  </si>
  <si>
    <t>Podzim 2015/2016</t>
  </si>
  <si>
    <t>MAGISTERSKÉ NAVAZUJÍCÍ PREZENČNÍ STUDIUM PODZIM</t>
  </si>
  <si>
    <t>MAGISTERSKÉ NAVAZUJÍCÍ PREZENČNÍ STUDIUM JARO</t>
  </si>
  <si>
    <t>CELKEM PODZIMNÍ I JARNÍ SEMESTR</t>
  </si>
  <si>
    <t>ERNNO</t>
  </si>
  <si>
    <t>POIN</t>
  </si>
  <si>
    <t>2016/2017 Podzim</t>
  </si>
  <si>
    <t>2016/2017 Jaro</t>
  </si>
  <si>
    <t>Podzim 2016/2017</t>
  </si>
  <si>
    <t>2016/2017</t>
  </si>
  <si>
    <t>MAGISTERSKÉ NAVAZUJÍCÍ KOMBINOVANÉ STUDIUM PODZIMNÍ SEMESTR</t>
  </si>
  <si>
    <t>z toho autore-medurou</t>
  </si>
  <si>
    <t xml:space="preserve">Přehled přihlášených, přijatých a zapsaných uchazečů do NMgr. studia ke studia na ESF MU </t>
  </si>
  <si>
    <t>2017/2018</t>
  </si>
  <si>
    <t>2017/2018 Podzim</t>
  </si>
  <si>
    <t>2017/2018 Jaro</t>
  </si>
  <si>
    <t>Podzim 2017/2018</t>
  </si>
  <si>
    <t>2019/2020</t>
  </si>
  <si>
    <t>2020/2021</t>
  </si>
  <si>
    <t>2021/2022</t>
  </si>
  <si>
    <t>Bakalářské kombinované studium - přihlášení</t>
  </si>
  <si>
    <t>Bakalářské kombinované studium - přijatí</t>
  </si>
  <si>
    <t>Magisterské navazující prezenční studium - přijatí</t>
  </si>
  <si>
    <t>Magisterské navazující prezenční studium - přihlášení</t>
  </si>
  <si>
    <t>Magisterské navazující kombinované studium - přihlášení</t>
  </si>
  <si>
    <t>Magisterské navazující kombinované studium - přijatí</t>
  </si>
  <si>
    <t>HOSP (2obor)</t>
  </si>
  <si>
    <t>VES (2obor)</t>
  </si>
  <si>
    <t>2015/2016 P+J</t>
  </si>
  <si>
    <t>2016/2017 P+J</t>
  </si>
  <si>
    <t>2018/2019</t>
  </si>
  <si>
    <t>2017/2018 P+J</t>
  </si>
  <si>
    <t>2018/2019 Podzim</t>
  </si>
  <si>
    <t>2018/2019 Jaro</t>
  </si>
  <si>
    <t>2018/2019 P+J</t>
  </si>
  <si>
    <t>Podzim 2018/2019</t>
  </si>
  <si>
    <t>Program/Obor</t>
  </si>
  <si>
    <t>Podniková ekonomika a management</t>
  </si>
  <si>
    <t xml:space="preserve"> Podniková informatika</t>
  </si>
  <si>
    <t>Hospodářská politika (dvouoborové studium) - major</t>
  </si>
  <si>
    <t>Veřejná ekonomika a správa (dvouoborové studium)- major</t>
  </si>
  <si>
    <t>2019/2020 Podzim</t>
  </si>
  <si>
    <t>2019/2020 Jaro</t>
  </si>
  <si>
    <t>Ekonomie - major</t>
  </si>
  <si>
    <t>Ekonomie-major</t>
  </si>
  <si>
    <t>Regionální rozvoj a správa → Regionální rozvoj</t>
  </si>
  <si>
    <t>specializace: Projektový management</t>
  </si>
  <si>
    <t>specializace: Cestovní ruch</t>
  </si>
  <si>
    <t>Regionální rozvoj a správa→ Regionální rozvoj</t>
  </si>
  <si>
    <t>Podzim 2019/2020</t>
  </si>
  <si>
    <t>2019/2020 P+J</t>
  </si>
  <si>
    <t>RRS - RR</t>
  </si>
  <si>
    <t>2020/2021 Podzim</t>
  </si>
  <si>
    <t>2020/2021 Jaro</t>
  </si>
  <si>
    <t>Přihlášeno 1. preference</t>
  </si>
  <si>
    <t>v letech 2015/2016 až 2020/2021 (stav ke dni 29. 6. 2020)</t>
  </si>
  <si>
    <t>2020/2021 P+J</t>
  </si>
  <si>
    <t>Náhradní termín zápisu</t>
  </si>
  <si>
    <t>v letech 2017/2018 až 2020/2021 (stav ke dni 9. 9.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</si>
</sst>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Arial"/>
      <family val="2"/>
      <charset val="238"/>
    </font>
    <font>
      <b/>
      <sz val="15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i/>
      <sz val="11"/>
      <name val="Calibri"/>
      <family val="2"/>
      <charset val="238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sz val="7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shrinkToFit="1"/>
    </xf>
    <xf numFmtId="0" fontId="4" fillId="0" borderId="2" xfId="0" applyNumberFormat="1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4" fillId="0" borderId="10" xfId="0" applyNumberFormat="1" applyFont="1" applyFill="1" applyBorder="1" applyAlignment="1">
      <alignment horizontal="center" shrinkToFit="1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4" fillId="0" borderId="17" xfId="0" applyNumberFormat="1" applyFont="1" applyFill="1" applyBorder="1" applyAlignment="1">
      <alignment horizontal="center" shrinkToFit="1"/>
    </xf>
    <xf numFmtId="0" fontId="9" fillId="0" borderId="0" xfId="0" applyFont="1" applyFill="1" applyAlignment="1">
      <alignment horizontal="left"/>
    </xf>
    <xf numFmtId="14" fontId="9" fillId="0" borderId="0" xfId="0" applyNumberFormat="1" applyFont="1" applyFill="1" applyAlignment="1">
      <alignment horizontal="left"/>
    </xf>
    <xf numFmtId="0" fontId="4" fillId="0" borderId="14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4" fillId="0" borderId="29" xfId="0" applyNumberFormat="1" applyFont="1" applyFill="1" applyBorder="1" applyAlignment="1">
      <alignment horizontal="center" shrinkToFi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3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/>
    </xf>
    <xf numFmtId="2" fontId="4" fillId="0" borderId="3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2" fontId="4" fillId="0" borderId="37" xfId="0" applyNumberFormat="1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49" fontId="4" fillId="0" borderId="30" xfId="0" applyNumberFormat="1" applyFont="1" applyFill="1" applyBorder="1" applyAlignment="1">
      <alignment horizontal="center" shrinkToFit="1"/>
    </xf>
    <xf numFmtId="49" fontId="4" fillId="0" borderId="41" xfId="0" applyNumberFormat="1" applyFont="1" applyFill="1" applyBorder="1" applyAlignment="1">
      <alignment horizontal="center" shrinkToFit="1"/>
    </xf>
    <xf numFmtId="0" fontId="4" fillId="0" borderId="42" xfId="0" applyNumberFormat="1" applyFont="1" applyFill="1" applyBorder="1" applyAlignment="1">
      <alignment horizontal="center" shrinkToFit="1"/>
    </xf>
    <xf numFmtId="0" fontId="4" fillId="0" borderId="43" xfId="0" applyNumberFormat="1" applyFont="1" applyFill="1" applyBorder="1" applyAlignment="1">
      <alignment horizontal="center" shrinkToFit="1"/>
    </xf>
    <xf numFmtId="49" fontId="4" fillId="0" borderId="45" xfId="0" applyNumberFormat="1" applyFont="1" applyFill="1" applyBorder="1" applyAlignment="1">
      <alignment horizontal="center" shrinkToFit="1"/>
    </xf>
    <xf numFmtId="0" fontId="4" fillId="0" borderId="46" xfId="0" applyNumberFormat="1" applyFont="1" applyFill="1" applyBorder="1" applyAlignment="1">
      <alignment horizontal="center" shrinkToFit="1"/>
    </xf>
    <xf numFmtId="0" fontId="4" fillId="0" borderId="47" xfId="0" applyNumberFormat="1" applyFont="1" applyFill="1" applyBorder="1" applyAlignment="1">
      <alignment horizontal="center" shrinkToFit="1"/>
    </xf>
    <xf numFmtId="49" fontId="4" fillId="0" borderId="41" xfId="0" applyNumberFormat="1" applyFont="1" applyFill="1" applyBorder="1" applyAlignment="1">
      <alignment horizontal="center" wrapText="1" shrinkToFit="1"/>
    </xf>
    <xf numFmtId="2" fontId="4" fillId="0" borderId="52" xfId="0" applyNumberFormat="1" applyFont="1" applyFill="1" applyBorder="1" applyAlignment="1">
      <alignment horizontal="center"/>
    </xf>
    <xf numFmtId="0" fontId="4" fillId="0" borderId="59" xfId="0" applyNumberFormat="1" applyFont="1" applyFill="1" applyBorder="1" applyAlignment="1">
      <alignment horizontal="center" shrinkToFit="1"/>
    </xf>
    <xf numFmtId="0" fontId="4" fillId="0" borderId="60" xfId="0" applyNumberFormat="1" applyFont="1" applyFill="1" applyBorder="1" applyAlignment="1">
      <alignment horizontal="center" shrinkToFit="1"/>
    </xf>
    <xf numFmtId="0" fontId="4" fillId="0" borderId="58" xfId="0" applyNumberFormat="1" applyFont="1" applyFill="1" applyBorder="1" applyAlignment="1">
      <alignment horizontal="center" shrinkToFit="1"/>
    </xf>
    <xf numFmtId="0" fontId="4" fillId="0" borderId="5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4" fillId="0" borderId="55" xfId="0" applyFont="1" applyFill="1" applyBorder="1" applyAlignment="1">
      <alignment horizontal="left"/>
    </xf>
    <xf numFmtId="0" fontId="3" fillId="0" borderId="56" xfId="0" applyFont="1" applyFill="1" applyBorder="1" applyAlignment="1">
      <alignment horizontal="left"/>
    </xf>
    <xf numFmtId="0" fontId="4" fillId="0" borderId="57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4" fillId="0" borderId="61" xfId="0" applyFont="1" applyFill="1" applyBorder="1" applyAlignment="1">
      <alignment horizontal="left" wrapText="1"/>
    </xf>
    <xf numFmtId="0" fontId="4" fillId="0" borderId="62" xfId="0" applyFont="1" applyFill="1" applyBorder="1" applyAlignment="1">
      <alignment horizontal="left"/>
    </xf>
    <xf numFmtId="0" fontId="4" fillId="0" borderId="61" xfId="0" applyFont="1" applyFill="1" applyBorder="1" applyAlignment="1">
      <alignment horizontal="left"/>
    </xf>
    <xf numFmtId="0" fontId="9" fillId="0" borderId="61" xfId="0" applyFont="1" applyFill="1" applyBorder="1" applyAlignment="1">
      <alignment horizontal="left"/>
    </xf>
    <xf numFmtId="14" fontId="9" fillId="0" borderId="61" xfId="0" applyNumberFormat="1" applyFont="1" applyFill="1" applyBorder="1" applyAlignment="1">
      <alignment horizontal="left"/>
    </xf>
    <xf numFmtId="14" fontId="4" fillId="0" borderId="61" xfId="0" applyNumberFormat="1" applyFont="1" applyFill="1" applyBorder="1" applyAlignment="1">
      <alignment horizontal="left"/>
    </xf>
    <xf numFmtId="0" fontId="4" fillId="0" borderId="19" xfId="0" applyFont="1" applyFill="1" applyBorder="1" applyAlignment="1">
      <alignment horizontal="left" wrapText="1"/>
    </xf>
    <xf numFmtId="0" fontId="4" fillId="0" borderId="20" xfId="0" applyNumberFormat="1" applyFont="1" applyFill="1" applyBorder="1" applyAlignment="1">
      <alignment horizontal="center" shrinkToFit="1"/>
    </xf>
    <xf numFmtId="0" fontId="4" fillId="0" borderId="18" xfId="0" applyNumberFormat="1" applyFont="1" applyFill="1" applyBorder="1" applyAlignment="1">
      <alignment horizontal="center" shrinkToFit="1"/>
    </xf>
    <xf numFmtId="0" fontId="4" fillId="0" borderId="35" xfId="0" applyFont="1" applyFill="1" applyBorder="1" applyAlignment="1">
      <alignment horizontal="left" wrapText="1"/>
    </xf>
    <xf numFmtId="2" fontId="4" fillId="0" borderId="63" xfId="0" applyNumberFormat="1" applyFont="1" applyFill="1" applyBorder="1" applyAlignment="1">
      <alignment horizontal="center"/>
    </xf>
    <xf numFmtId="2" fontId="4" fillId="3" borderId="3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shrinkToFit="1"/>
    </xf>
    <xf numFmtId="2" fontId="3" fillId="0" borderId="0" xfId="0" applyNumberFormat="1" applyFont="1" applyFill="1" applyBorder="1" applyAlignment="1">
      <alignment horizontal="center"/>
    </xf>
    <xf numFmtId="0" fontId="8" fillId="5" borderId="15" xfId="0" applyFont="1" applyFill="1" applyBorder="1" applyAlignment="1">
      <alignment horizontal="left"/>
    </xf>
    <xf numFmtId="3" fontId="8" fillId="5" borderId="48" xfId="0" applyNumberFormat="1" applyFont="1" applyFill="1" applyBorder="1" applyAlignment="1">
      <alignment horizontal="center" shrinkToFit="1"/>
    </xf>
    <xf numFmtId="3" fontId="8" fillId="5" borderId="16" xfId="0" applyNumberFormat="1" applyFont="1" applyFill="1" applyBorder="1" applyAlignment="1">
      <alignment horizontal="center" shrinkToFit="1"/>
    </xf>
    <xf numFmtId="2" fontId="6" fillId="5" borderId="50" xfId="0" applyNumberFormat="1" applyFont="1" applyFill="1" applyBorder="1" applyAlignment="1">
      <alignment horizontal="center"/>
    </xf>
    <xf numFmtId="0" fontId="3" fillId="4" borderId="22" xfId="0" applyFont="1" applyFill="1" applyBorder="1" applyAlignment="1">
      <alignment horizontal="left" wrapText="1"/>
    </xf>
    <xf numFmtId="1" fontId="3" fillId="4" borderId="51" xfId="0" applyNumberFormat="1" applyFont="1" applyFill="1" applyBorder="1" applyAlignment="1">
      <alignment horizontal="center" shrinkToFit="1"/>
    </xf>
    <xf numFmtId="1" fontId="3" fillId="4" borderId="16" xfId="0" applyNumberFormat="1" applyFont="1" applyFill="1" applyBorder="1" applyAlignment="1">
      <alignment horizontal="center" shrinkToFit="1"/>
    </xf>
    <xf numFmtId="2" fontId="3" fillId="4" borderId="50" xfId="0" applyNumberFormat="1" applyFont="1" applyFill="1" applyBorder="1" applyAlignment="1">
      <alignment horizontal="center"/>
    </xf>
    <xf numFmtId="1" fontId="3" fillId="4" borderId="49" xfId="0" applyNumberFormat="1" applyFont="1" applyFill="1" applyBorder="1" applyAlignment="1">
      <alignment horizontal="center" shrinkToFit="1"/>
    </xf>
    <xf numFmtId="0" fontId="2" fillId="4" borderId="61" xfId="0" applyFont="1" applyFill="1" applyBorder="1" applyAlignment="1">
      <alignment horizontal="left"/>
    </xf>
    <xf numFmtId="0" fontId="6" fillId="6" borderId="26" xfId="0" applyFont="1" applyFill="1" applyBorder="1" applyAlignment="1">
      <alignment horizontal="left" wrapText="1"/>
    </xf>
    <xf numFmtId="1" fontId="6" fillId="6" borderId="18" xfId="0" applyNumberFormat="1" applyFont="1" applyFill="1" applyBorder="1" applyAlignment="1">
      <alignment horizontal="center" shrinkToFit="1"/>
    </xf>
    <xf numFmtId="1" fontId="6" fillId="6" borderId="21" xfId="0" applyNumberFormat="1" applyFont="1" applyFill="1" applyBorder="1" applyAlignment="1">
      <alignment horizontal="center" shrinkToFit="1"/>
    </xf>
    <xf numFmtId="1" fontId="6" fillId="6" borderId="16" xfId="0" applyNumberFormat="1" applyFont="1" applyFill="1" applyBorder="1" applyAlignment="1">
      <alignment horizontal="center" shrinkToFit="1"/>
    </xf>
    <xf numFmtId="2" fontId="6" fillId="6" borderId="50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wrapText="1"/>
    </xf>
    <xf numFmtId="0" fontId="4" fillId="0" borderId="68" xfId="0" applyNumberFormat="1" applyFont="1" applyFill="1" applyBorder="1" applyAlignment="1">
      <alignment horizontal="center" shrinkToFit="1"/>
    </xf>
    <xf numFmtId="1" fontId="3" fillId="6" borderId="16" xfId="0" applyNumberFormat="1" applyFont="1" applyFill="1" applyBorder="1" applyAlignment="1">
      <alignment horizontal="center" shrinkToFit="1"/>
    </xf>
    <xf numFmtId="0" fontId="5" fillId="0" borderId="0" xfId="0" applyFont="1" applyFill="1" applyAlignment="1">
      <alignment wrapText="1"/>
    </xf>
    <xf numFmtId="1" fontId="3" fillId="4" borderId="12" xfId="0" applyNumberFormat="1" applyFont="1" applyFill="1" applyBorder="1" applyAlignment="1">
      <alignment horizontal="center" shrinkToFit="1"/>
    </xf>
    <xf numFmtId="2" fontId="4" fillId="4" borderId="22" xfId="0" applyNumberFormat="1" applyFont="1" applyFill="1" applyBorder="1" applyAlignment="1">
      <alignment horizontal="center"/>
    </xf>
    <xf numFmtId="0" fontId="4" fillId="7" borderId="2" xfId="0" applyNumberFormat="1" applyFont="1" applyFill="1" applyBorder="1" applyAlignment="1">
      <alignment horizontal="center" shrinkToFit="1"/>
    </xf>
    <xf numFmtId="0" fontId="4" fillId="7" borderId="43" xfId="0" applyNumberFormat="1" applyFont="1" applyFill="1" applyBorder="1" applyAlignment="1">
      <alignment horizontal="center" shrinkToFit="1"/>
    </xf>
    <xf numFmtId="0" fontId="4" fillId="7" borderId="18" xfId="0" applyNumberFormat="1" applyFont="1" applyFill="1" applyBorder="1" applyAlignment="1">
      <alignment horizontal="center" shrinkToFit="1"/>
    </xf>
    <xf numFmtId="0" fontId="4" fillId="7" borderId="42" xfId="0" applyNumberFormat="1" applyFont="1" applyFill="1" applyBorder="1" applyAlignment="1">
      <alignment horizontal="center" shrinkToFit="1"/>
    </xf>
    <xf numFmtId="0" fontId="4" fillId="7" borderId="3" xfId="0" applyNumberFormat="1" applyFont="1" applyFill="1" applyBorder="1" applyAlignment="1">
      <alignment horizontal="center" shrinkToFit="1"/>
    </xf>
    <xf numFmtId="0" fontId="4" fillId="7" borderId="1" xfId="0" applyNumberFormat="1" applyFont="1" applyFill="1" applyBorder="1" applyAlignment="1">
      <alignment horizontal="center" shrinkToFit="1"/>
    </xf>
    <xf numFmtId="0" fontId="4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1" fontId="6" fillId="4" borderId="21" xfId="0" applyNumberFormat="1" applyFont="1" applyFill="1" applyBorder="1" applyAlignment="1">
      <alignment horizontal="center" shrinkToFit="1"/>
    </xf>
    <xf numFmtId="1" fontId="6" fillId="4" borderId="18" xfId="0" applyNumberFormat="1" applyFont="1" applyFill="1" applyBorder="1" applyAlignment="1">
      <alignment horizontal="center" shrinkToFit="1"/>
    </xf>
    <xf numFmtId="0" fontId="3" fillId="8" borderId="26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2" fontId="3" fillId="8" borderId="50" xfId="0" applyNumberFormat="1" applyFont="1" applyFill="1" applyBorder="1" applyAlignment="1">
      <alignment horizontal="center"/>
    </xf>
    <xf numFmtId="0" fontId="2" fillId="8" borderId="29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/>
    </xf>
    <xf numFmtId="49" fontId="4" fillId="0" borderId="30" xfId="0" applyNumberFormat="1" applyFont="1" applyFill="1" applyBorder="1" applyAlignment="1">
      <alignment horizontal="center" wrapText="1" shrinkToFit="1"/>
    </xf>
    <xf numFmtId="49" fontId="4" fillId="7" borderId="14" xfId="0" applyNumberFormat="1" applyFont="1" applyFill="1" applyBorder="1" applyAlignment="1">
      <alignment horizontal="center" wrapText="1" shrinkToFit="1"/>
    </xf>
    <xf numFmtId="49" fontId="4" fillId="0" borderId="14" xfId="0" applyNumberFormat="1" applyFont="1" applyFill="1" applyBorder="1" applyAlignment="1">
      <alignment horizontal="center" wrapText="1" shrinkToFit="1"/>
    </xf>
    <xf numFmtId="49" fontId="4" fillId="0" borderId="13" xfId="0" applyNumberFormat="1" applyFont="1" applyFill="1" applyBorder="1" applyAlignment="1">
      <alignment horizontal="center" wrapText="1" shrinkToFit="1"/>
    </xf>
    <xf numFmtId="49" fontId="4" fillId="7" borderId="13" xfId="0" applyNumberFormat="1" applyFont="1" applyFill="1" applyBorder="1" applyAlignment="1">
      <alignment horizontal="center" wrapText="1" shrinkToFit="1"/>
    </xf>
    <xf numFmtId="1" fontId="3" fillId="9" borderId="65" xfId="0" applyNumberFormat="1" applyFont="1" applyFill="1" applyBorder="1" applyAlignment="1">
      <alignment horizontal="center" shrinkToFit="1"/>
    </xf>
    <xf numFmtId="1" fontId="3" fillId="9" borderId="16" xfId="0" applyNumberFormat="1" applyFont="1" applyFill="1" applyBorder="1" applyAlignment="1">
      <alignment horizontal="center" shrinkToFit="1"/>
    </xf>
    <xf numFmtId="0" fontId="6" fillId="4" borderId="26" xfId="0" applyFont="1" applyFill="1" applyBorder="1" applyAlignment="1">
      <alignment horizontal="left" wrapText="1"/>
    </xf>
    <xf numFmtId="0" fontId="3" fillId="10" borderId="19" xfId="0" applyFont="1" applyFill="1" applyBorder="1" applyAlignment="1">
      <alignment horizontal="left" wrapText="1"/>
    </xf>
    <xf numFmtId="0" fontId="3" fillId="10" borderId="20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2" fontId="3" fillId="10" borderId="38" xfId="0" applyNumberFormat="1" applyFont="1" applyFill="1" applyBorder="1" applyAlignment="1">
      <alignment horizontal="center"/>
    </xf>
    <xf numFmtId="0" fontId="3" fillId="10" borderId="26" xfId="0" applyFont="1" applyFill="1" applyBorder="1" applyAlignment="1">
      <alignment horizontal="left" wrapText="1"/>
    </xf>
    <xf numFmtId="2" fontId="3" fillId="10" borderId="50" xfId="0" applyNumberFormat="1" applyFont="1" applyFill="1" applyBorder="1" applyAlignment="1">
      <alignment horizontal="center"/>
    </xf>
    <xf numFmtId="0" fontId="3" fillId="9" borderId="20" xfId="0" applyFont="1" applyFill="1" applyBorder="1" applyAlignment="1">
      <alignment horizontal="left" wrapText="1"/>
    </xf>
    <xf numFmtId="1" fontId="3" fillId="9" borderId="20" xfId="0" applyNumberFormat="1" applyFont="1" applyFill="1" applyBorder="1" applyAlignment="1">
      <alignment horizontal="center" shrinkToFit="1"/>
    </xf>
    <xf numFmtId="1" fontId="3" fillId="9" borderId="18" xfId="0" applyNumberFormat="1" applyFont="1" applyFill="1" applyBorder="1" applyAlignment="1">
      <alignment horizontal="center" shrinkToFit="1"/>
    </xf>
    <xf numFmtId="1" fontId="3" fillId="9" borderId="48" xfId="0" applyNumberFormat="1" applyFont="1" applyFill="1" applyBorder="1" applyAlignment="1">
      <alignment horizontal="center" shrinkToFit="1"/>
    </xf>
    <xf numFmtId="2" fontId="3" fillId="9" borderId="22" xfId="0" applyNumberFormat="1" applyFont="1" applyFill="1" applyBorder="1" applyAlignment="1">
      <alignment horizontal="center"/>
    </xf>
    <xf numFmtId="0" fontId="2" fillId="11" borderId="29" xfId="0" applyFont="1" applyFill="1" applyBorder="1" applyAlignment="1">
      <alignment horizontal="left"/>
    </xf>
    <xf numFmtId="0" fontId="4" fillId="11" borderId="0" xfId="0" applyFont="1" applyFill="1" applyAlignment="1">
      <alignment horizontal="center"/>
    </xf>
    <xf numFmtId="0" fontId="3" fillId="9" borderId="64" xfId="0" applyFont="1" applyFill="1" applyBorder="1" applyAlignment="1">
      <alignment horizontal="left" wrapText="1"/>
    </xf>
    <xf numFmtId="1" fontId="3" fillId="9" borderId="64" xfId="0" applyNumberFormat="1" applyFont="1" applyFill="1" applyBorder="1" applyAlignment="1">
      <alignment horizontal="center" shrinkToFit="1"/>
    </xf>
    <xf numFmtId="1" fontId="3" fillId="9" borderId="66" xfId="0" applyNumberFormat="1" applyFont="1" applyFill="1" applyBorder="1" applyAlignment="1">
      <alignment horizontal="center" shrinkToFit="1"/>
    </xf>
    <xf numFmtId="2" fontId="3" fillId="9" borderId="55" xfId="0" applyNumberFormat="1" applyFont="1" applyFill="1" applyBorder="1" applyAlignment="1">
      <alignment horizontal="center"/>
    </xf>
    <xf numFmtId="0" fontId="3" fillId="9" borderId="26" xfId="0" applyFont="1" applyFill="1" applyBorder="1" applyAlignment="1">
      <alignment horizontal="left" wrapText="1"/>
    </xf>
    <xf numFmtId="3" fontId="3" fillId="9" borderId="18" xfId="0" applyNumberFormat="1" applyFont="1" applyFill="1" applyBorder="1" applyAlignment="1">
      <alignment horizontal="center" shrinkToFit="1"/>
    </xf>
    <xf numFmtId="3" fontId="3" fillId="9" borderId="16" xfId="0" applyNumberFormat="1" applyFont="1" applyFill="1" applyBorder="1" applyAlignment="1">
      <alignment horizontal="center" shrinkToFit="1"/>
    </xf>
    <xf numFmtId="3" fontId="3" fillId="9" borderId="21" xfId="0" applyNumberFormat="1" applyFont="1" applyFill="1" applyBorder="1" applyAlignment="1">
      <alignment horizontal="center" shrinkToFit="1"/>
    </xf>
    <xf numFmtId="2" fontId="3" fillId="9" borderId="50" xfId="0" applyNumberFormat="1" applyFont="1" applyFill="1" applyBorder="1" applyAlignment="1">
      <alignment horizontal="center"/>
    </xf>
    <xf numFmtId="0" fontId="2" fillId="11" borderId="61" xfId="0" applyFont="1" applyFill="1" applyBorder="1" applyAlignment="1">
      <alignment horizontal="left"/>
    </xf>
    <xf numFmtId="2" fontId="3" fillId="9" borderId="44" xfId="0" applyNumberFormat="1" applyFont="1" applyFill="1" applyBorder="1" applyAlignment="1">
      <alignment horizontal="center"/>
    </xf>
    <xf numFmtId="0" fontId="3" fillId="9" borderId="67" xfId="0" applyFont="1" applyFill="1" applyBorder="1" applyAlignment="1">
      <alignment horizontal="left" wrapText="1"/>
    </xf>
    <xf numFmtId="1" fontId="3" fillId="9" borderId="54" xfId="0" applyNumberFormat="1" applyFont="1" applyFill="1" applyBorder="1" applyAlignment="1">
      <alignment horizontal="center" shrinkToFit="1"/>
    </xf>
    <xf numFmtId="1" fontId="3" fillId="9" borderId="69" xfId="0" applyNumberFormat="1" applyFont="1" applyFill="1" applyBorder="1" applyAlignment="1">
      <alignment horizontal="center" shrinkToFit="1"/>
    </xf>
    <xf numFmtId="0" fontId="3" fillId="9" borderId="16" xfId="0" applyNumberFormat="1" applyFont="1" applyFill="1" applyBorder="1" applyAlignment="1">
      <alignment horizontal="center" shrinkToFit="1"/>
    </xf>
    <xf numFmtId="2" fontId="4" fillId="9" borderId="34" xfId="0" applyNumberFormat="1" applyFont="1" applyFill="1" applyBorder="1" applyAlignment="1">
      <alignment horizontal="center"/>
    </xf>
    <xf numFmtId="2" fontId="3" fillId="4" borderId="44" xfId="0" applyNumberFormat="1" applyFont="1" applyFill="1" applyBorder="1" applyAlignment="1">
      <alignment horizontal="center"/>
    </xf>
    <xf numFmtId="0" fontId="14" fillId="2" borderId="9" xfId="0" applyFont="1" applyFill="1" applyBorder="1"/>
    <xf numFmtId="0" fontId="14" fillId="2" borderId="70" xfId="0" applyFont="1" applyFill="1" applyBorder="1"/>
    <xf numFmtId="0" fontId="15" fillId="2" borderId="71" xfId="0" applyFont="1" applyFill="1" applyBorder="1"/>
    <xf numFmtId="0" fontId="16" fillId="0" borderId="0" xfId="0" applyFont="1"/>
    <xf numFmtId="0" fontId="16" fillId="0" borderId="22" xfId="0" applyFont="1" applyBorder="1"/>
    <xf numFmtId="0" fontId="16" fillId="0" borderId="3" xfId="0" applyFont="1" applyBorder="1"/>
    <xf numFmtId="0" fontId="16" fillId="0" borderId="37" xfId="0" applyFont="1" applyBorder="1"/>
    <xf numFmtId="0" fontId="16" fillId="0" borderId="1" xfId="0" applyFont="1" applyBorder="1"/>
    <xf numFmtId="0" fontId="16" fillId="0" borderId="72" xfId="0" applyFont="1" applyBorder="1"/>
    <xf numFmtId="0" fontId="16" fillId="0" borderId="63" xfId="0" applyFont="1" applyFill="1" applyBorder="1"/>
    <xf numFmtId="0" fontId="16" fillId="0" borderId="63" xfId="0" applyFont="1" applyBorder="1"/>
    <xf numFmtId="0" fontId="16" fillId="0" borderId="21" xfId="0" applyFont="1" applyBorder="1"/>
    <xf numFmtId="0" fontId="16" fillId="0" borderId="37" xfId="0" applyFont="1" applyFill="1" applyBorder="1"/>
    <xf numFmtId="0" fontId="17" fillId="0" borderId="23" xfId="0" applyFont="1" applyFill="1" applyBorder="1" applyAlignment="1">
      <alignment horizontal="left" wrapText="1"/>
    </xf>
    <xf numFmtId="0" fontId="17" fillId="0" borderId="57" xfId="0" applyFont="1" applyFill="1" applyBorder="1" applyAlignment="1">
      <alignment horizontal="left" wrapText="1"/>
    </xf>
    <xf numFmtId="0" fontId="17" fillId="0" borderId="26" xfId="0" applyFont="1" applyFill="1" applyBorder="1" applyAlignment="1">
      <alignment horizontal="left" wrapText="1"/>
    </xf>
    <xf numFmtId="0" fontId="17" fillId="0" borderId="25" xfId="0" applyFont="1" applyFill="1" applyBorder="1" applyAlignment="1">
      <alignment horizontal="left" wrapText="1"/>
    </xf>
    <xf numFmtId="0" fontId="17" fillId="0" borderId="24" xfId="0" applyFont="1" applyFill="1" applyBorder="1" applyAlignment="1">
      <alignment horizontal="left" wrapText="1"/>
    </xf>
    <xf numFmtId="0" fontId="18" fillId="0" borderId="3" xfId="0" applyFont="1" applyBorder="1"/>
    <xf numFmtId="0" fontId="18" fillId="0" borderId="37" xfId="0" applyFont="1" applyBorder="1"/>
    <xf numFmtId="0" fontId="18" fillId="0" borderId="16" xfId="0" applyFont="1" applyBorder="1"/>
    <xf numFmtId="0" fontId="18" fillId="0" borderId="16" xfId="0" applyFont="1" applyBorder="1" applyAlignment="1">
      <alignment horizontal="center" wrapText="1"/>
    </xf>
    <xf numFmtId="0" fontId="4" fillId="0" borderId="73" xfId="0" applyFont="1" applyFill="1" applyBorder="1" applyAlignment="1">
      <alignment horizontal="center"/>
    </xf>
    <xf numFmtId="0" fontId="4" fillId="0" borderId="74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0" fontId="3" fillId="10" borderId="51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8" borderId="51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64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2" fontId="4" fillId="0" borderId="76" xfId="0" applyNumberFormat="1" applyFont="1" applyFill="1" applyBorder="1" applyAlignment="1">
      <alignment horizontal="center"/>
    </xf>
    <xf numFmtId="2" fontId="4" fillId="0" borderId="77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2" fontId="4" fillId="0" borderId="44" xfId="0" applyNumberFormat="1" applyFont="1" applyFill="1" applyBorder="1" applyAlignment="1">
      <alignment horizontal="center"/>
    </xf>
    <xf numFmtId="0" fontId="18" fillId="0" borderId="50" xfId="0" applyFont="1" applyBorder="1"/>
    <xf numFmtId="0" fontId="15" fillId="0" borderId="19" xfId="0" applyFont="1" applyBorder="1"/>
    <xf numFmtId="0" fontId="4" fillId="0" borderId="30" xfId="0" applyFont="1" applyFill="1" applyBorder="1" applyAlignment="1">
      <alignment horizontal="center" wrapText="1"/>
    </xf>
    <xf numFmtId="0" fontId="18" fillId="0" borderId="16" xfId="0" applyFont="1" applyBorder="1" applyAlignment="1">
      <alignment vertical="top" wrapText="1"/>
    </xf>
    <xf numFmtId="0" fontId="18" fillId="0" borderId="3" xfId="0" applyFont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78" xfId="0" applyNumberFormat="1" applyFont="1" applyFill="1" applyBorder="1" applyAlignment="1">
      <alignment horizontal="center" shrinkToFit="1"/>
    </xf>
    <xf numFmtId="0" fontId="4" fillId="0" borderId="73" xfId="0" applyNumberFormat="1" applyFont="1" applyFill="1" applyBorder="1" applyAlignment="1">
      <alignment horizontal="center" shrinkToFit="1"/>
    </xf>
    <xf numFmtId="3" fontId="3" fillId="9" borderId="51" xfId="0" applyNumberFormat="1" applyFont="1" applyFill="1" applyBorder="1" applyAlignment="1">
      <alignment horizontal="center" shrinkToFit="1"/>
    </xf>
    <xf numFmtId="3" fontId="3" fillId="9" borderId="49" xfId="0" applyNumberFormat="1" applyFont="1" applyFill="1" applyBorder="1" applyAlignment="1">
      <alignment horizontal="center" shrinkToFit="1"/>
    </xf>
    <xf numFmtId="0" fontId="3" fillId="0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4" fillId="8" borderId="29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4" fillId="8" borderId="29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ální" xfId="0" builtinId="0"/>
  </cellStyles>
  <dxfs count="24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počtu přihlášených</a:t>
            </a:r>
            <a:r>
              <a:rPr lang="cs-CZ" baseline="0"/>
              <a:t> uchazečů v letech 2016-2020                    </a:t>
            </a:r>
            <a:r>
              <a:rPr lang="cs-CZ" b="0" baseline="0"/>
              <a:t>Bakalářské prezenční studium</a:t>
            </a:r>
            <a:endParaRPr lang="cs-CZ" b="0"/>
          </a:p>
        </c:rich>
      </c:tx>
      <c:layout>
        <c:manualLayout>
          <c:xMode val="edge"/>
          <c:yMode val="edge"/>
          <c:x val="0.18671328987102417"/>
          <c:y val="1.576354842853764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'zdroj graf od roku 2015'!$A$3</c:f>
              <c:strCache>
                <c:ptCount val="1"/>
                <c:pt idx="0">
                  <c:v>EKON</c:v>
                </c:pt>
              </c:strCache>
            </c:strRef>
          </c:tx>
          <c:invertIfNegative val="0"/>
          <c:cat>
            <c:strRef>
              <c:f>'zdroj graf od roku 2015'!$B$2:$E$2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2015'!$B$3:$E$3</c:f>
              <c:numCache>
                <c:formatCode>General</c:formatCode>
                <c:ptCount val="3"/>
                <c:pt idx="0">
                  <c:v>209</c:v>
                </c:pt>
                <c:pt idx="1">
                  <c:v>234</c:v>
                </c:pt>
                <c:pt idx="2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9-48DF-8416-E2ED3FC05B31}"/>
            </c:ext>
          </c:extLst>
        </c:ser>
        <c:ser>
          <c:idx val="1"/>
          <c:order val="1"/>
          <c:tx>
            <c:strRef>
              <c:f>'zdroj graf od roku 2015'!$A$4</c:f>
              <c:strCache>
                <c:ptCount val="1"/>
                <c:pt idx="0">
                  <c:v>HOSP</c:v>
                </c:pt>
              </c:strCache>
            </c:strRef>
          </c:tx>
          <c:invertIfNegative val="0"/>
          <c:cat>
            <c:strRef>
              <c:f>'zdroj graf od roku 2015'!$B$2:$E$2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2015'!$B$4:$E$4</c:f>
              <c:numCache>
                <c:formatCode>General</c:formatCode>
                <c:ptCount val="3"/>
                <c:pt idx="0">
                  <c:v>162</c:v>
                </c:pt>
                <c:pt idx="1">
                  <c:v>186</c:v>
                </c:pt>
                <c:pt idx="2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9-48DF-8416-E2ED3FC05B31}"/>
            </c:ext>
          </c:extLst>
        </c:ser>
        <c:ser>
          <c:idx val="2"/>
          <c:order val="2"/>
          <c:tx>
            <c:strRef>
              <c:f>'zdroj graf od roku 2015'!$A$5</c:f>
              <c:strCache>
                <c:ptCount val="1"/>
                <c:pt idx="0">
                  <c:v>VES</c:v>
                </c:pt>
              </c:strCache>
            </c:strRef>
          </c:tx>
          <c:invertIfNegative val="0"/>
          <c:cat>
            <c:strRef>
              <c:f>'zdroj graf od roku 2015'!$B$2:$E$2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2015'!$B$5:$E$5</c:f>
              <c:numCache>
                <c:formatCode>General</c:formatCode>
                <c:ptCount val="3"/>
                <c:pt idx="0">
                  <c:v>245</c:v>
                </c:pt>
                <c:pt idx="1">
                  <c:v>199</c:v>
                </c:pt>
                <c:pt idx="2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9-48DF-8416-E2ED3FC05B31}"/>
            </c:ext>
          </c:extLst>
        </c:ser>
        <c:ser>
          <c:idx val="3"/>
          <c:order val="3"/>
          <c:tx>
            <c:strRef>
              <c:f>'zdroj graf od roku 2015'!$A$6</c:f>
              <c:strCache>
                <c:ptCount val="1"/>
                <c:pt idx="0">
                  <c:v>RRCR</c:v>
                </c:pt>
              </c:strCache>
            </c:strRef>
          </c:tx>
          <c:invertIfNegative val="0"/>
          <c:cat>
            <c:strRef>
              <c:f>'zdroj graf od roku 2015'!$B$2:$E$2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2015'!$B$6:$E$6</c:f>
              <c:numCache>
                <c:formatCode>General</c:formatCode>
                <c:ptCount val="3"/>
                <c:pt idx="0">
                  <c:v>304</c:v>
                </c:pt>
                <c:pt idx="1">
                  <c:v>343</c:v>
                </c:pt>
                <c:pt idx="2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99-48DF-8416-E2ED3FC05B31}"/>
            </c:ext>
          </c:extLst>
        </c:ser>
        <c:ser>
          <c:idx val="4"/>
          <c:order val="4"/>
          <c:tx>
            <c:strRef>
              <c:f>'zdroj graf od roku 2015'!$A$7</c:f>
              <c:strCache>
                <c:ptCount val="1"/>
                <c:pt idx="0">
                  <c:v>RRS</c:v>
                </c:pt>
              </c:strCache>
            </c:strRef>
          </c:tx>
          <c:invertIfNegative val="0"/>
          <c:cat>
            <c:strRef>
              <c:f>'zdroj graf od roku 2015'!$B$2:$E$2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2015'!$B$7:$E$7</c:f>
              <c:numCache>
                <c:formatCode>General</c:formatCode>
                <c:ptCount val="3"/>
                <c:pt idx="0">
                  <c:v>93</c:v>
                </c:pt>
                <c:pt idx="1">
                  <c:v>62</c:v>
                </c:pt>
                <c:pt idx="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99-48DF-8416-E2ED3FC05B31}"/>
            </c:ext>
          </c:extLst>
        </c:ser>
        <c:ser>
          <c:idx val="5"/>
          <c:order val="5"/>
          <c:tx>
            <c:strRef>
              <c:f>'zdroj graf od roku 2015'!$A$8</c:f>
              <c:strCache>
                <c:ptCount val="1"/>
                <c:pt idx="0">
                  <c:v>FIN</c:v>
                </c:pt>
              </c:strCache>
            </c:strRef>
          </c:tx>
          <c:invertIfNegative val="0"/>
          <c:cat>
            <c:strRef>
              <c:f>'zdroj graf od roku 2015'!$B$2:$E$2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2015'!$B$8:$E$8</c:f>
              <c:numCache>
                <c:formatCode>General</c:formatCode>
                <c:ptCount val="3"/>
                <c:pt idx="0">
                  <c:v>572</c:v>
                </c:pt>
                <c:pt idx="1">
                  <c:v>494</c:v>
                </c:pt>
                <c:pt idx="2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99-48DF-8416-E2ED3FC05B31}"/>
            </c:ext>
          </c:extLst>
        </c:ser>
        <c:ser>
          <c:idx val="6"/>
          <c:order val="6"/>
          <c:tx>
            <c:strRef>
              <c:f>'zdroj graf od roku 2015'!$A$9</c:f>
              <c:strCache>
                <c:ptCount val="1"/>
                <c:pt idx="0">
                  <c:v>FIPR</c:v>
                </c:pt>
              </c:strCache>
            </c:strRef>
          </c:tx>
          <c:invertIfNegative val="0"/>
          <c:cat>
            <c:strRef>
              <c:f>'zdroj graf od roku 2015'!$B$2:$E$2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2015'!$B$9:$E$9</c:f>
              <c:numCache>
                <c:formatCode>General</c:formatCode>
                <c:ptCount val="3"/>
                <c:pt idx="0">
                  <c:v>337</c:v>
                </c:pt>
                <c:pt idx="1">
                  <c:v>459</c:v>
                </c:pt>
                <c:pt idx="2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99-48DF-8416-E2ED3FC05B31}"/>
            </c:ext>
          </c:extLst>
        </c:ser>
        <c:ser>
          <c:idx val="7"/>
          <c:order val="7"/>
          <c:tx>
            <c:strRef>
              <c:f>'zdroj graf od roku 2015'!$A$10</c:f>
              <c:strCache>
                <c:ptCount val="1"/>
                <c:pt idx="0">
                  <c:v>PEM</c:v>
                </c:pt>
              </c:strCache>
            </c:strRef>
          </c:tx>
          <c:invertIfNegative val="0"/>
          <c:cat>
            <c:strRef>
              <c:f>'zdroj graf od roku 2015'!$B$2:$E$2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2015'!$B$10:$E$10</c:f>
              <c:numCache>
                <c:formatCode>General</c:formatCode>
                <c:ptCount val="3"/>
                <c:pt idx="0">
                  <c:v>1163</c:v>
                </c:pt>
                <c:pt idx="1">
                  <c:v>1033</c:v>
                </c:pt>
                <c:pt idx="2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99-48DF-8416-E2ED3FC05B31}"/>
            </c:ext>
          </c:extLst>
        </c:ser>
        <c:ser>
          <c:idx val="8"/>
          <c:order val="8"/>
          <c:tx>
            <c:strRef>
              <c:f>'zdroj graf od roku 2015'!$A$11</c:f>
              <c:strCache>
                <c:ptCount val="1"/>
                <c:pt idx="0">
                  <c:v>POIN</c:v>
                </c:pt>
              </c:strCache>
            </c:strRef>
          </c:tx>
          <c:invertIfNegative val="0"/>
          <c:cat>
            <c:strRef>
              <c:f>'zdroj graf od roku 2015'!$B$2:$E$2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2015'!$B$11:$E$11</c:f>
              <c:numCache>
                <c:formatCode>General</c:formatCode>
                <c:ptCount val="3"/>
                <c:pt idx="0">
                  <c:v>147</c:v>
                </c:pt>
                <c:pt idx="1">
                  <c:v>147</c:v>
                </c:pt>
                <c:pt idx="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99-48DF-8416-E2ED3FC05B31}"/>
            </c:ext>
          </c:extLst>
        </c:ser>
        <c:ser>
          <c:idx val="9"/>
          <c:order val="9"/>
          <c:tx>
            <c:strRef>
              <c:f>'zdroj graf od roku 2015'!$A$12</c:f>
              <c:strCache>
                <c:ptCount val="1"/>
                <c:pt idx="0">
                  <c:v>HOSP (2obor)</c:v>
                </c:pt>
              </c:strCache>
            </c:strRef>
          </c:tx>
          <c:invertIfNegative val="0"/>
          <c:cat>
            <c:strRef>
              <c:f>'zdroj graf od roku 2015'!$B$2:$E$2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2015'!$B$12:$E$12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99-48DF-8416-E2ED3FC05B31}"/>
            </c:ext>
          </c:extLst>
        </c:ser>
        <c:ser>
          <c:idx val="10"/>
          <c:order val="10"/>
          <c:tx>
            <c:strRef>
              <c:f>'zdroj graf od roku 2015'!$A$13</c:f>
              <c:strCache>
                <c:ptCount val="1"/>
                <c:pt idx="0">
                  <c:v>VES (2obor)</c:v>
                </c:pt>
              </c:strCache>
            </c:strRef>
          </c:tx>
          <c:invertIfNegative val="0"/>
          <c:cat>
            <c:strRef>
              <c:f>'zdroj graf od roku 2015'!$B$2:$E$2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2015'!$B$13:$E$13</c:f>
              <c:numCache>
                <c:formatCode>General</c:formatCode>
                <c:ptCount val="3"/>
                <c:pt idx="0">
                  <c:v>0</c:v>
                </c:pt>
                <c:pt idx="1">
                  <c:v>33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99-48DF-8416-E2ED3FC0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374400"/>
        <c:axId val="60384384"/>
        <c:axId val="0"/>
      </c:bar3DChart>
      <c:catAx>
        <c:axId val="6037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0384384"/>
        <c:crosses val="autoZero"/>
        <c:auto val="1"/>
        <c:lblAlgn val="ctr"/>
        <c:lblOffset val="100"/>
        <c:noMultiLvlLbl val="0"/>
      </c:catAx>
      <c:valAx>
        <c:axId val="603843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374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počtu</a:t>
            </a:r>
            <a:r>
              <a:rPr lang="cs-CZ" baseline="0"/>
              <a:t> přihlášených uchazečů v letech 2016-2020 </a:t>
            </a:r>
            <a:r>
              <a:rPr lang="cs-CZ" b="0" baseline="0"/>
              <a:t>Bakalářské kombinované studium</a:t>
            </a:r>
            <a:endParaRPr lang="cs-CZ" b="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'zdroj graf od roku 2015'!$A$17</c:f>
              <c:strCache>
                <c:ptCount val="1"/>
                <c:pt idx="0">
                  <c:v>ERNNO</c:v>
                </c:pt>
              </c:strCache>
            </c:strRef>
          </c:tx>
          <c:invertIfNegative val="0"/>
          <c:cat>
            <c:strRef>
              <c:f>'zdroj graf od roku 2015'!$B$16:$E$16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2015'!$B$17:$E$17</c:f>
              <c:numCache>
                <c:formatCode>General</c:formatCode>
                <c:ptCount val="3"/>
                <c:pt idx="0">
                  <c:v>32</c:v>
                </c:pt>
                <c:pt idx="1">
                  <c:v>27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8-4B1A-A6D0-9C2D2350A968}"/>
            </c:ext>
          </c:extLst>
        </c:ser>
        <c:ser>
          <c:idx val="1"/>
          <c:order val="1"/>
          <c:tx>
            <c:strRef>
              <c:f>'zdroj graf od roku 2015'!$A$18</c:f>
              <c:strCache>
                <c:ptCount val="1"/>
                <c:pt idx="0">
                  <c:v>VES</c:v>
                </c:pt>
              </c:strCache>
            </c:strRef>
          </c:tx>
          <c:invertIfNegative val="0"/>
          <c:cat>
            <c:strRef>
              <c:f>'zdroj graf od roku 2015'!$B$16:$E$16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2015'!$B$18:$E$18</c:f>
              <c:numCache>
                <c:formatCode>General</c:formatCode>
                <c:ptCount val="3"/>
                <c:pt idx="0">
                  <c:v>97</c:v>
                </c:pt>
                <c:pt idx="1">
                  <c:v>70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8-4B1A-A6D0-9C2D2350A968}"/>
            </c:ext>
          </c:extLst>
        </c:ser>
        <c:ser>
          <c:idx val="2"/>
          <c:order val="2"/>
          <c:tx>
            <c:strRef>
              <c:f>'zdroj graf od roku 2015'!$A$19</c:f>
              <c:strCache>
                <c:ptCount val="1"/>
                <c:pt idx="0">
                  <c:v>RRS</c:v>
                </c:pt>
              </c:strCache>
            </c:strRef>
          </c:tx>
          <c:invertIfNegative val="0"/>
          <c:cat>
            <c:strRef>
              <c:f>'zdroj graf od roku 2015'!$B$16:$E$16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2015'!$B$19:$E$19</c:f>
              <c:numCache>
                <c:formatCode>General</c:formatCode>
                <c:ptCount val="3"/>
                <c:pt idx="0">
                  <c:v>40</c:v>
                </c:pt>
                <c:pt idx="1">
                  <c:v>28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8-4B1A-A6D0-9C2D2350A968}"/>
            </c:ext>
          </c:extLst>
        </c:ser>
        <c:ser>
          <c:idx val="3"/>
          <c:order val="3"/>
          <c:tx>
            <c:strRef>
              <c:f>'zdroj graf od roku 2015'!$A$20</c:f>
              <c:strCache>
                <c:ptCount val="1"/>
                <c:pt idx="0">
                  <c:v>RRCR</c:v>
                </c:pt>
              </c:strCache>
            </c:strRef>
          </c:tx>
          <c:invertIfNegative val="0"/>
          <c:cat>
            <c:strRef>
              <c:f>'zdroj graf od roku 2015'!$B$16:$E$16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2015'!$B$20:$E$20</c:f>
              <c:numCache>
                <c:formatCode>General</c:formatCode>
                <c:ptCount val="3"/>
                <c:pt idx="0">
                  <c:v>72</c:v>
                </c:pt>
                <c:pt idx="1">
                  <c:v>54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F8-4B1A-A6D0-9C2D2350A968}"/>
            </c:ext>
          </c:extLst>
        </c:ser>
        <c:ser>
          <c:idx val="4"/>
          <c:order val="4"/>
          <c:tx>
            <c:strRef>
              <c:f>'zdroj graf od roku 2015'!$A$21</c:f>
              <c:strCache>
                <c:ptCount val="1"/>
                <c:pt idx="0">
                  <c:v>FIN</c:v>
                </c:pt>
              </c:strCache>
            </c:strRef>
          </c:tx>
          <c:invertIfNegative val="0"/>
          <c:cat>
            <c:strRef>
              <c:f>'zdroj graf od roku 2015'!$B$16:$E$16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2015'!$B$21:$E$21</c:f>
              <c:numCache>
                <c:formatCode>General</c:formatCode>
                <c:ptCount val="3"/>
                <c:pt idx="0">
                  <c:v>165</c:v>
                </c:pt>
                <c:pt idx="1">
                  <c:v>137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F8-4B1A-A6D0-9C2D2350A968}"/>
            </c:ext>
          </c:extLst>
        </c:ser>
        <c:ser>
          <c:idx val="5"/>
          <c:order val="5"/>
          <c:tx>
            <c:strRef>
              <c:f>'zdroj graf od roku 2015'!$A$22</c:f>
              <c:strCache>
                <c:ptCount val="1"/>
                <c:pt idx="0">
                  <c:v>PEM</c:v>
                </c:pt>
              </c:strCache>
            </c:strRef>
          </c:tx>
          <c:invertIfNegative val="0"/>
          <c:cat>
            <c:strRef>
              <c:f>'zdroj graf od roku 2015'!$B$16:$E$16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2015'!$B$22:$E$22</c:f>
              <c:numCache>
                <c:formatCode>General</c:formatCode>
                <c:ptCount val="3"/>
                <c:pt idx="0">
                  <c:v>296</c:v>
                </c:pt>
                <c:pt idx="1">
                  <c:v>247</c:v>
                </c:pt>
                <c:pt idx="2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F8-4B1A-A6D0-9C2D2350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62496"/>
        <c:axId val="59964032"/>
        <c:axId val="0"/>
      </c:bar3DChart>
      <c:catAx>
        <c:axId val="59962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964032"/>
        <c:crosses val="autoZero"/>
        <c:auto val="1"/>
        <c:lblAlgn val="ctr"/>
        <c:lblOffset val="100"/>
        <c:noMultiLvlLbl val="0"/>
      </c:catAx>
      <c:valAx>
        <c:axId val="59964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9962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počtu přihlášených</a:t>
            </a:r>
            <a:r>
              <a:rPr lang="cs-CZ" baseline="0"/>
              <a:t> uchazečů v letech 2016-2020                 </a:t>
            </a:r>
            <a:r>
              <a:rPr lang="cs-CZ" b="0" baseline="0"/>
              <a:t>Magisterské navazující prezenční studium</a:t>
            </a:r>
            <a:endParaRPr lang="cs-CZ" b="0"/>
          </a:p>
        </c:rich>
      </c:tx>
      <c:layout>
        <c:manualLayout>
          <c:xMode val="edge"/>
          <c:yMode val="edge"/>
          <c:x val="0.13937833372679964"/>
          <c:y val="1.677148846960167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'zdroj graf od roku 2015'!$A$27</c:f>
              <c:strCache>
                <c:ptCount val="1"/>
                <c:pt idx="0">
                  <c:v>EKON</c:v>
                </c:pt>
              </c:strCache>
            </c:strRef>
          </c:tx>
          <c:invertIfNegative val="0"/>
          <c:cat>
            <c:strRef>
              <c:f>'zdroj graf od roku 2015'!$B$26:$E$26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2015'!$B$27:$E$27</c:f>
              <c:numCache>
                <c:formatCode>General</c:formatCode>
                <c:ptCount val="3"/>
                <c:pt idx="0">
                  <c:v>32</c:v>
                </c:pt>
                <c:pt idx="1">
                  <c:v>34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A-49E2-A21D-D62846B47D62}"/>
            </c:ext>
          </c:extLst>
        </c:ser>
        <c:ser>
          <c:idx val="1"/>
          <c:order val="1"/>
          <c:tx>
            <c:strRef>
              <c:f>'zdroj graf od roku 2015'!$A$28</c:f>
              <c:strCache>
                <c:ptCount val="1"/>
                <c:pt idx="0">
                  <c:v>HOSP</c:v>
                </c:pt>
              </c:strCache>
            </c:strRef>
          </c:tx>
          <c:invertIfNegative val="0"/>
          <c:cat>
            <c:strRef>
              <c:f>'zdroj graf od roku 2015'!$B$26:$E$26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2015'!$B$28:$E$28</c:f>
              <c:numCache>
                <c:formatCode>General</c:formatCode>
                <c:ptCount val="3"/>
                <c:pt idx="0">
                  <c:v>70</c:v>
                </c:pt>
                <c:pt idx="1">
                  <c:v>58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A-49E2-A21D-D62846B47D62}"/>
            </c:ext>
          </c:extLst>
        </c:ser>
        <c:ser>
          <c:idx val="2"/>
          <c:order val="2"/>
          <c:tx>
            <c:strRef>
              <c:f>'zdroj graf od roku 2015'!$A$29</c:f>
              <c:strCache>
                <c:ptCount val="1"/>
                <c:pt idx="0">
                  <c:v>VES</c:v>
                </c:pt>
              </c:strCache>
            </c:strRef>
          </c:tx>
          <c:invertIfNegative val="0"/>
          <c:cat>
            <c:strRef>
              <c:f>'zdroj graf od roku 2015'!$B$26:$E$26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2015'!$B$29:$E$29</c:f>
              <c:numCache>
                <c:formatCode>General</c:formatCode>
                <c:ptCount val="3"/>
                <c:pt idx="0">
                  <c:v>72</c:v>
                </c:pt>
                <c:pt idx="1">
                  <c:v>66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A-49E2-A21D-D62846B47D62}"/>
            </c:ext>
          </c:extLst>
        </c:ser>
        <c:ser>
          <c:idx val="3"/>
          <c:order val="3"/>
          <c:tx>
            <c:strRef>
              <c:f>'zdroj graf od roku 2015'!$A$30</c:f>
              <c:strCache>
                <c:ptCount val="1"/>
                <c:pt idx="0">
                  <c:v>RRS - RR</c:v>
                </c:pt>
              </c:strCache>
            </c:strRef>
          </c:tx>
          <c:invertIfNegative val="0"/>
          <c:cat>
            <c:strRef>
              <c:f>'zdroj graf od roku 2015'!$B$26:$E$26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2015'!$B$30:$E$30</c:f>
              <c:numCache>
                <c:formatCode>General</c:formatCode>
                <c:ptCount val="3"/>
                <c:pt idx="0">
                  <c:v>102</c:v>
                </c:pt>
                <c:pt idx="1">
                  <c:v>76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A-49E2-A21D-D62846B47D62}"/>
            </c:ext>
          </c:extLst>
        </c:ser>
        <c:ser>
          <c:idx val="4"/>
          <c:order val="4"/>
          <c:tx>
            <c:strRef>
              <c:f>'zdroj graf od roku 2015'!$A$31</c:f>
              <c:strCache>
                <c:ptCount val="1"/>
                <c:pt idx="0">
                  <c:v>FIN</c:v>
                </c:pt>
              </c:strCache>
            </c:strRef>
          </c:tx>
          <c:invertIfNegative val="0"/>
          <c:cat>
            <c:strRef>
              <c:f>'zdroj graf od roku 2015'!$B$26:$E$26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2015'!$B$31:$E$31</c:f>
              <c:numCache>
                <c:formatCode>General</c:formatCode>
                <c:ptCount val="3"/>
                <c:pt idx="0">
                  <c:v>195</c:v>
                </c:pt>
                <c:pt idx="1">
                  <c:v>158</c:v>
                </c:pt>
                <c:pt idx="2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A-49E2-A21D-D62846B47D62}"/>
            </c:ext>
          </c:extLst>
        </c:ser>
        <c:ser>
          <c:idx val="5"/>
          <c:order val="5"/>
          <c:tx>
            <c:strRef>
              <c:f>'zdroj graf od roku 2015'!$A$32</c:f>
              <c:strCache>
                <c:ptCount val="1"/>
                <c:pt idx="0">
                  <c:v>MFTAP</c:v>
                </c:pt>
              </c:strCache>
            </c:strRef>
          </c:tx>
          <c:invertIfNegative val="0"/>
          <c:cat>
            <c:strRef>
              <c:f>'zdroj graf od roku 2015'!$B$26:$E$26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2015'!$B$32:$E$32</c:f>
              <c:numCache>
                <c:formatCode>General</c:formatCode>
                <c:ptCount val="3"/>
                <c:pt idx="0">
                  <c:v>42</c:v>
                </c:pt>
                <c:pt idx="1">
                  <c:v>26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A-49E2-A21D-D62846B47D62}"/>
            </c:ext>
          </c:extLst>
        </c:ser>
        <c:ser>
          <c:idx val="6"/>
          <c:order val="6"/>
          <c:tx>
            <c:strRef>
              <c:f>'zdroj graf od roku 2015'!$A$33</c:f>
              <c:strCache>
                <c:ptCount val="1"/>
                <c:pt idx="0">
                  <c:v>HPMV</c:v>
                </c:pt>
              </c:strCache>
            </c:strRef>
          </c:tx>
          <c:invertIfNegative val="0"/>
          <c:cat>
            <c:strRef>
              <c:f>'zdroj graf od roku 2015'!$B$26:$E$26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2015'!$B$33:$E$33</c:f>
              <c:numCache>
                <c:formatCode>General</c:formatCode>
                <c:ptCount val="3"/>
                <c:pt idx="0">
                  <c:v>76</c:v>
                </c:pt>
                <c:pt idx="1">
                  <c:v>61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7A-49E2-A21D-D62846B47D62}"/>
            </c:ext>
          </c:extLst>
        </c:ser>
        <c:ser>
          <c:idx val="7"/>
          <c:order val="7"/>
          <c:tx>
            <c:strRef>
              <c:f>'zdroj graf od roku 2015'!$A$34</c:f>
              <c:strCache>
                <c:ptCount val="1"/>
                <c:pt idx="0">
                  <c:v>PEM</c:v>
                </c:pt>
              </c:strCache>
            </c:strRef>
          </c:tx>
          <c:invertIfNegative val="0"/>
          <c:cat>
            <c:strRef>
              <c:f>'zdroj graf od roku 2015'!$B$26:$E$26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2015'!$B$34:$E$34</c:f>
              <c:numCache>
                <c:formatCode>General</c:formatCode>
                <c:ptCount val="3"/>
                <c:pt idx="0">
                  <c:v>365</c:v>
                </c:pt>
                <c:pt idx="1">
                  <c:v>226</c:v>
                </c:pt>
                <c:pt idx="2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7A-49E2-A21D-D62846B47D62}"/>
            </c:ext>
          </c:extLst>
        </c:ser>
        <c:ser>
          <c:idx val="8"/>
          <c:order val="8"/>
          <c:tx>
            <c:strRef>
              <c:f>'zdroj graf od roku 2015'!$A$35</c:f>
              <c:strCache>
                <c:ptCount val="1"/>
                <c:pt idx="0">
                  <c:v>MSME</c:v>
                </c:pt>
              </c:strCache>
            </c:strRef>
          </c:tx>
          <c:invertIfNegative val="0"/>
          <c:cat>
            <c:strRef>
              <c:f>'zdroj graf od roku 2015'!$B$26:$E$26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2015'!$B$35:$E$35</c:f>
              <c:numCache>
                <c:formatCode>General</c:formatCode>
                <c:ptCount val="3"/>
                <c:pt idx="0">
                  <c:v>45</c:v>
                </c:pt>
                <c:pt idx="1">
                  <c:v>57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7A-49E2-A21D-D62846B47D62}"/>
            </c:ext>
          </c:extLst>
        </c:ser>
        <c:ser>
          <c:idx val="9"/>
          <c:order val="9"/>
          <c:tx>
            <c:strRef>
              <c:f>'zdroj graf od roku 2015'!$A$36</c:f>
              <c:strCache>
                <c:ptCount val="1"/>
                <c:pt idx="0">
                  <c:v>POIN</c:v>
                </c:pt>
              </c:strCache>
            </c:strRef>
          </c:tx>
          <c:invertIfNegative val="0"/>
          <c:cat>
            <c:strRef>
              <c:f>'zdroj graf od roku 2015'!$B$26:$E$26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2015'!$B$36:$E$36</c:f>
              <c:numCache>
                <c:formatCode>General</c:formatCode>
                <c:ptCount val="3"/>
                <c:pt idx="0">
                  <c:v>19</c:v>
                </c:pt>
                <c:pt idx="1">
                  <c:v>32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7A-49E2-A21D-D62846B4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966464"/>
        <c:axId val="113644672"/>
        <c:axId val="0"/>
      </c:bar3DChart>
      <c:catAx>
        <c:axId val="113966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644672"/>
        <c:crosses val="autoZero"/>
        <c:auto val="1"/>
        <c:lblAlgn val="ctr"/>
        <c:lblOffset val="100"/>
        <c:noMultiLvlLbl val="0"/>
      </c:catAx>
      <c:valAx>
        <c:axId val="113644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3966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</a:t>
            </a:r>
            <a:r>
              <a:rPr lang="cs-CZ" baseline="0"/>
              <a:t> počtu přihlášených uchazečů v letech 2016-2020 </a:t>
            </a:r>
            <a:r>
              <a:rPr lang="cs-CZ" b="0" baseline="0"/>
              <a:t>Magisterské navazující kombinované studium </a:t>
            </a:r>
            <a:endParaRPr lang="cs-CZ" b="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'zdroj graf od roku 2015'!$A$41</c:f>
              <c:strCache>
                <c:ptCount val="1"/>
                <c:pt idx="0">
                  <c:v>FIN</c:v>
                </c:pt>
              </c:strCache>
            </c:strRef>
          </c:tx>
          <c:invertIfNegative val="0"/>
          <c:cat>
            <c:strRef>
              <c:f>'zdroj graf od roku 2015'!$B$40:$E$40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2015'!$B$41:$E$41</c:f>
              <c:numCache>
                <c:formatCode>General</c:formatCode>
                <c:ptCount val="3"/>
                <c:pt idx="0">
                  <c:v>179</c:v>
                </c:pt>
                <c:pt idx="1">
                  <c:v>144</c:v>
                </c:pt>
                <c:pt idx="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6-4616-8D18-44F18A4824D7}"/>
            </c:ext>
          </c:extLst>
        </c:ser>
        <c:ser>
          <c:idx val="1"/>
          <c:order val="1"/>
          <c:tx>
            <c:strRef>
              <c:f>'zdroj graf od roku 2015'!$A$42</c:f>
              <c:strCache>
                <c:ptCount val="1"/>
                <c:pt idx="0">
                  <c:v>RRS - RR</c:v>
                </c:pt>
              </c:strCache>
            </c:strRef>
          </c:tx>
          <c:invertIfNegative val="0"/>
          <c:cat>
            <c:strRef>
              <c:f>'zdroj graf od roku 2015'!$B$40:$E$40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2015'!$B$42:$E$42</c:f>
              <c:numCache>
                <c:formatCode>General</c:formatCode>
                <c:ptCount val="3"/>
                <c:pt idx="0">
                  <c:v>58</c:v>
                </c:pt>
                <c:pt idx="1">
                  <c:v>60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6-4616-8D18-44F18A4824D7}"/>
            </c:ext>
          </c:extLst>
        </c:ser>
        <c:ser>
          <c:idx val="2"/>
          <c:order val="2"/>
          <c:tx>
            <c:strRef>
              <c:f>'zdroj graf od roku 2015'!$A$43</c:f>
              <c:strCache>
                <c:ptCount val="1"/>
                <c:pt idx="0">
                  <c:v>VES</c:v>
                </c:pt>
              </c:strCache>
            </c:strRef>
          </c:tx>
          <c:invertIfNegative val="0"/>
          <c:cat>
            <c:strRef>
              <c:f>'zdroj graf od roku 2015'!$B$40:$E$40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2015'!$B$43:$E$43</c:f>
              <c:numCache>
                <c:formatCode>General</c:formatCode>
                <c:ptCount val="3"/>
                <c:pt idx="0">
                  <c:v>60</c:v>
                </c:pt>
                <c:pt idx="1">
                  <c:v>67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C6-4616-8D18-44F18A4824D7}"/>
            </c:ext>
          </c:extLst>
        </c:ser>
        <c:ser>
          <c:idx val="3"/>
          <c:order val="3"/>
          <c:tx>
            <c:strRef>
              <c:f>'zdroj graf od roku 2015'!$A$44</c:f>
              <c:strCache>
                <c:ptCount val="1"/>
                <c:pt idx="0">
                  <c:v>PEM</c:v>
                </c:pt>
              </c:strCache>
            </c:strRef>
          </c:tx>
          <c:invertIfNegative val="0"/>
          <c:cat>
            <c:strRef>
              <c:f>'zdroj graf od roku 2015'!$B$40:$E$40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2015'!$B$44:$E$44</c:f>
              <c:numCache>
                <c:formatCode>General</c:formatCode>
                <c:ptCount val="3"/>
                <c:pt idx="0">
                  <c:v>220</c:v>
                </c:pt>
                <c:pt idx="1">
                  <c:v>185</c:v>
                </c:pt>
                <c:pt idx="2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C6-4616-8D18-44F18A48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96800"/>
        <c:axId val="113697152"/>
        <c:axId val="0"/>
      </c:bar3DChart>
      <c:catAx>
        <c:axId val="5999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697152"/>
        <c:crosses val="autoZero"/>
        <c:auto val="1"/>
        <c:lblAlgn val="ctr"/>
        <c:lblOffset val="100"/>
        <c:noMultiLvlLbl val="0"/>
      </c:catAx>
      <c:valAx>
        <c:axId val="1136971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99968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počtu přijatých uchazečů v letech 2016-2020    </a:t>
            </a:r>
            <a:r>
              <a:rPr lang="cs-CZ" b="0"/>
              <a:t>Bakalářské prezenční studium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58211593589213"/>
          <c:y val="0.15827863670325881"/>
          <c:w val="0.83393132836628459"/>
          <c:h val="0.377591240875912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'zdroj graf od roku 2015'!$J$3</c:f>
              <c:strCache>
                <c:ptCount val="1"/>
                <c:pt idx="0">
                  <c:v>EKON</c:v>
                </c:pt>
              </c:strCache>
            </c:strRef>
          </c:tx>
          <c:invertIfNegative val="0"/>
          <c:cat>
            <c:strRef>
              <c:f>'zdroj graf od roku 2015'!$L$2:$O$2</c:f>
              <c:strCache>
                <c:ptCount val="4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</c:strCache>
            </c:strRef>
          </c:cat>
          <c:val>
            <c:numRef>
              <c:f>'zdroj graf od roku 2015'!$K$3:$N$3</c:f>
              <c:numCache>
                <c:formatCode>General</c:formatCode>
                <c:ptCount val="3"/>
                <c:pt idx="0">
                  <c:v>108</c:v>
                </c:pt>
                <c:pt idx="1">
                  <c:v>121</c:v>
                </c:pt>
                <c:pt idx="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E-4B64-9744-4DC133BE659C}"/>
            </c:ext>
          </c:extLst>
        </c:ser>
        <c:ser>
          <c:idx val="1"/>
          <c:order val="1"/>
          <c:tx>
            <c:strRef>
              <c:f>'zdroj graf od roku 2015'!$J$4</c:f>
              <c:strCache>
                <c:ptCount val="1"/>
                <c:pt idx="0">
                  <c:v>HOSP</c:v>
                </c:pt>
              </c:strCache>
            </c:strRef>
          </c:tx>
          <c:invertIfNegative val="0"/>
          <c:cat>
            <c:strRef>
              <c:f>'zdroj graf od roku 2015'!$L$2:$O$2</c:f>
              <c:strCache>
                <c:ptCount val="4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</c:strCache>
            </c:strRef>
          </c:cat>
          <c:val>
            <c:numRef>
              <c:f>'zdroj graf od roku 2015'!$K$4:$N$4</c:f>
              <c:numCache>
                <c:formatCode>General</c:formatCode>
                <c:ptCount val="3"/>
                <c:pt idx="0">
                  <c:v>93</c:v>
                </c:pt>
                <c:pt idx="1">
                  <c:v>100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E-4B64-9744-4DC133BE659C}"/>
            </c:ext>
          </c:extLst>
        </c:ser>
        <c:ser>
          <c:idx val="2"/>
          <c:order val="2"/>
          <c:tx>
            <c:strRef>
              <c:f>'zdroj graf od roku 2015'!$J$5</c:f>
              <c:strCache>
                <c:ptCount val="1"/>
                <c:pt idx="0">
                  <c:v>VES</c:v>
                </c:pt>
              </c:strCache>
            </c:strRef>
          </c:tx>
          <c:invertIfNegative val="0"/>
          <c:cat>
            <c:strRef>
              <c:f>'zdroj graf od roku 2015'!$L$2:$O$2</c:f>
              <c:strCache>
                <c:ptCount val="4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</c:strCache>
            </c:strRef>
          </c:cat>
          <c:val>
            <c:numRef>
              <c:f>'zdroj graf od roku 2015'!$K$5:$N$5</c:f>
              <c:numCache>
                <c:formatCode>General</c:formatCode>
                <c:ptCount val="3"/>
                <c:pt idx="0">
                  <c:v>98</c:v>
                </c:pt>
                <c:pt idx="1">
                  <c:v>83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E-4B64-9744-4DC133BE659C}"/>
            </c:ext>
          </c:extLst>
        </c:ser>
        <c:ser>
          <c:idx val="3"/>
          <c:order val="3"/>
          <c:tx>
            <c:strRef>
              <c:f>'zdroj graf od roku 2015'!$J$6</c:f>
              <c:strCache>
                <c:ptCount val="1"/>
                <c:pt idx="0">
                  <c:v>RRCR</c:v>
                </c:pt>
              </c:strCache>
            </c:strRef>
          </c:tx>
          <c:invertIfNegative val="0"/>
          <c:cat>
            <c:strRef>
              <c:f>'zdroj graf od roku 2015'!$L$2:$O$2</c:f>
              <c:strCache>
                <c:ptCount val="4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</c:strCache>
            </c:strRef>
          </c:cat>
          <c:val>
            <c:numRef>
              <c:f>'zdroj graf od roku 2015'!$K$6:$N$6</c:f>
              <c:numCache>
                <c:formatCode>General</c:formatCode>
                <c:ptCount val="3"/>
                <c:pt idx="0">
                  <c:v>109</c:v>
                </c:pt>
                <c:pt idx="1">
                  <c:v>119</c:v>
                </c:pt>
                <c:pt idx="2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E-4B64-9744-4DC133BE659C}"/>
            </c:ext>
          </c:extLst>
        </c:ser>
        <c:ser>
          <c:idx val="4"/>
          <c:order val="4"/>
          <c:tx>
            <c:strRef>
              <c:f>'zdroj graf od roku 2015'!$J$7</c:f>
              <c:strCache>
                <c:ptCount val="1"/>
                <c:pt idx="0">
                  <c:v>RRS</c:v>
                </c:pt>
              </c:strCache>
            </c:strRef>
          </c:tx>
          <c:invertIfNegative val="0"/>
          <c:cat>
            <c:strRef>
              <c:f>'zdroj graf od roku 2015'!$L$2:$O$2</c:f>
              <c:strCache>
                <c:ptCount val="4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</c:strCache>
            </c:strRef>
          </c:cat>
          <c:val>
            <c:numRef>
              <c:f>'zdroj graf od roku 2015'!$K$7:$N$7</c:f>
              <c:numCache>
                <c:formatCode>General</c:formatCode>
                <c:ptCount val="3"/>
                <c:pt idx="0">
                  <c:v>35</c:v>
                </c:pt>
                <c:pt idx="1">
                  <c:v>21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E-4B64-9744-4DC133BE659C}"/>
            </c:ext>
          </c:extLst>
        </c:ser>
        <c:ser>
          <c:idx val="5"/>
          <c:order val="5"/>
          <c:tx>
            <c:strRef>
              <c:f>'zdroj graf od roku 2015'!$J$8</c:f>
              <c:strCache>
                <c:ptCount val="1"/>
                <c:pt idx="0">
                  <c:v>FIN</c:v>
                </c:pt>
              </c:strCache>
            </c:strRef>
          </c:tx>
          <c:invertIfNegative val="0"/>
          <c:cat>
            <c:strRef>
              <c:f>'zdroj graf od roku 2015'!$L$2:$O$2</c:f>
              <c:strCache>
                <c:ptCount val="4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</c:strCache>
            </c:strRef>
          </c:cat>
          <c:val>
            <c:numRef>
              <c:f>'zdroj graf od roku 2015'!$K$8:$N$8</c:f>
              <c:numCache>
                <c:formatCode>General</c:formatCode>
                <c:ptCount val="3"/>
                <c:pt idx="0">
                  <c:v>207</c:v>
                </c:pt>
                <c:pt idx="1">
                  <c:v>182</c:v>
                </c:pt>
                <c:pt idx="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4E-4B64-9744-4DC133BE659C}"/>
            </c:ext>
          </c:extLst>
        </c:ser>
        <c:ser>
          <c:idx val="6"/>
          <c:order val="6"/>
          <c:tx>
            <c:strRef>
              <c:f>'zdroj graf od roku 2015'!$J$9</c:f>
              <c:strCache>
                <c:ptCount val="1"/>
                <c:pt idx="0">
                  <c:v>FIPR</c:v>
                </c:pt>
              </c:strCache>
            </c:strRef>
          </c:tx>
          <c:invertIfNegative val="0"/>
          <c:cat>
            <c:strRef>
              <c:f>'zdroj graf od roku 2015'!$L$2:$O$2</c:f>
              <c:strCache>
                <c:ptCount val="4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</c:strCache>
            </c:strRef>
          </c:cat>
          <c:val>
            <c:numRef>
              <c:f>'zdroj graf od roku 2015'!$K$9:$N$9</c:f>
              <c:numCache>
                <c:formatCode>General</c:formatCode>
                <c:ptCount val="3"/>
                <c:pt idx="0">
                  <c:v>119</c:v>
                </c:pt>
                <c:pt idx="1">
                  <c:v>141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4E-4B64-9744-4DC133BE659C}"/>
            </c:ext>
          </c:extLst>
        </c:ser>
        <c:ser>
          <c:idx val="7"/>
          <c:order val="7"/>
          <c:tx>
            <c:strRef>
              <c:f>'zdroj graf od roku 2015'!$J$10</c:f>
              <c:strCache>
                <c:ptCount val="1"/>
                <c:pt idx="0">
                  <c:v>PEM</c:v>
                </c:pt>
              </c:strCache>
            </c:strRef>
          </c:tx>
          <c:invertIfNegative val="0"/>
          <c:cat>
            <c:strRef>
              <c:f>'zdroj graf od roku 2015'!$L$2:$O$2</c:f>
              <c:strCache>
                <c:ptCount val="4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</c:strCache>
            </c:strRef>
          </c:cat>
          <c:val>
            <c:numRef>
              <c:f>'zdroj graf od roku 2015'!$K$10:$N$10</c:f>
              <c:numCache>
                <c:formatCode>General</c:formatCode>
                <c:ptCount val="3"/>
                <c:pt idx="0">
                  <c:v>292</c:v>
                </c:pt>
                <c:pt idx="1">
                  <c:v>297</c:v>
                </c:pt>
                <c:pt idx="2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4E-4B64-9744-4DC133BE659C}"/>
            </c:ext>
          </c:extLst>
        </c:ser>
        <c:ser>
          <c:idx val="8"/>
          <c:order val="8"/>
          <c:tx>
            <c:strRef>
              <c:f>'zdroj graf od roku 2015'!$J$11</c:f>
              <c:strCache>
                <c:ptCount val="1"/>
                <c:pt idx="0">
                  <c:v>POIN</c:v>
                </c:pt>
              </c:strCache>
            </c:strRef>
          </c:tx>
          <c:invertIfNegative val="0"/>
          <c:cat>
            <c:strRef>
              <c:f>'zdroj graf od roku 2015'!$L$2:$O$2</c:f>
              <c:strCache>
                <c:ptCount val="4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</c:strCache>
            </c:strRef>
          </c:cat>
          <c:val>
            <c:numRef>
              <c:f>'zdroj graf od roku 2015'!$K$11:$N$11</c:f>
              <c:numCache>
                <c:formatCode>General</c:formatCode>
                <c:ptCount val="3"/>
                <c:pt idx="0">
                  <c:v>70</c:v>
                </c:pt>
                <c:pt idx="1">
                  <c:v>70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4E-4B64-9744-4DC133BE659C}"/>
            </c:ext>
          </c:extLst>
        </c:ser>
        <c:ser>
          <c:idx val="9"/>
          <c:order val="9"/>
          <c:tx>
            <c:strRef>
              <c:f>'zdroj graf od roku 2015'!$J$12</c:f>
              <c:strCache>
                <c:ptCount val="1"/>
                <c:pt idx="0">
                  <c:v>HOSP (2obor)</c:v>
                </c:pt>
              </c:strCache>
            </c:strRef>
          </c:tx>
          <c:invertIfNegative val="0"/>
          <c:cat>
            <c:strRef>
              <c:f>'zdroj graf od roku 2015'!$L$2:$O$2</c:f>
              <c:strCache>
                <c:ptCount val="4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</c:strCache>
            </c:strRef>
          </c:cat>
          <c:val>
            <c:numRef>
              <c:f>'zdroj graf od roku 2015'!$K$12:$N$12</c:f>
              <c:numCache>
                <c:formatCode>General</c:formatCode>
                <c:ptCount val="3"/>
                <c:pt idx="0">
                  <c:v>28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4E-4B64-9744-4DC133BE659C}"/>
            </c:ext>
          </c:extLst>
        </c:ser>
        <c:ser>
          <c:idx val="10"/>
          <c:order val="10"/>
          <c:tx>
            <c:strRef>
              <c:f>'zdroj graf od roku 2015'!$J$13</c:f>
              <c:strCache>
                <c:ptCount val="1"/>
                <c:pt idx="0">
                  <c:v>VES (2obor)</c:v>
                </c:pt>
              </c:strCache>
            </c:strRef>
          </c:tx>
          <c:invertIfNegative val="0"/>
          <c:cat>
            <c:strRef>
              <c:f>'zdroj graf od roku 2015'!$L$2:$O$2</c:f>
              <c:strCache>
                <c:ptCount val="4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</c:strCache>
            </c:strRef>
          </c:cat>
          <c:val>
            <c:numRef>
              <c:f>'zdroj graf od roku 2015'!$K$13:$N$13</c:f>
              <c:numCache>
                <c:formatCode>General</c:formatCode>
                <c:ptCount val="3"/>
                <c:pt idx="0">
                  <c:v>0</c:v>
                </c:pt>
                <c:pt idx="1">
                  <c:v>23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4E-4B64-9744-4DC133BE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564224"/>
        <c:axId val="60565760"/>
        <c:axId val="0"/>
      </c:bar3DChart>
      <c:catAx>
        <c:axId val="60564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0565760"/>
        <c:crosses val="autoZero"/>
        <c:auto val="1"/>
        <c:lblAlgn val="ctr"/>
        <c:lblOffset val="100"/>
        <c:noMultiLvlLbl val="0"/>
      </c:catAx>
      <c:valAx>
        <c:axId val="60565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564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</a:t>
            </a:r>
            <a:r>
              <a:rPr lang="cs-CZ" baseline="0"/>
              <a:t> počtu přijatých uchazečů v letech 2016-2020 </a:t>
            </a:r>
            <a:r>
              <a:rPr lang="cs-CZ" b="0" baseline="0"/>
              <a:t>Bakalářské kombinované studium</a:t>
            </a:r>
            <a:endParaRPr lang="cs-CZ" b="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'zdroj graf od roku 2015'!$J$17</c:f>
              <c:strCache>
                <c:ptCount val="1"/>
                <c:pt idx="0">
                  <c:v>ERNNO</c:v>
                </c:pt>
              </c:strCache>
            </c:strRef>
          </c:tx>
          <c:invertIfNegative val="0"/>
          <c:cat>
            <c:strRef>
              <c:f>'zdroj graf od roku 2015'!$K$16:$N$16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2015'!$K$17:$N$17</c:f>
              <c:numCache>
                <c:formatCode>General</c:formatCode>
                <c:ptCount val="3"/>
                <c:pt idx="0">
                  <c:v>15</c:v>
                </c:pt>
                <c:pt idx="1">
                  <c:v>13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0-41D6-920B-095C3164E933}"/>
            </c:ext>
          </c:extLst>
        </c:ser>
        <c:ser>
          <c:idx val="1"/>
          <c:order val="1"/>
          <c:tx>
            <c:strRef>
              <c:f>'zdroj graf od roku 2015'!$J$18</c:f>
              <c:strCache>
                <c:ptCount val="1"/>
                <c:pt idx="0">
                  <c:v>VES</c:v>
                </c:pt>
              </c:strCache>
            </c:strRef>
          </c:tx>
          <c:invertIfNegative val="0"/>
          <c:cat>
            <c:strRef>
              <c:f>'zdroj graf od roku 2015'!$K$16:$N$16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2015'!$K$18:$N$18</c:f>
              <c:numCache>
                <c:formatCode>General</c:formatCode>
                <c:ptCount val="3"/>
                <c:pt idx="0">
                  <c:v>43</c:v>
                </c:pt>
                <c:pt idx="1">
                  <c:v>34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0-41D6-920B-095C3164E933}"/>
            </c:ext>
          </c:extLst>
        </c:ser>
        <c:ser>
          <c:idx val="2"/>
          <c:order val="2"/>
          <c:tx>
            <c:strRef>
              <c:f>'zdroj graf od roku 2015'!$J$19</c:f>
              <c:strCache>
                <c:ptCount val="1"/>
                <c:pt idx="0">
                  <c:v>RRS</c:v>
                </c:pt>
              </c:strCache>
            </c:strRef>
          </c:tx>
          <c:invertIfNegative val="0"/>
          <c:cat>
            <c:strRef>
              <c:f>'zdroj graf od roku 2015'!$K$16:$N$16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2015'!$K$19:$N$19</c:f>
              <c:numCache>
                <c:formatCode>General</c:formatCode>
                <c:ptCount val="3"/>
                <c:pt idx="0">
                  <c:v>21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0-41D6-920B-095C3164E933}"/>
            </c:ext>
          </c:extLst>
        </c:ser>
        <c:ser>
          <c:idx val="3"/>
          <c:order val="3"/>
          <c:tx>
            <c:strRef>
              <c:f>'zdroj graf od roku 2015'!$J$20</c:f>
              <c:strCache>
                <c:ptCount val="1"/>
                <c:pt idx="0">
                  <c:v>RRCR</c:v>
                </c:pt>
              </c:strCache>
            </c:strRef>
          </c:tx>
          <c:invertIfNegative val="0"/>
          <c:cat>
            <c:strRef>
              <c:f>'zdroj graf od roku 2015'!$K$16:$N$16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2015'!$K$20:$N$20</c:f>
              <c:numCache>
                <c:formatCode>General</c:formatCode>
                <c:ptCount val="3"/>
                <c:pt idx="0">
                  <c:v>32</c:v>
                </c:pt>
                <c:pt idx="1">
                  <c:v>19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0-41D6-920B-095C3164E933}"/>
            </c:ext>
          </c:extLst>
        </c:ser>
        <c:ser>
          <c:idx val="4"/>
          <c:order val="4"/>
          <c:tx>
            <c:strRef>
              <c:f>'zdroj graf od roku 2015'!$J$21</c:f>
              <c:strCache>
                <c:ptCount val="1"/>
                <c:pt idx="0">
                  <c:v>FIN</c:v>
                </c:pt>
              </c:strCache>
            </c:strRef>
          </c:tx>
          <c:invertIfNegative val="0"/>
          <c:cat>
            <c:strRef>
              <c:f>'zdroj graf od roku 2015'!$K$16:$N$16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2015'!$K$21:$N$21</c:f>
              <c:numCache>
                <c:formatCode>General</c:formatCode>
                <c:ptCount val="3"/>
                <c:pt idx="0">
                  <c:v>65</c:v>
                </c:pt>
                <c:pt idx="1">
                  <c:v>40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C0-41D6-920B-095C3164E933}"/>
            </c:ext>
          </c:extLst>
        </c:ser>
        <c:ser>
          <c:idx val="5"/>
          <c:order val="5"/>
          <c:tx>
            <c:strRef>
              <c:f>'zdroj graf od roku 2015'!$J$22</c:f>
              <c:strCache>
                <c:ptCount val="1"/>
                <c:pt idx="0">
                  <c:v>PEM</c:v>
                </c:pt>
              </c:strCache>
            </c:strRef>
          </c:tx>
          <c:invertIfNegative val="0"/>
          <c:cat>
            <c:strRef>
              <c:f>'zdroj graf od roku 2015'!$K$16:$N$16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2015'!$K$22:$N$22</c:f>
              <c:numCache>
                <c:formatCode>General</c:formatCode>
                <c:ptCount val="3"/>
                <c:pt idx="0">
                  <c:v>120</c:v>
                </c:pt>
                <c:pt idx="1">
                  <c:v>90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C0-41D6-920B-095C3164E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619008"/>
        <c:axId val="60628992"/>
        <c:axId val="0"/>
      </c:bar3DChart>
      <c:catAx>
        <c:axId val="60619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0628992"/>
        <c:crosses val="autoZero"/>
        <c:auto val="1"/>
        <c:lblAlgn val="ctr"/>
        <c:lblOffset val="100"/>
        <c:noMultiLvlLbl val="0"/>
      </c:catAx>
      <c:valAx>
        <c:axId val="606289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619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</a:t>
            </a:r>
            <a:r>
              <a:rPr lang="cs-CZ" baseline="0"/>
              <a:t> počtu přijatých uchazečů v letech 2016-2020 </a:t>
            </a:r>
            <a:r>
              <a:rPr lang="cs-CZ" b="0" baseline="0"/>
              <a:t>Magisterské navazující prezenční studium</a:t>
            </a:r>
            <a:endParaRPr lang="cs-CZ" b="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'zdroj graf od roku 2015'!$J$27</c:f>
              <c:strCache>
                <c:ptCount val="1"/>
                <c:pt idx="0">
                  <c:v>EKON</c:v>
                </c:pt>
              </c:strCache>
            </c:strRef>
          </c:tx>
          <c:invertIfNegative val="0"/>
          <c:cat>
            <c:strRef>
              <c:f>'zdroj graf od roku 2015'!$K$26:$N$26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2015'!$K$27:$N$27</c:f>
              <c:numCache>
                <c:formatCode>General</c:formatCode>
                <c:ptCount val="3"/>
                <c:pt idx="0">
                  <c:v>24</c:v>
                </c:pt>
                <c:pt idx="1">
                  <c:v>23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1-4BEC-9594-38B8F76D965A}"/>
            </c:ext>
          </c:extLst>
        </c:ser>
        <c:ser>
          <c:idx val="1"/>
          <c:order val="1"/>
          <c:tx>
            <c:strRef>
              <c:f>'zdroj graf od roku 2015'!$J$28</c:f>
              <c:strCache>
                <c:ptCount val="1"/>
                <c:pt idx="0">
                  <c:v>HOSP</c:v>
                </c:pt>
              </c:strCache>
            </c:strRef>
          </c:tx>
          <c:invertIfNegative val="0"/>
          <c:cat>
            <c:strRef>
              <c:f>'zdroj graf od roku 2015'!$K$26:$N$26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2015'!$K$28:$N$28</c:f>
              <c:numCache>
                <c:formatCode>General</c:formatCode>
                <c:ptCount val="3"/>
                <c:pt idx="0">
                  <c:v>56</c:v>
                </c:pt>
                <c:pt idx="1">
                  <c:v>46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1-4BEC-9594-38B8F76D965A}"/>
            </c:ext>
          </c:extLst>
        </c:ser>
        <c:ser>
          <c:idx val="2"/>
          <c:order val="2"/>
          <c:tx>
            <c:strRef>
              <c:f>'zdroj graf od roku 2015'!$J$29</c:f>
              <c:strCache>
                <c:ptCount val="1"/>
                <c:pt idx="0">
                  <c:v>VES</c:v>
                </c:pt>
              </c:strCache>
            </c:strRef>
          </c:tx>
          <c:invertIfNegative val="0"/>
          <c:cat>
            <c:strRef>
              <c:f>'zdroj graf od roku 2015'!$K$26:$N$26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2015'!$K$29:$N$29</c:f>
              <c:numCache>
                <c:formatCode>General</c:formatCode>
                <c:ptCount val="3"/>
                <c:pt idx="0">
                  <c:v>57</c:v>
                </c:pt>
                <c:pt idx="1">
                  <c:v>52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81-4BEC-9594-38B8F76D965A}"/>
            </c:ext>
          </c:extLst>
        </c:ser>
        <c:ser>
          <c:idx val="3"/>
          <c:order val="3"/>
          <c:tx>
            <c:strRef>
              <c:f>'zdroj graf od roku 2015'!$J$30</c:f>
              <c:strCache>
                <c:ptCount val="1"/>
                <c:pt idx="0">
                  <c:v>RRS</c:v>
                </c:pt>
              </c:strCache>
            </c:strRef>
          </c:tx>
          <c:invertIfNegative val="0"/>
          <c:cat>
            <c:strRef>
              <c:f>'zdroj graf od roku 2015'!$K$26:$N$26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2015'!$K$30:$N$30</c:f>
              <c:numCache>
                <c:formatCode>General</c:formatCode>
                <c:ptCount val="3"/>
                <c:pt idx="0">
                  <c:v>68</c:v>
                </c:pt>
                <c:pt idx="1">
                  <c:v>55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1-4BEC-9594-38B8F76D965A}"/>
            </c:ext>
          </c:extLst>
        </c:ser>
        <c:ser>
          <c:idx val="4"/>
          <c:order val="4"/>
          <c:tx>
            <c:strRef>
              <c:f>'zdroj graf od roku 2015'!$J$31</c:f>
              <c:strCache>
                <c:ptCount val="1"/>
                <c:pt idx="0">
                  <c:v>FIN</c:v>
                </c:pt>
              </c:strCache>
            </c:strRef>
          </c:tx>
          <c:invertIfNegative val="0"/>
          <c:cat>
            <c:strRef>
              <c:f>'zdroj graf od roku 2015'!$K$26:$N$26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2015'!$K$31:$N$31</c:f>
              <c:numCache>
                <c:formatCode>General</c:formatCode>
                <c:ptCount val="3"/>
                <c:pt idx="0">
                  <c:v>102</c:v>
                </c:pt>
                <c:pt idx="1">
                  <c:v>102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81-4BEC-9594-38B8F76D965A}"/>
            </c:ext>
          </c:extLst>
        </c:ser>
        <c:ser>
          <c:idx val="5"/>
          <c:order val="5"/>
          <c:tx>
            <c:strRef>
              <c:f>'zdroj graf od roku 2015'!$J$32</c:f>
              <c:strCache>
                <c:ptCount val="1"/>
                <c:pt idx="0">
                  <c:v>MFTAP</c:v>
                </c:pt>
              </c:strCache>
            </c:strRef>
          </c:tx>
          <c:invertIfNegative val="0"/>
          <c:cat>
            <c:strRef>
              <c:f>'zdroj graf od roku 2015'!$K$26:$N$26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2015'!$K$32:$N$32</c:f>
              <c:numCache>
                <c:formatCode>General</c:formatCode>
                <c:ptCount val="3"/>
                <c:pt idx="0">
                  <c:v>26</c:v>
                </c:pt>
                <c:pt idx="1">
                  <c:v>19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81-4BEC-9594-38B8F76D965A}"/>
            </c:ext>
          </c:extLst>
        </c:ser>
        <c:ser>
          <c:idx val="6"/>
          <c:order val="6"/>
          <c:tx>
            <c:strRef>
              <c:f>'zdroj graf od roku 2015'!$J$33</c:f>
              <c:strCache>
                <c:ptCount val="1"/>
                <c:pt idx="0">
                  <c:v>HPMV</c:v>
                </c:pt>
              </c:strCache>
            </c:strRef>
          </c:tx>
          <c:invertIfNegative val="0"/>
          <c:cat>
            <c:strRef>
              <c:f>'zdroj graf od roku 2015'!$K$26:$N$26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2015'!$K$33:$N$33</c:f>
              <c:numCache>
                <c:formatCode>General</c:formatCode>
                <c:ptCount val="3"/>
                <c:pt idx="0">
                  <c:v>55</c:v>
                </c:pt>
                <c:pt idx="1">
                  <c:v>46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81-4BEC-9594-38B8F76D965A}"/>
            </c:ext>
          </c:extLst>
        </c:ser>
        <c:ser>
          <c:idx val="7"/>
          <c:order val="7"/>
          <c:tx>
            <c:strRef>
              <c:f>'zdroj graf od roku 2015'!$J$34</c:f>
              <c:strCache>
                <c:ptCount val="1"/>
                <c:pt idx="0">
                  <c:v>PEM</c:v>
                </c:pt>
              </c:strCache>
            </c:strRef>
          </c:tx>
          <c:invertIfNegative val="0"/>
          <c:cat>
            <c:strRef>
              <c:f>'zdroj graf od roku 2015'!$K$26:$N$26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2015'!$K$34:$N$34</c:f>
              <c:numCache>
                <c:formatCode>General</c:formatCode>
                <c:ptCount val="3"/>
                <c:pt idx="0">
                  <c:v>183</c:v>
                </c:pt>
                <c:pt idx="1">
                  <c:v>167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81-4BEC-9594-38B8F76D965A}"/>
            </c:ext>
          </c:extLst>
        </c:ser>
        <c:ser>
          <c:idx val="8"/>
          <c:order val="8"/>
          <c:tx>
            <c:strRef>
              <c:f>'zdroj graf od roku 2015'!$J$35</c:f>
              <c:strCache>
                <c:ptCount val="1"/>
                <c:pt idx="0">
                  <c:v>MSME</c:v>
                </c:pt>
              </c:strCache>
            </c:strRef>
          </c:tx>
          <c:invertIfNegative val="0"/>
          <c:cat>
            <c:strRef>
              <c:f>'zdroj graf od roku 2015'!$K$26:$N$26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2015'!$K$35:$N$35</c:f>
              <c:numCache>
                <c:formatCode>General</c:formatCode>
                <c:ptCount val="3"/>
                <c:pt idx="0">
                  <c:v>34</c:v>
                </c:pt>
                <c:pt idx="1">
                  <c:v>40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81-4BEC-9594-38B8F76D965A}"/>
            </c:ext>
          </c:extLst>
        </c:ser>
        <c:ser>
          <c:idx val="9"/>
          <c:order val="9"/>
          <c:tx>
            <c:strRef>
              <c:f>'zdroj graf od roku 2015'!$J$36</c:f>
              <c:strCache>
                <c:ptCount val="1"/>
                <c:pt idx="0">
                  <c:v>POIN</c:v>
                </c:pt>
              </c:strCache>
            </c:strRef>
          </c:tx>
          <c:invertIfNegative val="0"/>
          <c:cat>
            <c:strRef>
              <c:f>'zdroj graf od roku 2015'!$K$26:$N$26</c:f>
              <c:strCache>
                <c:ptCount val="3"/>
                <c:pt idx="0">
                  <c:v>2016/2017 P+J</c:v>
                </c:pt>
                <c:pt idx="1">
                  <c:v>2017/2018 P+J</c:v>
                </c:pt>
                <c:pt idx="2">
                  <c:v>2018/2019 P+J</c:v>
                </c:pt>
              </c:strCache>
            </c:strRef>
          </c:cat>
          <c:val>
            <c:numRef>
              <c:f>'zdroj graf od roku 2015'!$K$36:$N$36</c:f>
              <c:numCache>
                <c:formatCode>General</c:formatCode>
                <c:ptCount val="3"/>
                <c:pt idx="0">
                  <c:v>16</c:v>
                </c:pt>
                <c:pt idx="1">
                  <c:v>23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81-4BEC-9594-38B8F76D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677504"/>
        <c:axId val="60683392"/>
        <c:axId val="0"/>
      </c:bar3DChart>
      <c:catAx>
        <c:axId val="60677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0683392"/>
        <c:crosses val="autoZero"/>
        <c:auto val="1"/>
        <c:lblAlgn val="ctr"/>
        <c:lblOffset val="100"/>
        <c:noMultiLvlLbl val="0"/>
      </c:catAx>
      <c:valAx>
        <c:axId val="606833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677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</a:t>
            </a:r>
            <a:r>
              <a:rPr lang="cs-CZ" baseline="0"/>
              <a:t> počtu přijatých uchazečů v letech 2016-2020 </a:t>
            </a:r>
            <a:r>
              <a:rPr lang="cs-CZ" b="0" baseline="0"/>
              <a:t>Magisterské navazující kombinované studium</a:t>
            </a:r>
            <a:endParaRPr lang="cs-CZ" b="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'zdroj graf od roku 2015'!$J$41</c:f>
              <c:strCache>
                <c:ptCount val="1"/>
                <c:pt idx="0">
                  <c:v>FIN</c:v>
                </c:pt>
              </c:strCache>
            </c:strRef>
          </c:tx>
          <c:invertIfNegative val="0"/>
          <c:cat>
            <c:strRef>
              <c:f>'zdroj graf od roku 2015'!$K$40:$N$40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2015'!$K$41:$N$41</c:f>
              <c:numCache>
                <c:formatCode>General</c:formatCode>
                <c:ptCount val="3"/>
                <c:pt idx="0">
                  <c:v>78</c:v>
                </c:pt>
                <c:pt idx="1">
                  <c:v>72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4-41B4-833A-CBFD10FD958F}"/>
            </c:ext>
          </c:extLst>
        </c:ser>
        <c:ser>
          <c:idx val="1"/>
          <c:order val="1"/>
          <c:tx>
            <c:strRef>
              <c:f>'zdroj graf od roku 2015'!$J$42</c:f>
              <c:strCache>
                <c:ptCount val="1"/>
                <c:pt idx="0">
                  <c:v>RRS</c:v>
                </c:pt>
              </c:strCache>
            </c:strRef>
          </c:tx>
          <c:invertIfNegative val="0"/>
          <c:cat>
            <c:strRef>
              <c:f>'zdroj graf od roku 2015'!$K$40:$N$40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2015'!$K$42:$N$42</c:f>
              <c:numCache>
                <c:formatCode>General</c:formatCode>
                <c:ptCount val="3"/>
                <c:pt idx="0">
                  <c:v>37</c:v>
                </c:pt>
                <c:pt idx="1">
                  <c:v>45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4-41B4-833A-CBFD10FD958F}"/>
            </c:ext>
          </c:extLst>
        </c:ser>
        <c:ser>
          <c:idx val="2"/>
          <c:order val="2"/>
          <c:tx>
            <c:strRef>
              <c:f>'zdroj graf od roku 2015'!$J$43</c:f>
              <c:strCache>
                <c:ptCount val="1"/>
                <c:pt idx="0">
                  <c:v>VES</c:v>
                </c:pt>
              </c:strCache>
            </c:strRef>
          </c:tx>
          <c:invertIfNegative val="0"/>
          <c:cat>
            <c:strRef>
              <c:f>'zdroj graf od roku 2015'!$K$40:$N$40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2015'!$K$43:$N$43</c:f>
              <c:numCache>
                <c:formatCode>General</c:formatCode>
                <c:ptCount val="3"/>
                <c:pt idx="0">
                  <c:v>37</c:v>
                </c:pt>
                <c:pt idx="1">
                  <c:v>47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4-41B4-833A-CBFD10FD958F}"/>
            </c:ext>
          </c:extLst>
        </c:ser>
        <c:ser>
          <c:idx val="3"/>
          <c:order val="3"/>
          <c:tx>
            <c:strRef>
              <c:f>'zdroj graf od roku 2015'!$J$44</c:f>
              <c:strCache>
                <c:ptCount val="1"/>
                <c:pt idx="0">
                  <c:v>PEM</c:v>
                </c:pt>
              </c:strCache>
            </c:strRef>
          </c:tx>
          <c:invertIfNegative val="0"/>
          <c:cat>
            <c:strRef>
              <c:f>'zdroj graf od roku 2015'!$K$40:$N$40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'zdroj graf od roku 2015'!$K$44:$N$44</c:f>
              <c:numCache>
                <c:formatCode>General</c:formatCode>
                <c:ptCount val="3"/>
                <c:pt idx="0">
                  <c:v>113</c:v>
                </c:pt>
                <c:pt idx="1">
                  <c:v>125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C4-41B4-833A-CBFD10FD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801472"/>
        <c:axId val="113807360"/>
        <c:axId val="0"/>
      </c:bar3DChart>
      <c:catAx>
        <c:axId val="113801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807360"/>
        <c:crosses val="autoZero"/>
        <c:auto val="1"/>
        <c:lblAlgn val="ctr"/>
        <c:lblOffset val="100"/>
        <c:noMultiLvlLbl val="0"/>
      </c:catAx>
      <c:valAx>
        <c:axId val="1138073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3801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14</xdr:col>
      <xdr:colOff>381000</xdr:colOff>
      <xdr:row>30</xdr:row>
      <xdr:rowOff>33337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409574</xdr:colOff>
      <xdr:row>0</xdr:row>
      <xdr:rowOff>52386</xdr:rowOff>
    </xdr:from>
    <xdr:to>
      <xdr:col>25</xdr:col>
      <xdr:colOff>533400</xdr:colOff>
      <xdr:row>29</xdr:row>
      <xdr:rowOff>152400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28574</xdr:colOff>
      <xdr:row>30</xdr:row>
      <xdr:rowOff>104775</xdr:rowOff>
    </xdr:from>
    <xdr:to>
      <xdr:col>14</xdr:col>
      <xdr:colOff>381000</xdr:colOff>
      <xdr:row>58</xdr:row>
      <xdr:rowOff>114300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485775</xdr:colOff>
      <xdr:row>30</xdr:row>
      <xdr:rowOff>147636</xdr:rowOff>
    </xdr:from>
    <xdr:to>
      <xdr:col>25</xdr:col>
      <xdr:colOff>590550</xdr:colOff>
      <xdr:row>58</xdr:row>
      <xdr:rowOff>104775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142874</xdr:rowOff>
    </xdr:from>
    <xdr:to>
      <xdr:col>12</xdr:col>
      <xdr:colOff>209549</xdr:colOff>
      <xdr:row>33</xdr:row>
      <xdr:rowOff>28574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581025</xdr:colOff>
      <xdr:row>1</xdr:row>
      <xdr:rowOff>19050</xdr:rowOff>
    </xdr:from>
    <xdr:to>
      <xdr:col>24</xdr:col>
      <xdr:colOff>314324</xdr:colOff>
      <xdr:row>32</xdr:row>
      <xdr:rowOff>152400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76198</xdr:colOff>
      <xdr:row>33</xdr:row>
      <xdr:rowOff>109537</xdr:rowOff>
    </xdr:from>
    <xdr:to>
      <xdr:col>12</xdr:col>
      <xdr:colOff>209549</xdr:colOff>
      <xdr:row>61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590549</xdr:colOff>
      <xdr:row>33</xdr:row>
      <xdr:rowOff>119062</xdr:rowOff>
    </xdr:from>
    <xdr:to>
      <xdr:col>24</xdr:col>
      <xdr:colOff>333375</xdr:colOff>
      <xdr:row>60</xdr:row>
      <xdr:rowOff>152401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10"/>
  <sheetViews>
    <sheetView workbookViewId="0">
      <selection activeCell="A5" sqref="A5"/>
    </sheetView>
  </sheetViews>
  <sheetFormatPr defaultRowHeight="12.75" x14ac:dyDescent="0.2"/>
  <cols>
    <col min="1" max="1" width="85.5703125" customWidth="1"/>
  </cols>
  <sheetData>
    <row r="1" spans="1:1" ht="18.75" x14ac:dyDescent="0.2">
      <c r="A1" s="33" t="s">
        <v>37</v>
      </c>
    </row>
    <row r="2" spans="1:1" ht="15.75" x14ac:dyDescent="0.2">
      <c r="A2" s="34" t="s">
        <v>38</v>
      </c>
    </row>
    <row r="3" spans="1:1" ht="25.5" x14ac:dyDescent="0.2">
      <c r="A3" s="64" t="s">
        <v>45</v>
      </c>
    </row>
    <row r="4" spans="1:1" ht="15" x14ac:dyDescent="0.2">
      <c r="A4" s="35"/>
    </row>
    <row r="5" spans="1:1" ht="18.75" x14ac:dyDescent="0.2">
      <c r="A5" s="33" t="s">
        <v>39</v>
      </c>
    </row>
    <row r="6" spans="1:1" ht="15.75" x14ac:dyDescent="0.2">
      <c r="A6" s="34" t="s">
        <v>38</v>
      </c>
    </row>
    <row r="7" spans="1:1" ht="25.5" x14ac:dyDescent="0.2">
      <c r="A7" s="64" t="s">
        <v>46</v>
      </c>
    </row>
    <row r="8" spans="1:1" ht="15" x14ac:dyDescent="0.2">
      <c r="A8" s="36"/>
    </row>
    <row r="9" spans="1:1" ht="18.75" x14ac:dyDescent="0.2">
      <c r="A9" s="33" t="s">
        <v>40</v>
      </c>
    </row>
    <row r="10" spans="1:1" ht="25.5" x14ac:dyDescent="0.2">
      <c r="A10" s="63" t="s">
        <v>44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9" tint="-0.249977111117893"/>
    <pageSetUpPr fitToPage="1"/>
  </sheetPr>
  <dimension ref="A1:AA91"/>
  <sheetViews>
    <sheetView tabSelected="1" topLeftCell="A58" zoomScale="70" zoomScaleNormal="70" workbookViewId="0">
      <pane xSplit="1" topLeftCell="G1" activePane="topRight" state="frozen"/>
      <selection pane="topRight" activeCell="Z54" sqref="Z54"/>
    </sheetView>
  </sheetViews>
  <sheetFormatPr defaultColWidth="7.7109375" defaultRowHeight="15.75" x14ac:dyDescent="0.25"/>
  <cols>
    <col min="1" max="1" width="58.5703125" style="2" customWidth="1"/>
    <col min="2" max="2" width="11.28515625" style="1" hidden="1" customWidth="1"/>
    <col min="3" max="3" width="8.7109375" style="1" hidden="1" customWidth="1"/>
    <col min="4" max="4" width="9.85546875" style="1" hidden="1" customWidth="1"/>
    <col min="5" max="5" width="9.5703125" style="1" hidden="1" customWidth="1"/>
    <col min="6" max="6" width="15.85546875" style="1" hidden="1" customWidth="1"/>
    <col min="7" max="7" width="12" style="1" bestFit="1" customWidth="1"/>
    <col min="8" max="8" width="7.7109375" style="1"/>
    <col min="9" max="9" width="9.5703125" style="1" customWidth="1"/>
    <col min="10" max="10" width="9.28515625" style="1" bestFit="1" customWidth="1"/>
    <col min="11" max="11" width="14.42578125" style="1" customWidth="1"/>
    <col min="12" max="12" width="11.28515625" style="1" bestFit="1" customWidth="1"/>
    <col min="13" max="13" width="7.7109375" style="1"/>
    <col min="14" max="14" width="9.85546875" style="1" customWidth="1"/>
    <col min="15" max="15" width="9.5703125" style="1" bestFit="1" customWidth="1"/>
    <col min="16" max="16" width="15.140625" style="1" customWidth="1"/>
    <col min="17" max="17" width="11.42578125" style="1" bestFit="1" customWidth="1"/>
    <col min="18" max="18" width="7.85546875" style="1" bestFit="1" customWidth="1"/>
    <col min="19" max="20" width="9.28515625" style="1" bestFit="1" customWidth="1"/>
    <col min="21" max="21" width="21.42578125" style="1" bestFit="1" customWidth="1"/>
    <col min="22" max="22" width="13" style="1" customWidth="1"/>
    <col min="23" max="23" width="9.28515625" style="1" customWidth="1"/>
    <col min="24" max="24" width="9.140625" style="1" customWidth="1"/>
    <col min="25" max="25" width="10" style="1" customWidth="1"/>
    <col min="26" max="26" width="20.5703125" style="1" customWidth="1"/>
    <col min="27" max="16384" width="7.7109375" style="1"/>
  </cols>
  <sheetData>
    <row r="1" spans="1:26" ht="49.5" customHeight="1" x14ac:dyDescent="0.35">
      <c r="A1" s="101"/>
      <c r="B1" s="219" t="s">
        <v>15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</row>
    <row r="2" spans="1:26" ht="45" customHeight="1" x14ac:dyDescent="0.35">
      <c r="A2" s="101"/>
      <c r="B2" s="219" t="s">
        <v>111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4" spans="1:26" s="12" customFormat="1" x14ac:dyDescent="0.25">
      <c r="A4" s="13"/>
    </row>
    <row r="5" spans="1:26" s="12" customFormat="1" ht="20.25" customHeight="1" x14ac:dyDescent="0.25">
      <c r="A5" s="13"/>
    </row>
    <row r="6" spans="1:26" ht="16.5" thickBot="1" x14ac:dyDescent="0.3">
      <c r="A6" s="111" t="s">
        <v>3</v>
      </c>
      <c r="B6" s="110"/>
      <c r="C6" s="110"/>
      <c r="D6" s="110"/>
      <c r="E6" s="110"/>
      <c r="F6" s="110"/>
      <c r="G6" s="110"/>
      <c r="H6" s="110"/>
      <c r="I6" s="110"/>
      <c r="J6" s="110"/>
      <c r="K6" s="218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</row>
    <row r="7" spans="1:26" ht="20.25" customHeight="1" thickBot="1" x14ac:dyDescent="0.3">
      <c r="A7" s="26"/>
      <c r="B7" s="208" t="s">
        <v>62</v>
      </c>
      <c r="C7" s="209"/>
      <c r="D7" s="209"/>
      <c r="E7" s="209"/>
      <c r="F7" s="215"/>
      <c r="G7" s="208" t="s">
        <v>66</v>
      </c>
      <c r="H7" s="209"/>
      <c r="I7" s="209"/>
      <c r="J7" s="209"/>
      <c r="K7" s="215"/>
      <c r="L7" s="208" t="s">
        <v>83</v>
      </c>
      <c r="M7" s="209"/>
      <c r="N7" s="209"/>
      <c r="O7" s="209"/>
      <c r="P7" s="215"/>
      <c r="Q7" s="208" t="s">
        <v>70</v>
      </c>
      <c r="R7" s="209"/>
      <c r="S7" s="209"/>
      <c r="T7" s="209"/>
      <c r="U7" s="215"/>
      <c r="V7" s="208" t="s">
        <v>71</v>
      </c>
      <c r="W7" s="209"/>
      <c r="X7" s="209"/>
      <c r="Y7" s="209"/>
      <c r="Z7" s="215"/>
    </row>
    <row r="8" spans="1:26" ht="48" thickBot="1" x14ac:dyDescent="0.3">
      <c r="A8" s="30" t="s">
        <v>89</v>
      </c>
      <c r="B8" s="37" t="s">
        <v>16</v>
      </c>
      <c r="C8" s="38" t="s">
        <v>2</v>
      </c>
      <c r="D8" s="39" t="s">
        <v>64</v>
      </c>
      <c r="E8" s="38" t="s">
        <v>0</v>
      </c>
      <c r="F8" s="40" t="s">
        <v>20</v>
      </c>
      <c r="G8" s="37" t="s">
        <v>16</v>
      </c>
      <c r="H8" s="38" t="s">
        <v>2</v>
      </c>
      <c r="I8" s="39" t="s">
        <v>64</v>
      </c>
      <c r="J8" s="38" t="s">
        <v>0</v>
      </c>
      <c r="K8" s="40" t="s">
        <v>20</v>
      </c>
      <c r="L8" s="37" t="s">
        <v>16</v>
      </c>
      <c r="M8" s="38" t="s">
        <v>2</v>
      </c>
      <c r="N8" s="39" t="s">
        <v>64</v>
      </c>
      <c r="O8" s="38" t="s">
        <v>0</v>
      </c>
      <c r="P8" s="40" t="s">
        <v>20</v>
      </c>
      <c r="Q8" s="200" t="s">
        <v>107</v>
      </c>
      <c r="R8" s="38" t="s">
        <v>2</v>
      </c>
      <c r="S8" s="39" t="s">
        <v>64</v>
      </c>
      <c r="T8" s="38" t="s">
        <v>0</v>
      </c>
      <c r="U8" s="40" t="s">
        <v>20</v>
      </c>
      <c r="V8" s="200" t="s">
        <v>107</v>
      </c>
      <c r="W8" s="38" t="s">
        <v>2</v>
      </c>
      <c r="X8" s="39" t="s">
        <v>64</v>
      </c>
      <c r="Y8" s="38" t="s">
        <v>0</v>
      </c>
      <c r="Z8" s="40" t="s">
        <v>20</v>
      </c>
    </row>
    <row r="9" spans="1:26" ht="16.5" thickTop="1" x14ac:dyDescent="0.25">
      <c r="A9" s="9" t="s">
        <v>7</v>
      </c>
      <c r="B9" s="10">
        <v>209</v>
      </c>
      <c r="C9" s="3">
        <v>108</v>
      </c>
      <c r="D9" s="41"/>
      <c r="E9" s="3">
        <v>34</v>
      </c>
      <c r="F9" s="80">
        <f>E9/(C9/100)</f>
        <v>31.481481481481481</v>
      </c>
      <c r="G9" s="10">
        <v>234</v>
      </c>
      <c r="H9" s="3">
        <v>121</v>
      </c>
      <c r="I9" s="41"/>
      <c r="J9" s="3">
        <v>33</v>
      </c>
      <c r="K9" s="80">
        <f>J9/(H9/100)</f>
        <v>27.272727272727273</v>
      </c>
      <c r="L9" s="10">
        <v>349</v>
      </c>
      <c r="M9" s="3">
        <v>178</v>
      </c>
      <c r="N9" s="41"/>
      <c r="O9" s="3">
        <v>63</v>
      </c>
      <c r="P9" s="80">
        <f>O9/(M9/100)</f>
        <v>35.393258426966291</v>
      </c>
      <c r="Q9" s="10">
        <v>373</v>
      </c>
      <c r="R9" s="3">
        <v>207</v>
      </c>
      <c r="S9" s="41"/>
      <c r="T9" s="3">
        <v>79</v>
      </c>
      <c r="U9" s="80">
        <f>T9/(R9/100)</f>
        <v>38.164251207729471</v>
      </c>
      <c r="V9" s="10">
        <v>493</v>
      </c>
      <c r="W9" s="3">
        <v>253</v>
      </c>
      <c r="X9" s="41"/>
      <c r="Y9" s="3">
        <v>100</v>
      </c>
      <c r="Z9" s="80">
        <f>Y9/(W9/100)</f>
        <v>39.525691699604749</v>
      </c>
    </row>
    <row r="10" spans="1:26" x14ac:dyDescent="0.25">
      <c r="A10" s="9" t="s">
        <v>8</v>
      </c>
      <c r="B10" s="10">
        <v>162</v>
      </c>
      <c r="C10" s="3">
        <v>93</v>
      </c>
      <c r="D10" s="41">
        <v>1</v>
      </c>
      <c r="E10" s="3">
        <v>33</v>
      </c>
      <c r="F10" s="80">
        <f t="shared" ref="F10:F15" si="0">E10/(C10/100)</f>
        <v>35.483870967741936</v>
      </c>
      <c r="G10" s="10">
        <v>186</v>
      </c>
      <c r="H10" s="3">
        <v>100</v>
      </c>
      <c r="I10" s="41"/>
      <c r="J10" s="3">
        <v>38</v>
      </c>
      <c r="K10" s="80">
        <f t="shared" ref="K10:K15" si="1">J10/(H10/100)</f>
        <v>38</v>
      </c>
      <c r="L10" s="10">
        <v>184</v>
      </c>
      <c r="M10" s="3">
        <v>91</v>
      </c>
      <c r="N10" s="41"/>
      <c r="O10" s="3">
        <v>38</v>
      </c>
      <c r="P10" s="80">
        <f t="shared" ref="P10:P21" si="2">O10/(M10/100)</f>
        <v>41.758241758241759</v>
      </c>
      <c r="Q10" s="10">
        <v>118</v>
      </c>
      <c r="R10" s="3">
        <v>67</v>
      </c>
      <c r="S10" s="41"/>
      <c r="T10" s="3">
        <v>30</v>
      </c>
      <c r="U10" s="80">
        <f t="shared" ref="U10:U21" si="3">T10/(R10/100)</f>
        <v>44.776119402985074</v>
      </c>
      <c r="V10" s="10">
        <v>123</v>
      </c>
      <c r="W10" s="3">
        <v>67</v>
      </c>
      <c r="X10" s="41"/>
      <c r="Y10" s="3">
        <v>33</v>
      </c>
      <c r="Z10" s="80">
        <f t="shared" ref="Z10:Z12" si="4">Y10/(W10/100)</f>
        <v>49.253731343283576</v>
      </c>
    </row>
    <row r="11" spans="1:26" ht="20.25" customHeight="1" x14ac:dyDescent="0.25">
      <c r="A11" s="9" t="s">
        <v>9</v>
      </c>
      <c r="B11" s="10">
        <v>245</v>
      </c>
      <c r="C11" s="3">
        <v>98</v>
      </c>
      <c r="D11" s="41"/>
      <c r="E11" s="3">
        <v>35</v>
      </c>
      <c r="F11" s="80">
        <f t="shared" si="0"/>
        <v>35.714285714285715</v>
      </c>
      <c r="G11" s="10">
        <v>199</v>
      </c>
      <c r="H11" s="3">
        <v>83</v>
      </c>
      <c r="I11" s="41"/>
      <c r="J11" s="3">
        <v>23</v>
      </c>
      <c r="K11" s="80">
        <f t="shared" si="1"/>
        <v>27.710843373493976</v>
      </c>
      <c r="L11" s="10">
        <v>210</v>
      </c>
      <c r="M11" s="3">
        <v>97</v>
      </c>
      <c r="N11" s="41"/>
      <c r="O11" s="3">
        <v>32</v>
      </c>
      <c r="P11" s="80">
        <f t="shared" si="2"/>
        <v>32.989690721649488</v>
      </c>
      <c r="Q11" s="10">
        <v>223</v>
      </c>
      <c r="R11" s="3">
        <v>98</v>
      </c>
      <c r="S11" s="41"/>
      <c r="T11" s="3">
        <v>40</v>
      </c>
      <c r="U11" s="80">
        <f t="shared" si="3"/>
        <v>40.816326530612244</v>
      </c>
      <c r="V11" s="10">
        <v>167</v>
      </c>
      <c r="W11" s="3">
        <v>78</v>
      </c>
      <c r="X11" s="41"/>
      <c r="Y11" s="3">
        <v>27</v>
      </c>
      <c r="Z11" s="80">
        <f t="shared" si="4"/>
        <v>34.615384615384613</v>
      </c>
    </row>
    <row r="12" spans="1:26" ht="20.25" customHeight="1" x14ac:dyDescent="0.25">
      <c r="A12" s="11" t="s">
        <v>32</v>
      </c>
      <c r="B12" s="43">
        <v>304</v>
      </c>
      <c r="C12" s="4">
        <v>109</v>
      </c>
      <c r="D12" s="41"/>
      <c r="E12" s="4">
        <v>54</v>
      </c>
      <c r="F12" s="80">
        <f t="shared" si="0"/>
        <v>49.541284403669721</v>
      </c>
      <c r="G12" s="43">
        <v>343</v>
      </c>
      <c r="H12" s="4">
        <v>119</v>
      </c>
      <c r="I12" s="41"/>
      <c r="J12" s="4">
        <v>50</v>
      </c>
      <c r="K12" s="80">
        <f t="shared" si="1"/>
        <v>42.016806722689076</v>
      </c>
      <c r="L12" s="43">
        <v>420</v>
      </c>
      <c r="M12" s="4">
        <v>148</v>
      </c>
      <c r="N12" s="41"/>
      <c r="O12" s="4">
        <v>72</v>
      </c>
      <c r="P12" s="80">
        <f t="shared" si="2"/>
        <v>48.648648648648653</v>
      </c>
      <c r="Q12" s="43">
        <v>325</v>
      </c>
      <c r="R12" s="4">
        <v>124</v>
      </c>
      <c r="S12" s="41"/>
      <c r="T12" s="4">
        <v>58</v>
      </c>
      <c r="U12" s="80">
        <f t="shared" si="3"/>
        <v>46.774193548387096</v>
      </c>
      <c r="V12" s="43">
        <v>371</v>
      </c>
      <c r="W12" s="4">
        <v>130</v>
      </c>
      <c r="X12" s="41"/>
      <c r="Y12" s="4">
        <v>55</v>
      </c>
      <c r="Z12" s="80">
        <f t="shared" si="4"/>
        <v>42.307692307692307</v>
      </c>
    </row>
    <row r="13" spans="1:26" x14ac:dyDescent="0.25">
      <c r="A13" s="11" t="s">
        <v>5</v>
      </c>
      <c r="B13" s="43">
        <v>93</v>
      </c>
      <c r="C13" s="4">
        <v>35</v>
      </c>
      <c r="D13" s="41"/>
      <c r="E13" s="4">
        <v>8</v>
      </c>
      <c r="F13" s="80">
        <f t="shared" si="0"/>
        <v>22.857142857142858</v>
      </c>
      <c r="G13" s="43">
        <v>62</v>
      </c>
      <c r="H13" s="4">
        <v>21</v>
      </c>
      <c r="I13" s="41"/>
      <c r="J13" s="4">
        <v>3</v>
      </c>
      <c r="K13" s="80">
        <f t="shared" si="1"/>
        <v>14.285714285714286</v>
      </c>
      <c r="L13" s="43">
        <v>122</v>
      </c>
      <c r="M13" s="4">
        <v>48</v>
      </c>
      <c r="N13" s="41"/>
      <c r="O13" s="4">
        <v>15</v>
      </c>
      <c r="P13" s="80">
        <f t="shared" si="2"/>
        <v>31.25</v>
      </c>
      <c r="Q13" s="43">
        <v>0</v>
      </c>
      <c r="R13" s="4">
        <v>0</v>
      </c>
      <c r="S13" s="41">
        <v>0</v>
      </c>
      <c r="T13" s="4">
        <v>0</v>
      </c>
      <c r="U13" s="80">
        <v>0</v>
      </c>
      <c r="V13" s="43">
        <v>0</v>
      </c>
      <c r="W13" s="4">
        <v>0</v>
      </c>
      <c r="X13" s="41">
        <v>0</v>
      </c>
      <c r="Y13" s="4">
        <v>0</v>
      </c>
      <c r="Z13" s="80">
        <v>0</v>
      </c>
    </row>
    <row r="14" spans="1:26" x14ac:dyDescent="0.25">
      <c r="A14" s="11" t="s">
        <v>17</v>
      </c>
      <c r="B14" s="43">
        <v>572</v>
      </c>
      <c r="C14" s="4">
        <v>207</v>
      </c>
      <c r="D14" s="44"/>
      <c r="E14" s="4">
        <v>113</v>
      </c>
      <c r="F14" s="80">
        <f t="shared" si="0"/>
        <v>54.589371980676333</v>
      </c>
      <c r="G14" s="43">
        <v>494</v>
      </c>
      <c r="H14" s="4">
        <v>182</v>
      </c>
      <c r="I14" s="44"/>
      <c r="J14" s="4">
        <v>91</v>
      </c>
      <c r="K14" s="80">
        <f t="shared" si="1"/>
        <v>50</v>
      </c>
      <c r="L14" s="43">
        <v>516</v>
      </c>
      <c r="M14" s="4">
        <v>168</v>
      </c>
      <c r="N14" s="44"/>
      <c r="O14" s="4">
        <v>83</v>
      </c>
      <c r="P14" s="80">
        <f t="shared" si="2"/>
        <v>49.404761904761905</v>
      </c>
      <c r="Q14" s="43">
        <v>480</v>
      </c>
      <c r="R14" s="4">
        <v>173</v>
      </c>
      <c r="S14" s="44"/>
      <c r="T14" s="4">
        <v>87</v>
      </c>
      <c r="U14" s="80">
        <f t="shared" si="3"/>
        <v>50.289017341040463</v>
      </c>
      <c r="V14" s="43">
        <v>496</v>
      </c>
      <c r="W14" s="4">
        <v>176</v>
      </c>
      <c r="X14" s="44"/>
      <c r="Y14" s="4">
        <v>91</v>
      </c>
      <c r="Z14" s="80">
        <f t="shared" ref="Z14:Z21" si="5">Y14/(W14/100)</f>
        <v>51.704545454545453</v>
      </c>
    </row>
    <row r="15" spans="1:26" x14ac:dyDescent="0.25">
      <c r="A15" s="11" t="s">
        <v>18</v>
      </c>
      <c r="B15" s="43">
        <v>337</v>
      </c>
      <c r="C15" s="4">
        <v>119</v>
      </c>
      <c r="D15" s="44"/>
      <c r="E15" s="4">
        <v>59</v>
      </c>
      <c r="F15" s="80">
        <f t="shared" si="0"/>
        <v>49.579831932773111</v>
      </c>
      <c r="G15" s="43">
        <v>459</v>
      </c>
      <c r="H15" s="4">
        <v>141</v>
      </c>
      <c r="I15" s="44"/>
      <c r="J15" s="4">
        <v>55</v>
      </c>
      <c r="K15" s="80">
        <f t="shared" si="1"/>
        <v>39.00709219858156</v>
      </c>
      <c r="L15" s="43">
        <v>480</v>
      </c>
      <c r="M15" s="4">
        <v>128</v>
      </c>
      <c r="N15" s="44"/>
      <c r="O15" s="4">
        <v>43</v>
      </c>
      <c r="P15" s="80">
        <f t="shared" si="2"/>
        <v>33.59375</v>
      </c>
      <c r="Q15" s="43">
        <v>404</v>
      </c>
      <c r="R15" s="4">
        <v>130</v>
      </c>
      <c r="S15" s="44"/>
      <c r="T15" s="4">
        <v>44</v>
      </c>
      <c r="U15" s="80">
        <f t="shared" si="3"/>
        <v>33.846153846153847</v>
      </c>
      <c r="V15" s="43">
        <v>388</v>
      </c>
      <c r="W15" s="4">
        <v>130</v>
      </c>
      <c r="X15" s="44"/>
      <c r="Y15" s="4">
        <v>42</v>
      </c>
      <c r="Z15" s="80">
        <f t="shared" si="5"/>
        <v>32.307692307692307</v>
      </c>
    </row>
    <row r="16" spans="1:26" x14ac:dyDescent="0.25">
      <c r="A16" s="11" t="s">
        <v>90</v>
      </c>
      <c r="B16" s="43">
        <v>1163</v>
      </c>
      <c r="C16" s="4">
        <v>292</v>
      </c>
      <c r="D16" s="44"/>
      <c r="E16" s="4">
        <v>141</v>
      </c>
      <c r="F16" s="80">
        <f t="shared" ref="F16:F21" si="6">E16/(C16/100)</f>
        <v>48.287671232876711</v>
      </c>
      <c r="G16" s="43">
        <v>1033</v>
      </c>
      <c r="H16" s="4">
        <v>297</v>
      </c>
      <c r="I16" s="44"/>
      <c r="J16" s="4">
        <v>143</v>
      </c>
      <c r="K16" s="80">
        <f t="shared" ref="K16:K21" si="7">J16/(H16/100)</f>
        <v>48.148148148148145</v>
      </c>
      <c r="L16" s="43">
        <v>1064</v>
      </c>
      <c r="M16" s="4">
        <v>269</v>
      </c>
      <c r="N16" s="44"/>
      <c r="O16" s="4">
        <v>133</v>
      </c>
      <c r="P16" s="80">
        <f t="shared" si="2"/>
        <v>49.442379182156138</v>
      </c>
      <c r="Q16" s="43">
        <v>1135</v>
      </c>
      <c r="R16" s="4">
        <v>261</v>
      </c>
      <c r="S16" s="44"/>
      <c r="T16" s="4">
        <v>124</v>
      </c>
      <c r="U16" s="80">
        <f t="shared" si="3"/>
        <v>47.509578544061306</v>
      </c>
      <c r="V16" s="43">
        <v>1070</v>
      </c>
      <c r="W16" s="4">
        <v>185</v>
      </c>
      <c r="X16" s="44"/>
      <c r="Y16" s="4">
        <v>89</v>
      </c>
      <c r="Z16" s="80">
        <f t="shared" si="5"/>
        <v>48.108108108108105</v>
      </c>
    </row>
    <row r="17" spans="1:26" x14ac:dyDescent="0.25">
      <c r="A17" s="11" t="s">
        <v>91</v>
      </c>
      <c r="B17" s="43">
        <v>147</v>
      </c>
      <c r="C17" s="4">
        <v>70</v>
      </c>
      <c r="D17" s="44"/>
      <c r="E17" s="4">
        <v>34</v>
      </c>
      <c r="F17" s="80">
        <f t="shared" si="6"/>
        <v>48.571428571428577</v>
      </c>
      <c r="G17" s="43">
        <v>147</v>
      </c>
      <c r="H17" s="4">
        <v>70</v>
      </c>
      <c r="I17" s="44"/>
      <c r="J17" s="4">
        <v>34</v>
      </c>
      <c r="K17" s="80">
        <f t="shared" si="7"/>
        <v>48.571428571428577</v>
      </c>
      <c r="L17" s="43">
        <v>123</v>
      </c>
      <c r="M17" s="4">
        <v>70</v>
      </c>
      <c r="N17" s="44"/>
      <c r="O17" s="4">
        <v>40</v>
      </c>
      <c r="P17" s="80">
        <f t="shared" si="2"/>
        <v>57.142857142857146</v>
      </c>
      <c r="Q17" s="43">
        <v>181</v>
      </c>
      <c r="R17" s="4">
        <v>80</v>
      </c>
      <c r="S17" s="44"/>
      <c r="T17" s="4">
        <v>39</v>
      </c>
      <c r="U17" s="80">
        <f t="shared" si="3"/>
        <v>48.75</v>
      </c>
      <c r="V17" s="43">
        <v>234</v>
      </c>
      <c r="W17" s="4">
        <v>84</v>
      </c>
      <c r="X17" s="44"/>
      <c r="Y17" s="4">
        <v>48</v>
      </c>
      <c r="Z17" s="80">
        <f t="shared" si="5"/>
        <v>57.142857142857146</v>
      </c>
    </row>
    <row r="18" spans="1:26" x14ac:dyDescent="0.25">
      <c r="A18" s="11" t="s">
        <v>92</v>
      </c>
      <c r="B18" s="43">
        <v>40</v>
      </c>
      <c r="C18" s="4">
        <v>28</v>
      </c>
      <c r="D18" s="4"/>
      <c r="E18" s="4">
        <v>18</v>
      </c>
      <c r="F18" s="79">
        <f t="shared" si="6"/>
        <v>64.285714285714278</v>
      </c>
      <c r="G18" s="43">
        <v>0</v>
      </c>
      <c r="H18" s="4">
        <v>0</v>
      </c>
      <c r="I18" s="4"/>
      <c r="J18" s="4">
        <v>0</v>
      </c>
      <c r="K18" s="80" t="e">
        <f t="shared" si="7"/>
        <v>#DIV/0!</v>
      </c>
      <c r="L18" s="43">
        <v>0</v>
      </c>
      <c r="M18" s="4">
        <v>0</v>
      </c>
      <c r="N18" s="4"/>
      <c r="O18" s="4">
        <v>0</v>
      </c>
      <c r="P18" s="80" t="e">
        <f t="shared" si="2"/>
        <v>#DIV/0!</v>
      </c>
      <c r="Q18" s="43">
        <v>20</v>
      </c>
      <c r="R18" s="4">
        <v>14</v>
      </c>
      <c r="S18" s="4"/>
      <c r="T18" s="4">
        <v>7</v>
      </c>
      <c r="U18" s="80">
        <f t="shared" si="3"/>
        <v>49.999999999999993</v>
      </c>
      <c r="V18" s="43">
        <v>28</v>
      </c>
      <c r="W18" s="4">
        <v>12</v>
      </c>
      <c r="X18" s="4"/>
      <c r="Y18" s="4">
        <v>4</v>
      </c>
      <c r="Z18" s="80">
        <f t="shared" si="5"/>
        <v>33.333333333333336</v>
      </c>
    </row>
    <row r="19" spans="1:26" x14ac:dyDescent="0.25">
      <c r="A19" s="190" t="s">
        <v>93</v>
      </c>
      <c r="B19" s="191"/>
      <c r="C19" s="192"/>
      <c r="D19" s="192"/>
      <c r="E19" s="192"/>
      <c r="F19" s="193"/>
      <c r="G19" s="191">
        <v>33</v>
      </c>
      <c r="H19" s="192">
        <v>23</v>
      </c>
      <c r="I19" s="192"/>
      <c r="J19" s="192">
        <v>9</v>
      </c>
      <c r="K19" s="194">
        <f t="shared" si="7"/>
        <v>39.130434782608695</v>
      </c>
      <c r="L19" s="191">
        <v>37</v>
      </c>
      <c r="M19" s="192">
        <v>24</v>
      </c>
      <c r="N19" s="192"/>
      <c r="O19" s="192">
        <v>13</v>
      </c>
      <c r="P19" s="194">
        <f t="shared" si="2"/>
        <v>54.166666666666671</v>
      </c>
      <c r="Q19" s="191">
        <v>17</v>
      </c>
      <c r="R19" s="192">
        <v>8</v>
      </c>
      <c r="S19" s="192"/>
      <c r="T19" s="192">
        <v>4</v>
      </c>
      <c r="U19" s="80">
        <f t="shared" si="3"/>
        <v>50</v>
      </c>
      <c r="V19" s="191">
        <v>27</v>
      </c>
      <c r="W19" s="192">
        <v>14</v>
      </c>
      <c r="X19" s="192"/>
      <c r="Y19" s="192">
        <v>3</v>
      </c>
      <c r="Z19" s="80">
        <f t="shared" si="5"/>
        <v>21.428571428571427</v>
      </c>
    </row>
    <row r="20" spans="1:26" x14ac:dyDescent="0.25">
      <c r="A20" s="196" t="s">
        <v>96</v>
      </c>
      <c r="B20" s="4"/>
      <c r="C20" s="4"/>
      <c r="D20" s="4"/>
      <c r="E20" s="4"/>
      <c r="F20" s="195"/>
      <c r="G20" s="4"/>
      <c r="H20" s="4"/>
      <c r="I20" s="4"/>
      <c r="J20" s="4"/>
      <c r="K20" s="195"/>
      <c r="L20" s="4"/>
      <c r="M20" s="4"/>
      <c r="N20" s="4"/>
      <c r="O20" s="4"/>
      <c r="P20" s="195"/>
      <c r="Q20" s="4">
        <v>62</v>
      </c>
      <c r="R20" s="4">
        <v>33</v>
      </c>
      <c r="S20" s="4"/>
      <c r="T20" s="4">
        <v>17</v>
      </c>
      <c r="U20" s="80">
        <f t="shared" si="3"/>
        <v>51.515151515151516</v>
      </c>
      <c r="V20" s="4">
        <v>92</v>
      </c>
      <c r="W20" s="4">
        <v>30</v>
      </c>
      <c r="X20" s="4"/>
      <c r="Y20" s="4">
        <v>13</v>
      </c>
      <c r="Z20" s="80">
        <f t="shared" si="5"/>
        <v>43.333333333333336</v>
      </c>
    </row>
    <row r="21" spans="1:26" s="12" customFormat="1" ht="20.25" customHeight="1" thickBot="1" x14ac:dyDescent="0.3">
      <c r="A21" s="130" t="s">
        <v>6</v>
      </c>
      <c r="B21" s="131">
        <f>SUM(B9:B18)</f>
        <v>3272</v>
      </c>
      <c r="C21" s="132">
        <f>SUM(C9:C18)</f>
        <v>1159</v>
      </c>
      <c r="D21" s="132">
        <f>SUM(D9:D18)</f>
        <v>1</v>
      </c>
      <c r="E21" s="132">
        <f>SUM(E9:E18)</f>
        <v>529</v>
      </c>
      <c r="F21" s="133">
        <f t="shared" si="6"/>
        <v>45.642795513373599</v>
      </c>
      <c r="G21" s="131">
        <f>SUM(G9:G19)</f>
        <v>3190</v>
      </c>
      <c r="H21" s="132">
        <f>SUM(H9:H19)</f>
        <v>1157</v>
      </c>
      <c r="I21" s="132">
        <f>SUM(I9:I18)</f>
        <v>0</v>
      </c>
      <c r="J21" s="132">
        <f>SUM(J9:J19)</f>
        <v>479</v>
      </c>
      <c r="K21" s="133">
        <f t="shared" si="7"/>
        <v>41.400172860847015</v>
      </c>
      <c r="L21" s="131">
        <f>SUM(L9:L19)</f>
        <v>3505</v>
      </c>
      <c r="M21" s="132">
        <f>SUM(M9:M19)</f>
        <v>1221</v>
      </c>
      <c r="N21" s="132">
        <f>SUM(N9:N18)</f>
        <v>0</v>
      </c>
      <c r="O21" s="132">
        <f>SUM(O9:O19)</f>
        <v>532</v>
      </c>
      <c r="P21" s="133">
        <f t="shared" si="2"/>
        <v>43.570843570843564</v>
      </c>
      <c r="Q21" s="131">
        <f>SUM(Q9:Q20)</f>
        <v>3338</v>
      </c>
      <c r="R21" s="132">
        <f>SUM(R9:R20)</f>
        <v>1195</v>
      </c>
      <c r="S21" s="132">
        <f>SUM(S9:S18)</f>
        <v>0</v>
      </c>
      <c r="T21" s="132">
        <f>SUM(T9:T20)</f>
        <v>529</v>
      </c>
      <c r="U21" s="133">
        <f t="shared" si="3"/>
        <v>44.267782426778247</v>
      </c>
      <c r="V21" s="131">
        <f>SUM(V9:V20)</f>
        <v>3489</v>
      </c>
      <c r="W21" s="132">
        <f>SUM(W9:W20)</f>
        <v>1159</v>
      </c>
      <c r="X21" s="132">
        <f>SUM(X9:X18)</f>
        <v>0</v>
      </c>
      <c r="Y21" s="132">
        <f>SUM(Y9:Y20)</f>
        <v>505</v>
      </c>
      <c r="Z21" s="133">
        <f t="shared" si="5"/>
        <v>43.572044866264022</v>
      </c>
    </row>
    <row r="22" spans="1:26" s="12" customFormat="1" ht="20.25" customHeight="1" x14ac:dyDescent="0.25">
      <c r="A22" s="13"/>
    </row>
    <row r="23" spans="1:26" x14ac:dyDescent="0.25">
      <c r="A23" s="18"/>
    </row>
    <row r="24" spans="1:26" s="2" customFormat="1" ht="16.5" thickBot="1" x14ac:dyDescent="0.3">
      <c r="A24" s="120" t="s">
        <v>36</v>
      </c>
      <c r="B24" s="112"/>
      <c r="C24" s="112"/>
      <c r="D24" s="112"/>
      <c r="E24" s="112"/>
      <c r="F24" s="112"/>
      <c r="G24" s="112"/>
      <c r="H24" s="112"/>
      <c r="I24" s="112"/>
      <c r="J24" s="112"/>
      <c r="K24" s="216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</row>
    <row r="25" spans="1:26" ht="20.25" customHeight="1" thickBot="1" x14ac:dyDescent="0.3">
      <c r="A25" s="26"/>
      <c r="B25" s="208" t="s">
        <v>62</v>
      </c>
      <c r="C25" s="209"/>
      <c r="D25" s="209"/>
      <c r="E25" s="209"/>
      <c r="F25" s="213"/>
      <c r="G25" s="208" t="s">
        <v>66</v>
      </c>
      <c r="H25" s="209"/>
      <c r="I25" s="209"/>
      <c r="J25" s="209"/>
      <c r="K25" s="213"/>
      <c r="L25" s="208" t="s">
        <v>83</v>
      </c>
      <c r="M25" s="209"/>
      <c r="N25" s="209"/>
      <c r="O25" s="209"/>
      <c r="P25" s="213"/>
      <c r="Q25" s="208" t="s">
        <v>70</v>
      </c>
      <c r="R25" s="209"/>
      <c r="S25" s="209"/>
      <c r="T25" s="209"/>
      <c r="U25" s="213"/>
      <c r="V25" s="208" t="s">
        <v>71</v>
      </c>
      <c r="W25" s="209"/>
      <c r="X25" s="209"/>
      <c r="Y25" s="209"/>
      <c r="Z25" s="213"/>
    </row>
    <row r="26" spans="1:26" ht="48" thickBot="1" x14ac:dyDescent="0.3">
      <c r="A26" s="31" t="s">
        <v>89</v>
      </c>
      <c r="B26" s="48" t="s">
        <v>16</v>
      </c>
      <c r="C26" s="49" t="s">
        <v>2</v>
      </c>
      <c r="D26" s="39" t="s">
        <v>64</v>
      </c>
      <c r="E26" s="38" t="s">
        <v>0</v>
      </c>
      <c r="F26" s="40" t="s">
        <v>20</v>
      </c>
      <c r="G26" s="48" t="s">
        <v>16</v>
      </c>
      <c r="H26" s="49" t="s">
        <v>2</v>
      </c>
      <c r="I26" s="39" t="s">
        <v>64</v>
      </c>
      <c r="J26" s="38" t="s">
        <v>0</v>
      </c>
      <c r="K26" s="40" t="s">
        <v>20</v>
      </c>
      <c r="L26" s="48" t="s">
        <v>16</v>
      </c>
      <c r="M26" s="49" t="s">
        <v>2</v>
      </c>
      <c r="N26" s="39" t="s">
        <v>64</v>
      </c>
      <c r="O26" s="38" t="s">
        <v>0</v>
      </c>
      <c r="P26" s="40" t="s">
        <v>20</v>
      </c>
      <c r="Q26" s="200" t="s">
        <v>107</v>
      </c>
      <c r="R26" s="49" t="s">
        <v>2</v>
      </c>
      <c r="S26" s="39" t="s">
        <v>64</v>
      </c>
      <c r="T26" s="38" t="s">
        <v>0</v>
      </c>
      <c r="U26" s="40" t="s">
        <v>20</v>
      </c>
      <c r="V26" s="200" t="s">
        <v>107</v>
      </c>
      <c r="W26" s="49" t="s">
        <v>2</v>
      </c>
      <c r="X26" s="39" t="s">
        <v>64</v>
      </c>
      <c r="Y26" s="38" t="s">
        <v>0</v>
      </c>
      <c r="Z26" s="40" t="s">
        <v>20</v>
      </c>
    </row>
    <row r="27" spans="1:26" ht="16.5" thickTop="1" x14ac:dyDescent="0.25">
      <c r="A27" s="27" t="s">
        <v>33</v>
      </c>
      <c r="B27" s="43">
        <v>32</v>
      </c>
      <c r="C27" s="4">
        <v>15</v>
      </c>
      <c r="D27" s="44"/>
      <c r="E27" s="4">
        <v>7</v>
      </c>
      <c r="F27" s="42">
        <f>E27/(C27/100)</f>
        <v>46.666666666666671</v>
      </c>
      <c r="G27" s="43">
        <v>27</v>
      </c>
      <c r="H27" s="4">
        <v>13</v>
      </c>
      <c r="I27" s="44"/>
      <c r="J27" s="4">
        <v>6</v>
      </c>
      <c r="K27" s="42">
        <f>J27/(H27/100)</f>
        <v>46.153846153846153</v>
      </c>
      <c r="L27" s="43">
        <v>28</v>
      </c>
      <c r="M27" s="4">
        <v>8</v>
      </c>
      <c r="N27" s="44"/>
      <c r="O27" s="4">
        <v>2</v>
      </c>
      <c r="P27" s="42">
        <f>O27/(M27/100)</f>
        <v>25</v>
      </c>
      <c r="Q27" s="43">
        <v>11</v>
      </c>
      <c r="R27" s="4">
        <v>9</v>
      </c>
      <c r="S27" s="44"/>
      <c r="T27" s="4">
        <v>7</v>
      </c>
      <c r="U27" s="42">
        <f>T27/(R27/100)</f>
        <v>77.777777777777786</v>
      </c>
      <c r="V27" s="43">
        <v>17</v>
      </c>
      <c r="W27" s="4">
        <v>15</v>
      </c>
      <c r="X27" s="44"/>
      <c r="Y27" s="4">
        <v>8</v>
      </c>
      <c r="Z27" s="42">
        <f>Y27/(W27/100)</f>
        <v>53.333333333333336</v>
      </c>
    </row>
    <row r="28" spans="1:26" x14ac:dyDescent="0.25">
      <c r="A28" s="27" t="s">
        <v>9</v>
      </c>
      <c r="B28" s="43">
        <v>97</v>
      </c>
      <c r="C28" s="4">
        <v>43</v>
      </c>
      <c r="D28" s="44"/>
      <c r="E28" s="4">
        <v>25</v>
      </c>
      <c r="F28" s="42">
        <f t="shared" ref="F28:F34" si="8">E28/(C28/100)</f>
        <v>58.139534883720934</v>
      </c>
      <c r="G28" s="43">
        <v>70</v>
      </c>
      <c r="H28" s="4">
        <v>34</v>
      </c>
      <c r="I28" s="44"/>
      <c r="J28" s="4">
        <v>22</v>
      </c>
      <c r="K28" s="42">
        <f t="shared" ref="K28:K34" si="9">J28/(H28/100)</f>
        <v>64.705882352941174</v>
      </c>
      <c r="L28" s="43">
        <v>62</v>
      </c>
      <c r="M28" s="4">
        <v>22</v>
      </c>
      <c r="N28" s="44"/>
      <c r="O28" s="4">
        <v>10</v>
      </c>
      <c r="P28" s="42">
        <f t="shared" ref="P28:P34" si="10">O28/(M28/100)</f>
        <v>45.454545454545453</v>
      </c>
      <c r="Q28" s="43">
        <v>50</v>
      </c>
      <c r="R28" s="4">
        <v>19</v>
      </c>
      <c r="S28" s="44"/>
      <c r="T28" s="4">
        <v>8</v>
      </c>
      <c r="U28" s="42">
        <f t="shared" ref="U28:U34" si="11">T28/(R28/100)</f>
        <v>42.10526315789474</v>
      </c>
      <c r="V28" s="43">
        <v>62</v>
      </c>
      <c r="W28" s="4">
        <v>31</v>
      </c>
      <c r="X28" s="44"/>
      <c r="Y28" s="4">
        <v>18</v>
      </c>
      <c r="Z28" s="42">
        <f t="shared" ref="Z28" si="12">Y28/(W28/100)</f>
        <v>58.064516129032256</v>
      </c>
    </row>
    <row r="29" spans="1:26" x14ac:dyDescent="0.25">
      <c r="A29" s="27" t="s">
        <v>5</v>
      </c>
      <c r="B29" s="43">
        <v>40</v>
      </c>
      <c r="C29" s="4">
        <v>21</v>
      </c>
      <c r="D29" s="44"/>
      <c r="E29" s="4">
        <v>10</v>
      </c>
      <c r="F29" s="42">
        <f t="shared" si="8"/>
        <v>47.61904761904762</v>
      </c>
      <c r="G29" s="43">
        <v>28</v>
      </c>
      <c r="H29" s="4">
        <v>11</v>
      </c>
      <c r="I29" s="44"/>
      <c r="J29" s="4">
        <v>4</v>
      </c>
      <c r="K29" s="42">
        <f t="shared" si="9"/>
        <v>36.363636363636367</v>
      </c>
      <c r="L29" s="43">
        <v>25</v>
      </c>
      <c r="M29" s="4">
        <v>9</v>
      </c>
      <c r="N29" s="44">
        <v>1</v>
      </c>
      <c r="O29" s="4">
        <v>6</v>
      </c>
      <c r="P29" s="42">
        <f t="shared" si="10"/>
        <v>66.666666666666671</v>
      </c>
      <c r="Q29" s="43">
        <v>0</v>
      </c>
      <c r="R29" s="4">
        <v>0</v>
      </c>
      <c r="S29" s="44">
        <v>0</v>
      </c>
      <c r="T29" s="4">
        <v>0</v>
      </c>
      <c r="U29" s="42"/>
      <c r="V29" s="43">
        <v>0</v>
      </c>
      <c r="W29" s="4">
        <v>0</v>
      </c>
      <c r="X29" s="44">
        <v>0</v>
      </c>
      <c r="Y29" s="4">
        <v>0</v>
      </c>
      <c r="Z29" s="42"/>
    </row>
    <row r="30" spans="1:26" x14ac:dyDescent="0.25">
      <c r="A30" s="27" t="s">
        <v>32</v>
      </c>
      <c r="B30" s="43">
        <v>72</v>
      </c>
      <c r="C30" s="4">
        <v>32</v>
      </c>
      <c r="D30" s="44"/>
      <c r="E30" s="4">
        <v>20</v>
      </c>
      <c r="F30" s="42">
        <f t="shared" si="8"/>
        <v>62.5</v>
      </c>
      <c r="G30" s="43">
        <v>54</v>
      </c>
      <c r="H30" s="4">
        <v>19</v>
      </c>
      <c r="I30" s="44"/>
      <c r="J30" s="4">
        <v>7</v>
      </c>
      <c r="K30" s="42">
        <f t="shared" si="9"/>
        <v>36.842105263157897</v>
      </c>
      <c r="L30" s="43">
        <v>49</v>
      </c>
      <c r="M30" s="4">
        <v>15</v>
      </c>
      <c r="N30" s="44"/>
      <c r="O30" s="4">
        <v>8</v>
      </c>
      <c r="P30" s="42">
        <f t="shared" si="10"/>
        <v>53.333333333333336</v>
      </c>
      <c r="Q30" s="43">
        <v>48</v>
      </c>
      <c r="R30" s="4">
        <v>16</v>
      </c>
      <c r="S30" s="44"/>
      <c r="T30" s="4">
        <v>9</v>
      </c>
      <c r="U30" s="42">
        <f t="shared" si="11"/>
        <v>56.25</v>
      </c>
      <c r="V30" s="43">
        <v>34</v>
      </c>
      <c r="W30" s="4">
        <v>10</v>
      </c>
      <c r="X30" s="44"/>
      <c r="Y30" s="4">
        <v>5</v>
      </c>
      <c r="Z30" s="42">
        <f t="shared" ref="Z30:Z34" si="13">Y30/(W30/100)</f>
        <v>50</v>
      </c>
    </row>
    <row r="31" spans="1:26" x14ac:dyDescent="0.25">
      <c r="A31" s="28" t="s">
        <v>17</v>
      </c>
      <c r="B31" s="43">
        <v>165</v>
      </c>
      <c r="C31" s="4">
        <v>65</v>
      </c>
      <c r="D31" s="44"/>
      <c r="E31" s="4">
        <v>46</v>
      </c>
      <c r="F31" s="42">
        <f t="shared" si="8"/>
        <v>70.769230769230774</v>
      </c>
      <c r="G31" s="43">
        <v>137</v>
      </c>
      <c r="H31" s="4">
        <v>40</v>
      </c>
      <c r="I31" s="44"/>
      <c r="J31" s="4">
        <v>31</v>
      </c>
      <c r="K31" s="42">
        <f t="shared" si="9"/>
        <v>77.5</v>
      </c>
      <c r="L31" s="43">
        <v>135</v>
      </c>
      <c r="M31" s="4">
        <v>45</v>
      </c>
      <c r="N31" s="44"/>
      <c r="O31" s="4">
        <v>26</v>
      </c>
      <c r="P31" s="42">
        <f t="shared" si="10"/>
        <v>57.777777777777779</v>
      </c>
      <c r="Q31" s="43">
        <v>130</v>
      </c>
      <c r="R31" s="4">
        <v>40</v>
      </c>
      <c r="S31" s="44"/>
      <c r="T31" s="4">
        <v>25</v>
      </c>
      <c r="U31" s="42">
        <f t="shared" si="11"/>
        <v>62.5</v>
      </c>
      <c r="V31" s="43">
        <v>108</v>
      </c>
      <c r="W31" s="4">
        <v>34</v>
      </c>
      <c r="X31" s="44"/>
      <c r="Y31" s="4">
        <v>20</v>
      </c>
      <c r="Z31" s="42">
        <f t="shared" si="13"/>
        <v>58.823529411764703</v>
      </c>
    </row>
    <row r="32" spans="1:26" ht="16.5" thickBot="1" x14ac:dyDescent="0.3">
      <c r="A32" s="29" t="s">
        <v>90</v>
      </c>
      <c r="B32" s="45">
        <v>296</v>
      </c>
      <c r="C32" s="5">
        <v>120</v>
      </c>
      <c r="D32" s="46"/>
      <c r="E32" s="5">
        <v>76</v>
      </c>
      <c r="F32" s="58">
        <f t="shared" si="8"/>
        <v>63.333333333333336</v>
      </c>
      <c r="G32" s="183">
        <v>247</v>
      </c>
      <c r="H32" s="182">
        <v>90</v>
      </c>
      <c r="I32" s="184"/>
      <c r="J32" s="182">
        <v>64</v>
      </c>
      <c r="K32" s="58">
        <f t="shared" si="9"/>
        <v>71.111111111111114</v>
      </c>
      <c r="L32" s="183">
        <v>262</v>
      </c>
      <c r="M32" s="182">
        <v>72</v>
      </c>
      <c r="N32" s="184"/>
      <c r="O32" s="182">
        <v>50</v>
      </c>
      <c r="P32" s="58">
        <f t="shared" si="10"/>
        <v>69.444444444444443</v>
      </c>
      <c r="Q32" s="183">
        <v>206</v>
      </c>
      <c r="R32" s="182">
        <v>46</v>
      </c>
      <c r="S32" s="184"/>
      <c r="T32" s="182">
        <v>31</v>
      </c>
      <c r="U32" s="58">
        <f t="shared" si="11"/>
        <v>67.391304347826079</v>
      </c>
      <c r="V32" s="183">
        <v>169</v>
      </c>
      <c r="W32" s="182">
        <v>23</v>
      </c>
      <c r="X32" s="184"/>
      <c r="Y32" s="182">
        <v>15</v>
      </c>
      <c r="Z32" s="58">
        <f t="shared" si="13"/>
        <v>65.217391304347828</v>
      </c>
    </row>
    <row r="33" spans="1:27" s="12" customFormat="1" ht="20.25" customHeight="1" thickBot="1" x14ac:dyDescent="0.3">
      <c r="A33" s="134" t="s">
        <v>6</v>
      </c>
      <c r="B33" s="131">
        <f>SUM(B27:B32)</f>
        <v>702</v>
      </c>
      <c r="C33" s="132">
        <f>SUM(C27:C32)</f>
        <v>296</v>
      </c>
      <c r="D33" s="132">
        <f t="shared" ref="D33:E33" si="14">SUM(D27:D32)</f>
        <v>0</v>
      </c>
      <c r="E33" s="132">
        <f t="shared" si="14"/>
        <v>184</v>
      </c>
      <c r="F33" s="135">
        <f t="shared" si="8"/>
        <v>62.162162162162161</v>
      </c>
      <c r="G33" s="185">
        <f>SUM(G27:G32)</f>
        <v>563</v>
      </c>
      <c r="H33" s="186">
        <f>SUM(H27:H32)</f>
        <v>207</v>
      </c>
      <c r="I33" s="186">
        <f t="shared" ref="I33:J33" si="15">SUM(I27:I32)</f>
        <v>0</v>
      </c>
      <c r="J33" s="186">
        <f t="shared" si="15"/>
        <v>134</v>
      </c>
      <c r="K33" s="135">
        <f t="shared" si="9"/>
        <v>64.734299516908223</v>
      </c>
      <c r="L33" s="185">
        <f>SUM(L27:L32)</f>
        <v>561</v>
      </c>
      <c r="M33" s="186">
        <f>SUM(M27:M32)</f>
        <v>171</v>
      </c>
      <c r="N33" s="186">
        <f t="shared" ref="N33:O33" si="16">SUM(N27:N32)</f>
        <v>1</v>
      </c>
      <c r="O33" s="186">
        <f t="shared" si="16"/>
        <v>102</v>
      </c>
      <c r="P33" s="135">
        <f t="shared" si="10"/>
        <v>59.649122807017548</v>
      </c>
      <c r="Q33" s="185">
        <f>SUM(Q27:Q32)</f>
        <v>445</v>
      </c>
      <c r="R33" s="186">
        <f>SUM(R27:R32)</f>
        <v>130</v>
      </c>
      <c r="S33" s="186">
        <f t="shared" ref="S33:T33" si="17">SUM(S27:S32)</f>
        <v>0</v>
      </c>
      <c r="T33" s="186">
        <f t="shared" si="17"/>
        <v>80</v>
      </c>
      <c r="U33" s="135">
        <f t="shared" si="11"/>
        <v>61.538461538461533</v>
      </c>
      <c r="V33" s="185">
        <f>SUM(V27:V32)</f>
        <v>390</v>
      </c>
      <c r="W33" s="186">
        <f>SUM(W27:W32)</f>
        <v>113</v>
      </c>
      <c r="X33" s="186">
        <f t="shared" ref="X33:Y33" si="18">SUM(X27:X32)</f>
        <v>0</v>
      </c>
      <c r="Y33" s="186">
        <f t="shared" si="18"/>
        <v>66</v>
      </c>
      <c r="Z33" s="135">
        <f t="shared" si="13"/>
        <v>58.407079646017706</v>
      </c>
    </row>
    <row r="34" spans="1:27" s="15" customFormat="1" ht="27" customHeight="1" thickBot="1" x14ac:dyDescent="0.3">
      <c r="A34" s="116" t="s">
        <v>43</v>
      </c>
      <c r="B34" s="117">
        <f>B21+B33</f>
        <v>3974</v>
      </c>
      <c r="C34" s="118">
        <f>C33+C21</f>
        <v>1455</v>
      </c>
      <c r="D34" s="118">
        <f>D33+D21</f>
        <v>1</v>
      </c>
      <c r="E34" s="118">
        <f>E33+E21</f>
        <v>713</v>
      </c>
      <c r="F34" s="119">
        <f t="shared" si="8"/>
        <v>49.003436426116835</v>
      </c>
      <c r="G34" s="187">
        <f>G21+G33</f>
        <v>3753</v>
      </c>
      <c r="H34" s="188">
        <f>H33+H21</f>
        <v>1364</v>
      </c>
      <c r="I34" s="188">
        <f>I33+I21</f>
        <v>0</v>
      </c>
      <c r="J34" s="188">
        <f>J33+J21</f>
        <v>613</v>
      </c>
      <c r="K34" s="119">
        <f t="shared" si="9"/>
        <v>44.941348973607035</v>
      </c>
      <c r="L34" s="187">
        <f>L21+L33</f>
        <v>4066</v>
      </c>
      <c r="M34" s="188">
        <f>M33+M21</f>
        <v>1392</v>
      </c>
      <c r="N34" s="188">
        <f>N33+N21</f>
        <v>1</v>
      </c>
      <c r="O34" s="188">
        <f>O33+O21</f>
        <v>634</v>
      </c>
      <c r="P34" s="119">
        <f t="shared" si="10"/>
        <v>45.545977011494251</v>
      </c>
      <c r="Q34" s="187">
        <f>Q21+Q33</f>
        <v>3783</v>
      </c>
      <c r="R34" s="188">
        <f>R33+R21</f>
        <v>1325</v>
      </c>
      <c r="S34" s="188">
        <f>S33+S21</f>
        <v>0</v>
      </c>
      <c r="T34" s="188">
        <f>T33+T21</f>
        <v>609</v>
      </c>
      <c r="U34" s="119">
        <f t="shared" si="11"/>
        <v>45.962264150943398</v>
      </c>
      <c r="V34" s="187">
        <f>V21+V33</f>
        <v>3879</v>
      </c>
      <c r="W34" s="188">
        <f>W33+W21</f>
        <v>1272</v>
      </c>
      <c r="X34" s="188">
        <f>X33+X21</f>
        <v>0</v>
      </c>
      <c r="Y34" s="188">
        <f>Y33+Y21</f>
        <v>571</v>
      </c>
      <c r="Z34" s="119">
        <f t="shared" si="13"/>
        <v>44.889937106918239</v>
      </c>
    </row>
    <row r="35" spans="1:27" x14ac:dyDescent="0.25">
      <c r="A35" s="18"/>
    </row>
    <row r="36" spans="1:27" x14ac:dyDescent="0.25">
      <c r="A36" s="18"/>
    </row>
    <row r="37" spans="1:27" ht="16.5" thickBot="1" x14ac:dyDescent="0.3">
      <c r="A37" s="121" t="s">
        <v>49</v>
      </c>
      <c r="B37" s="113"/>
      <c r="C37" s="113"/>
      <c r="D37" s="113"/>
      <c r="E37" s="113"/>
      <c r="F37" s="113"/>
      <c r="G37" s="113"/>
      <c r="H37" s="113"/>
      <c r="I37" s="113"/>
      <c r="J37" s="113"/>
      <c r="K37" s="211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</row>
    <row r="38" spans="1:27" ht="16.5" thickBot="1" x14ac:dyDescent="0.3">
      <c r="A38" s="14"/>
      <c r="B38" s="208" t="s">
        <v>59</v>
      </c>
      <c r="C38" s="209"/>
      <c r="D38" s="209"/>
      <c r="E38" s="209"/>
      <c r="F38" s="213"/>
      <c r="G38" s="208" t="s">
        <v>67</v>
      </c>
      <c r="H38" s="209"/>
      <c r="I38" s="209"/>
      <c r="J38" s="209"/>
      <c r="K38" s="213"/>
      <c r="L38" s="208" t="s">
        <v>85</v>
      </c>
      <c r="M38" s="209"/>
      <c r="N38" s="209"/>
      <c r="O38" s="209"/>
      <c r="P38" s="213"/>
      <c r="Q38" s="208" t="s">
        <v>94</v>
      </c>
      <c r="R38" s="209"/>
      <c r="S38" s="209"/>
      <c r="T38" s="209"/>
      <c r="U38" s="213"/>
      <c r="V38" s="208" t="s">
        <v>105</v>
      </c>
      <c r="W38" s="209"/>
      <c r="X38" s="209"/>
      <c r="Y38" s="209"/>
      <c r="Z38" s="213"/>
    </row>
    <row r="39" spans="1:27" ht="63.75" thickBot="1" x14ac:dyDescent="0.3">
      <c r="A39" s="8" t="s">
        <v>4</v>
      </c>
      <c r="B39" s="50" t="s">
        <v>1</v>
      </c>
      <c r="C39" s="57" t="s">
        <v>2</v>
      </c>
      <c r="D39" s="25" t="s">
        <v>64</v>
      </c>
      <c r="E39" s="51" t="s">
        <v>0</v>
      </c>
      <c r="F39" s="40" t="s">
        <v>20</v>
      </c>
      <c r="G39" s="50" t="s">
        <v>1</v>
      </c>
      <c r="H39" s="57" t="s">
        <v>2</v>
      </c>
      <c r="I39" s="25" t="s">
        <v>64</v>
      </c>
      <c r="J39" s="51" t="s">
        <v>0</v>
      </c>
      <c r="K39" s="40" t="s">
        <v>20</v>
      </c>
      <c r="L39" s="50" t="s">
        <v>1</v>
      </c>
      <c r="M39" s="57" t="s">
        <v>2</v>
      </c>
      <c r="N39" s="25" t="s">
        <v>64</v>
      </c>
      <c r="O39" s="51" t="s">
        <v>0</v>
      </c>
      <c r="P39" s="40" t="s">
        <v>20</v>
      </c>
      <c r="Q39" s="200" t="s">
        <v>107</v>
      </c>
      <c r="R39" s="57" t="s">
        <v>2</v>
      </c>
      <c r="S39" s="25" t="s">
        <v>64</v>
      </c>
      <c r="T39" s="51" t="s">
        <v>0</v>
      </c>
      <c r="U39" s="40" t="s">
        <v>20</v>
      </c>
      <c r="V39" s="200" t="s">
        <v>107</v>
      </c>
      <c r="W39" s="57" t="s">
        <v>2</v>
      </c>
      <c r="X39" s="25" t="s">
        <v>64</v>
      </c>
      <c r="Y39" s="51" t="s">
        <v>0</v>
      </c>
      <c r="Z39" s="40" t="s">
        <v>20</v>
      </c>
      <c r="AA39" s="203" t="s">
        <v>110</v>
      </c>
    </row>
    <row r="40" spans="1:27" ht="18" customHeight="1" thickTop="1" x14ac:dyDescent="0.25">
      <c r="A40" s="9" t="s">
        <v>7</v>
      </c>
      <c r="B40" s="6">
        <v>27</v>
      </c>
      <c r="C40" s="52">
        <v>20</v>
      </c>
      <c r="D40" s="7"/>
      <c r="E40" s="53">
        <v>5</v>
      </c>
      <c r="F40" s="42">
        <f>E40/(C40/100)</f>
        <v>25</v>
      </c>
      <c r="G40" s="6">
        <v>18</v>
      </c>
      <c r="H40" s="52">
        <v>12</v>
      </c>
      <c r="I40" s="7"/>
      <c r="J40" s="53">
        <v>5</v>
      </c>
      <c r="K40" s="42">
        <f>J40/(H40/100)</f>
        <v>41.666666666666671</v>
      </c>
      <c r="L40" s="6">
        <v>31</v>
      </c>
      <c r="M40" s="52">
        <v>22</v>
      </c>
      <c r="N40" s="7"/>
      <c r="O40" s="53">
        <v>10</v>
      </c>
      <c r="P40" s="42">
        <f>O40/(M40/100)</f>
        <v>45.454545454545453</v>
      </c>
      <c r="Q40" s="6">
        <v>18</v>
      </c>
      <c r="R40" s="52">
        <v>12</v>
      </c>
      <c r="S40" s="7"/>
      <c r="T40" s="53">
        <v>4</v>
      </c>
      <c r="U40" s="42">
        <f>T40/(R40/100)</f>
        <v>33.333333333333336</v>
      </c>
      <c r="V40" s="6">
        <v>26</v>
      </c>
      <c r="W40" s="6">
        <v>26</v>
      </c>
      <c r="X40" s="7"/>
      <c r="Y40" s="53">
        <v>8</v>
      </c>
      <c r="Z40" s="42">
        <f>Y40/(W40/100)</f>
        <v>30.769230769230766</v>
      </c>
      <c r="AA40" s="1">
        <v>2</v>
      </c>
    </row>
    <row r="41" spans="1:27" ht="18" customHeight="1" x14ac:dyDescent="0.25">
      <c r="A41" s="11" t="s">
        <v>8</v>
      </c>
      <c r="B41" s="6">
        <v>48</v>
      </c>
      <c r="C41" s="53">
        <v>39</v>
      </c>
      <c r="D41" s="7"/>
      <c r="E41" s="53">
        <v>18</v>
      </c>
      <c r="F41" s="42">
        <f t="shared" ref="F41:F54" si="19">E41/(C41/100)</f>
        <v>46.153846153846153</v>
      </c>
      <c r="G41" s="6">
        <v>35</v>
      </c>
      <c r="H41" s="53">
        <v>29</v>
      </c>
      <c r="I41" s="7"/>
      <c r="J41" s="53">
        <v>14</v>
      </c>
      <c r="K41" s="42">
        <f t="shared" ref="K41:K54" si="20">J41/(H41/100)</f>
        <v>48.275862068965523</v>
      </c>
      <c r="L41" s="6">
        <v>35</v>
      </c>
      <c r="M41" s="53">
        <v>30</v>
      </c>
      <c r="N41" s="7"/>
      <c r="O41" s="53">
        <v>21</v>
      </c>
      <c r="P41" s="42">
        <f t="shared" ref="P41:P54" si="21">O41/(M41/100)</f>
        <v>70</v>
      </c>
      <c r="Q41" s="6">
        <v>31</v>
      </c>
      <c r="R41" s="53">
        <v>27</v>
      </c>
      <c r="S41" s="7"/>
      <c r="T41" s="53">
        <v>17</v>
      </c>
      <c r="U41" s="42">
        <f t="shared" ref="U41:U54" si="22">T41/(R41/100)</f>
        <v>62.962962962962962</v>
      </c>
      <c r="V41" s="6">
        <v>29</v>
      </c>
      <c r="W41" s="6">
        <v>29</v>
      </c>
      <c r="X41" s="7"/>
      <c r="Y41" s="53">
        <v>17</v>
      </c>
      <c r="Z41" s="42">
        <f t="shared" ref="Z41:Z42" si="23">Y41/(W41/100)</f>
        <v>58.62068965517242</v>
      </c>
      <c r="AA41" s="1">
        <v>2</v>
      </c>
    </row>
    <row r="42" spans="1:27" ht="18" customHeight="1" x14ac:dyDescent="0.25">
      <c r="A42" s="11" t="s">
        <v>9</v>
      </c>
      <c r="B42" s="6">
        <v>49</v>
      </c>
      <c r="C42" s="53">
        <v>37</v>
      </c>
      <c r="D42" s="7"/>
      <c r="E42" s="53">
        <v>23</v>
      </c>
      <c r="F42" s="42">
        <f t="shared" si="19"/>
        <v>62.162162162162161</v>
      </c>
      <c r="G42" s="6">
        <v>37</v>
      </c>
      <c r="H42" s="53">
        <v>25</v>
      </c>
      <c r="I42" s="7"/>
      <c r="J42" s="53">
        <v>12</v>
      </c>
      <c r="K42" s="42">
        <f t="shared" si="20"/>
        <v>48</v>
      </c>
      <c r="L42" s="6">
        <v>34</v>
      </c>
      <c r="M42" s="53">
        <v>28</v>
      </c>
      <c r="N42" s="7"/>
      <c r="O42" s="53">
        <v>16</v>
      </c>
      <c r="P42" s="42">
        <f t="shared" si="21"/>
        <v>57.142857142857139</v>
      </c>
      <c r="Q42" s="6">
        <v>25</v>
      </c>
      <c r="R42" s="53">
        <v>20</v>
      </c>
      <c r="S42" s="7"/>
      <c r="T42" s="53">
        <v>10</v>
      </c>
      <c r="U42" s="42">
        <f t="shared" si="22"/>
        <v>50</v>
      </c>
      <c r="V42" s="6">
        <v>23</v>
      </c>
      <c r="W42" s="6">
        <v>23</v>
      </c>
      <c r="X42" s="7"/>
      <c r="Y42" s="53">
        <v>10</v>
      </c>
      <c r="Z42" s="42">
        <f t="shared" si="23"/>
        <v>43.478260869565219</v>
      </c>
    </row>
    <row r="43" spans="1:27" ht="18" customHeight="1" x14ac:dyDescent="0.25">
      <c r="A43" s="11" t="s">
        <v>98</v>
      </c>
      <c r="B43" s="6">
        <v>74</v>
      </c>
      <c r="C43" s="53">
        <v>49</v>
      </c>
      <c r="D43" s="7"/>
      <c r="E43" s="53">
        <v>24</v>
      </c>
      <c r="F43" s="42">
        <f t="shared" si="19"/>
        <v>48.979591836734691</v>
      </c>
      <c r="G43" s="6">
        <v>48</v>
      </c>
      <c r="H43" s="53">
        <v>33</v>
      </c>
      <c r="I43" s="7"/>
      <c r="J43" s="53">
        <v>11</v>
      </c>
      <c r="K43" s="42">
        <f t="shared" si="20"/>
        <v>33.333333333333329</v>
      </c>
      <c r="L43" s="6">
        <v>41</v>
      </c>
      <c r="M43" s="53">
        <v>32</v>
      </c>
      <c r="N43" s="7"/>
      <c r="O43" s="53">
        <v>20</v>
      </c>
      <c r="P43" s="42">
        <f t="shared" si="21"/>
        <v>62.5</v>
      </c>
      <c r="Q43" s="6">
        <v>52</v>
      </c>
      <c r="R43" s="53">
        <v>0</v>
      </c>
      <c r="S43" s="7">
        <v>0</v>
      </c>
      <c r="T43" s="53">
        <v>0</v>
      </c>
      <c r="U43" s="42">
        <v>0</v>
      </c>
      <c r="V43" s="6">
        <v>0</v>
      </c>
      <c r="W43" s="6">
        <v>0</v>
      </c>
      <c r="X43" s="7">
        <v>0</v>
      </c>
      <c r="Y43" s="53">
        <v>0</v>
      </c>
      <c r="Z43" s="42">
        <v>0</v>
      </c>
    </row>
    <row r="44" spans="1:27" ht="18" customHeight="1" x14ac:dyDescent="0.25">
      <c r="A44" s="11" t="s">
        <v>99</v>
      </c>
      <c r="B44" s="6"/>
      <c r="C44" s="53"/>
      <c r="D44" s="7"/>
      <c r="E44" s="53"/>
      <c r="F44" s="42"/>
      <c r="G44" s="6"/>
      <c r="H44" s="53"/>
      <c r="I44" s="7"/>
      <c r="J44" s="53"/>
      <c r="K44" s="42"/>
      <c r="L44" s="6"/>
      <c r="M44" s="53"/>
      <c r="N44" s="7"/>
      <c r="O44" s="53"/>
      <c r="P44" s="42"/>
      <c r="Q44" s="6">
        <v>28</v>
      </c>
      <c r="R44" s="53">
        <v>22</v>
      </c>
      <c r="S44" s="7"/>
      <c r="T44" s="53">
        <v>8</v>
      </c>
      <c r="U44" s="42">
        <f t="shared" si="22"/>
        <v>36.363636363636367</v>
      </c>
      <c r="V44" s="6">
        <v>21</v>
      </c>
      <c r="W44" s="6">
        <v>21</v>
      </c>
      <c r="X44" s="7"/>
      <c r="Y44" s="53">
        <v>11</v>
      </c>
      <c r="Z44" s="42">
        <f t="shared" ref="Z44:Z53" si="24">Y44/(W44/100)</f>
        <v>52.38095238095238</v>
      </c>
    </row>
    <row r="45" spans="1:27" ht="18" customHeight="1" x14ac:dyDescent="0.25">
      <c r="A45" s="11" t="s">
        <v>100</v>
      </c>
      <c r="B45" s="6"/>
      <c r="C45" s="53"/>
      <c r="D45" s="7"/>
      <c r="E45" s="53"/>
      <c r="F45" s="42"/>
      <c r="G45" s="6"/>
      <c r="H45" s="53"/>
      <c r="I45" s="7"/>
      <c r="J45" s="53"/>
      <c r="K45" s="42"/>
      <c r="L45" s="6"/>
      <c r="M45" s="53"/>
      <c r="N45" s="7"/>
      <c r="O45" s="53"/>
      <c r="P45" s="42"/>
      <c r="Q45" s="6">
        <v>24</v>
      </c>
      <c r="R45" s="53">
        <v>19</v>
      </c>
      <c r="S45" s="7"/>
      <c r="T45" s="53">
        <v>15</v>
      </c>
      <c r="U45" s="42">
        <f t="shared" si="22"/>
        <v>78.94736842105263</v>
      </c>
      <c r="V45" s="6">
        <v>42</v>
      </c>
      <c r="W45" s="6">
        <v>42</v>
      </c>
      <c r="X45" s="7"/>
      <c r="Y45" s="53">
        <v>21</v>
      </c>
      <c r="Z45" s="42">
        <f t="shared" si="24"/>
        <v>50</v>
      </c>
      <c r="AA45" s="1">
        <v>1</v>
      </c>
    </row>
    <row r="46" spans="1:27" x14ac:dyDescent="0.25">
      <c r="A46" s="11" t="s">
        <v>17</v>
      </c>
      <c r="B46" s="6">
        <v>195</v>
      </c>
      <c r="C46" s="53">
        <v>102</v>
      </c>
      <c r="D46" s="7"/>
      <c r="E46" s="53">
        <v>74</v>
      </c>
      <c r="F46" s="42">
        <f t="shared" si="19"/>
        <v>72.549019607843135</v>
      </c>
      <c r="G46" s="6">
        <v>158</v>
      </c>
      <c r="H46" s="53">
        <v>102</v>
      </c>
      <c r="I46" s="7"/>
      <c r="J46" s="53">
        <v>73</v>
      </c>
      <c r="K46" s="42">
        <f t="shared" si="20"/>
        <v>71.568627450980387</v>
      </c>
      <c r="L46" s="6">
        <v>164</v>
      </c>
      <c r="M46" s="53">
        <v>115</v>
      </c>
      <c r="N46" s="7"/>
      <c r="O46" s="53">
        <v>89</v>
      </c>
      <c r="P46" s="42">
        <f t="shared" si="21"/>
        <v>77.391304347826093</v>
      </c>
      <c r="Q46" s="6">
        <v>147</v>
      </c>
      <c r="R46" s="53">
        <v>106</v>
      </c>
      <c r="S46" s="7"/>
      <c r="T46" s="53">
        <v>72</v>
      </c>
      <c r="U46" s="42">
        <f t="shared" si="22"/>
        <v>67.924528301886795</v>
      </c>
      <c r="V46" s="6">
        <v>127</v>
      </c>
      <c r="W46" s="6">
        <v>127</v>
      </c>
      <c r="X46" s="7"/>
      <c r="Y46" s="53">
        <v>76</v>
      </c>
      <c r="Z46" s="42">
        <f t="shared" si="24"/>
        <v>59.84251968503937</v>
      </c>
    </row>
    <row r="47" spans="1:27" x14ac:dyDescent="0.25">
      <c r="A47" s="11" t="s">
        <v>18</v>
      </c>
      <c r="B47" s="6"/>
      <c r="C47" s="53"/>
      <c r="D47" s="7"/>
      <c r="E47" s="53"/>
      <c r="F47" s="42"/>
      <c r="G47" s="6"/>
      <c r="H47" s="53"/>
      <c r="I47" s="7"/>
      <c r="J47" s="53"/>
      <c r="K47" s="42"/>
      <c r="L47" s="6"/>
      <c r="M47" s="53"/>
      <c r="N47" s="7"/>
      <c r="O47" s="53"/>
      <c r="P47" s="42"/>
      <c r="Q47" s="6">
        <v>41</v>
      </c>
      <c r="R47" s="53">
        <v>37</v>
      </c>
      <c r="S47" s="7"/>
      <c r="T47" s="53">
        <v>25</v>
      </c>
      <c r="U47" s="42">
        <f t="shared" si="22"/>
        <v>67.567567567567565</v>
      </c>
      <c r="V47" s="6">
        <v>41</v>
      </c>
      <c r="W47" s="6">
        <v>41</v>
      </c>
      <c r="X47" s="7"/>
      <c r="Y47" s="53">
        <v>31</v>
      </c>
      <c r="Z47" s="42">
        <f t="shared" si="24"/>
        <v>75.609756097560975</v>
      </c>
    </row>
    <row r="48" spans="1:27" x14ac:dyDescent="0.25">
      <c r="A48" s="11" t="s">
        <v>10</v>
      </c>
      <c r="B48" s="6">
        <v>42</v>
      </c>
      <c r="C48" s="53">
        <v>26</v>
      </c>
      <c r="D48" s="7"/>
      <c r="E48" s="53">
        <v>20</v>
      </c>
      <c r="F48" s="42">
        <f t="shared" si="19"/>
        <v>76.92307692307692</v>
      </c>
      <c r="G48" s="6">
        <v>26</v>
      </c>
      <c r="H48" s="53">
        <v>19</v>
      </c>
      <c r="I48" s="7"/>
      <c r="J48" s="53">
        <v>14</v>
      </c>
      <c r="K48" s="42">
        <f t="shared" si="20"/>
        <v>73.684210526315795</v>
      </c>
      <c r="L48" s="6">
        <v>15</v>
      </c>
      <c r="M48" s="53">
        <v>13</v>
      </c>
      <c r="N48" s="7"/>
      <c r="O48" s="53">
        <v>9</v>
      </c>
      <c r="P48" s="42">
        <f t="shared" si="21"/>
        <v>69.230769230769226</v>
      </c>
      <c r="Q48" s="6">
        <v>23</v>
      </c>
      <c r="R48" s="53">
        <v>20</v>
      </c>
      <c r="S48" s="7"/>
      <c r="T48" s="53">
        <v>18</v>
      </c>
      <c r="U48" s="42">
        <f t="shared" si="22"/>
        <v>90</v>
      </c>
      <c r="V48" s="6">
        <v>12</v>
      </c>
      <c r="W48" s="6">
        <v>12</v>
      </c>
      <c r="X48" s="7"/>
      <c r="Y48" s="53">
        <v>6</v>
      </c>
      <c r="Z48" s="42">
        <f t="shared" si="24"/>
        <v>50</v>
      </c>
      <c r="AA48" s="1">
        <v>1</v>
      </c>
    </row>
    <row r="49" spans="1:27" x14ac:dyDescent="0.25">
      <c r="A49" s="11" t="s">
        <v>19</v>
      </c>
      <c r="B49" s="6">
        <v>50</v>
      </c>
      <c r="C49" s="53">
        <v>35</v>
      </c>
      <c r="D49" s="7"/>
      <c r="E49" s="53">
        <v>20</v>
      </c>
      <c r="F49" s="42">
        <f t="shared" si="19"/>
        <v>57.142857142857146</v>
      </c>
      <c r="G49" s="6">
        <v>41</v>
      </c>
      <c r="H49" s="53">
        <v>32</v>
      </c>
      <c r="I49" s="7"/>
      <c r="J49" s="53">
        <v>16</v>
      </c>
      <c r="K49" s="42">
        <f t="shared" si="20"/>
        <v>50</v>
      </c>
      <c r="L49" s="6">
        <v>40</v>
      </c>
      <c r="M49" s="53">
        <v>25</v>
      </c>
      <c r="N49" s="7"/>
      <c r="O49" s="53">
        <v>11</v>
      </c>
      <c r="P49" s="42">
        <f t="shared" si="21"/>
        <v>44</v>
      </c>
      <c r="Q49" s="6">
        <v>34</v>
      </c>
      <c r="R49" s="53">
        <v>21</v>
      </c>
      <c r="S49" s="7"/>
      <c r="T49" s="53">
        <v>10</v>
      </c>
      <c r="U49" s="42">
        <f t="shared" si="22"/>
        <v>47.61904761904762</v>
      </c>
      <c r="V49" s="6">
        <v>46</v>
      </c>
      <c r="W49" s="6">
        <v>46</v>
      </c>
      <c r="X49" s="7"/>
      <c r="Y49" s="53">
        <v>23</v>
      </c>
      <c r="Z49" s="42">
        <f t="shared" si="24"/>
        <v>50</v>
      </c>
      <c r="AA49" s="1">
        <v>2</v>
      </c>
    </row>
    <row r="50" spans="1:27" ht="31.5" x14ac:dyDescent="0.25">
      <c r="A50" s="11" t="s">
        <v>34</v>
      </c>
      <c r="B50" s="6">
        <v>283</v>
      </c>
      <c r="C50" s="53">
        <v>156</v>
      </c>
      <c r="D50" s="7"/>
      <c r="E50" s="53">
        <v>96</v>
      </c>
      <c r="F50" s="42">
        <f t="shared" si="19"/>
        <v>61.538461538461533</v>
      </c>
      <c r="G50" s="6">
        <v>226</v>
      </c>
      <c r="H50" s="53">
        <v>167</v>
      </c>
      <c r="I50" s="7"/>
      <c r="J50" s="53">
        <v>104</v>
      </c>
      <c r="K50" s="42">
        <f t="shared" si="20"/>
        <v>62.275449101796411</v>
      </c>
      <c r="L50" s="6">
        <v>230</v>
      </c>
      <c r="M50" s="53">
        <v>149</v>
      </c>
      <c r="N50" s="7"/>
      <c r="O50" s="53">
        <v>86</v>
      </c>
      <c r="P50" s="42">
        <f t="shared" si="21"/>
        <v>57.718120805369125</v>
      </c>
      <c r="Q50" s="6">
        <v>174</v>
      </c>
      <c r="R50" s="53">
        <v>124</v>
      </c>
      <c r="S50" s="7"/>
      <c r="T50" s="53">
        <v>84</v>
      </c>
      <c r="U50" s="42">
        <f t="shared" si="22"/>
        <v>67.741935483870975</v>
      </c>
      <c r="V50" s="6">
        <v>187</v>
      </c>
      <c r="W50" s="6">
        <v>187</v>
      </c>
      <c r="X50" s="7"/>
      <c r="Y50" s="53">
        <v>105</v>
      </c>
      <c r="Z50" s="42">
        <f t="shared" si="24"/>
        <v>56.149732620320854</v>
      </c>
      <c r="AA50" s="1">
        <v>2</v>
      </c>
    </row>
    <row r="51" spans="1:27" x14ac:dyDescent="0.25">
      <c r="A51" s="78" t="s">
        <v>11</v>
      </c>
      <c r="B51" s="6">
        <v>31</v>
      </c>
      <c r="C51" s="53">
        <v>25</v>
      </c>
      <c r="D51" s="53"/>
      <c r="E51" s="53">
        <v>17</v>
      </c>
      <c r="F51" s="79">
        <f t="shared" si="19"/>
        <v>68</v>
      </c>
      <c r="G51" s="6">
        <v>48</v>
      </c>
      <c r="H51" s="53">
        <v>33</v>
      </c>
      <c r="I51" s="53"/>
      <c r="J51" s="53">
        <v>22</v>
      </c>
      <c r="K51" s="79">
        <f t="shared" si="20"/>
        <v>66.666666666666657</v>
      </c>
      <c r="L51" s="6">
        <v>37</v>
      </c>
      <c r="M51" s="53">
        <v>27</v>
      </c>
      <c r="N51" s="53"/>
      <c r="O51" s="53">
        <v>24</v>
      </c>
      <c r="P51" s="79">
        <f t="shared" si="21"/>
        <v>88.888888888888886</v>
      </c>
      <c r="Q51" s="6">
        <v>47</v>
      </c>
      <c r="R51" s="53">
        <v>38</v>
      </c>
      <c r="S51" s="53"/>
      <c r="T51" s="53">
        <v>33</v>
      </c>
      <c r="U51" s="79">
        <f t="shared" si="22"/>
        <v>86.84210526315789</v>
      </c>
      <c r="V51" s="6">
        <v>49</v>
      </c>
      <c r="W51" s="6">
        <v>49</v>
      </c>
      <c r="X51" s="53"/>
      <c r="Y51" s="53">
        <v>30</v>
      </c>
      <c r="Z51" s="79">
        <f t="shared" si="24"/>
        <v>61.224489795918366</v>
      </c>
      <c r="AA51" s="1">
        <v>1</v>
      </c>
    </row>
    <row r="52" spans="1:27" ht="18" customHeight="1" x14ac:dyDescent="0.25">
      <c r="A52" s="11" t="s">
        <v>47</v>
      </c>
      <c r="B52" s="6">
        <v>15</v>
      </c>
      <c r="C52" s="53">
        <v>13</v>
      </c>
      <c r="D52" s="53"/>
      <c r="E52" s="55">
        <v>7</v>
      </c>
      <c r="F52" s="79">
        <f t="shared" si="19"/>
        <v>53.846153846153847</v>
      </c>
      <c r="G52" s="6">
        <v>22</v>
      </c>
      <c r="H52" s="53">
        <v>15</v>
      </c>
      <c r="I52" s="53"/>
      <c r="J52" s="55">
        <v>13</v>
      </c>
      <c r="K52" s="79">
        <f t="shared" si="20"/>
        <v>86.666666666666671</v>
      </c>
      <c r="L52" s="6">
        <v>17</v>
      </c>
      <c r="M52" s="53">
        <v>11</v>
      </c>
      <c r="N52" s="53"/>
      <c r="O52" s="55">
        <v>7</v>
      </c>
      <c r="P52" s="79">
        <f t="shared" si="21"/>
        <v>63.636363636363633</v>
      </c>
      <c r="Q52" s="6">
        <v>17</v>
      </c>
      <c r="R52" s="53">
        <v>14</v>
      </c>
      <c r="S52" s="53"/>
      <c r="T52" s="53">
        <v>10</v>
      </c>
      <c r="U52" s="79">
        <f t="shared" si="22"/>
        <v>71.428571428571416</v>
      </c>
      <c r="V52" s="6">
        <v>31</v>
      </c>
      <c r="W52" s="6">
        <v>31</v>
      </c>
      <c r="X52" s="53"/>
      <c r="Y52" s="53">
        <v>17</v>
      </c>
      <c r="Z52" s="79">
        <f t="shared" si="24"/>
        <v>54.838709677419352</v>
      </c>
    </row>
    <row r="53" spans="1:27" ht="18" customHeight="1" thickBot="1" x14ac:dyDescent="0.3">
      <c r="A53" s="75" t="s">
        <v>97</v>
      </c>
      <c r="B53" s="76"/>
      <c r="C53" s="77"/>
      <c r="D53" s="77"/>
      <c r="E53" s="32"/>
      <c r="F53" s="58"/>
      <c r="G53" s="76"/>
      <c r="H53" s="77"/>
      <c r="I53" s="77"/>
      <c r="J53" s="32"/>
      <c r="K53" s="58"/>
      <c r="L53" s="76"/>
      <c r="M53" s="77"/>
      <c r="N53" s="77"/>
      <c r="O53" s="32"/>
      <c r="P53" s="58"/>
      <c r="Q53" s="76">
        <v>1</v>
      </c>
      <c r="R53" s="77">
        <v>0</v>
      </c>
      <c r="S53" s="77"/>
      <c r="T53" s="32">
        <v>0</v>
      </c>
      <c r="U53" s="79"/>
      <c r="V53" s="76">
        <v>4</v>
      </c>
      <c r="W53" s="76">
        <v>3</v>
      </c>
      <c r="X53" s="77"/>
      <c r="Y53" s="32">
        <v>0</v>
      </c>
      <c r="Z53" s="79">
        <f t="shared" si="24"/>
        <v>0</v>
      </c>
    </row>
    <row r="54" spans="1:27" ht="18" customHeight="1" thickBot="1" x14ac:dyDescent="0.3">
      <c r="A54" s="136" t="s">
        <v>6</v>
      </c>
      <c r="B54" s="137">
        <f>SUM(B40:B52)</f>
        <v>814</v>
      </c>
      <c r="C54" s="138">
        <f>SUM(C40:C52)</f>
        <v>502</v>
      </c>
      <c r="D54" s="138">
        <f>SUM(D40:D51)</f>
        <v>0</v>
      </c>
      <c r="E54" s="139">
        <f>SUM(E40:E52)</f>
        <v>304</v>
      </c>
      <c r="F54" s="140">
        <f t="shared" si="19"/>
        <v>60.557768924302792</v>
      </c>
      <c r="G54" s="137">
        <f>SUM(G40:G52)</f>
        <v>659</v>
      </c>
      <c r="H54" s="138">
        <f>SUM(H40:H52)</f>
        <v>467</v>
      </c>
      <c r="I54" s="138">
        <f>SUM(I40:I51)</f>
        <v>0</v>
      </c>
      <c r="J54" s="139">
        <f>SUM(J40:J52)</f>
        <v>284</v>
      </c>
      <c r="K54" s="140">
        <f t="shared" si="20"/>
        <v>60.813704496788013</v>
      </c>
      <c r="L54" s="137">
        <f>SUM(L40:L52)</f>
        <v>644</v>
      </c>
      <c r="M54" s="138">
        <f>SUM(M40:M52)</f>
        <v>452</v>
      </c>
      <c r="N54" s="138">
        <f>SUM(N40:N51)</f>
        <v>0</v>
      </c>
      <c r="O54" s="139">
        <f>SUM(O40:O52)</f>
        <v>293</v>
      </c>
      <c r="P54" s="140">
        <f t="shared" si="21"/>
        <v>64.823008849557525</v>
      </c>
      <c r="Q54" s="137">
        <f>SUM(Q40:Q53)-Q43</f>
        <v>610</v>
      </c>
      <c r="R54" s="138">
        <f>SUM(R40:R53)</f>
        <v>460</v>
      </c>
      <c r="S54" s="138">
        <f>SUM(S40:S51)</f>
        <v>0</v>
      </c>
      <c r="T54" s="139">
        <f>SUM(T40:T53)</f>
        <v>306</v>
      </c>
      <c r="U54" s="140">
        <f t="shared" si="22"/>
        <v>66.521739130434781</v>
      </c>
      <c r="V54" s="137">
        <f>SUM(V40:V53)-V43</f>
        <v>638</v>
      </c>
      <c r="W54" s="138">
        <f>SUM(W40:W53)</f>
        <v>637</v>
      </c>
      <c r="X54" s="138">
        <f>SUM(X40:X51)</f>
        <v>0</v>
      </c>
      <c r="Y54" s="139">
        <f>SUM(Y40:Y53)</f>
        <v>355</v>
      </c>
      <c r="Z54" s="140">
        <f t="shared" ref="Z54" si="25">Y54/(W54/100)</f>
        <v>55.72998430141287</v>
      </c>
    </row>
    <row r="55" spans="1:27" ht="18" customHeight="1" x14ac:dyDescent="0.25">
      <c r="A55" s="13"/>
    </row>
    <row r="56" spans="1:27" ht="18" customHeight="1" x14ac:dyDescent="0.25">
      <c r="A56" s="13"/>
    </row>
    <row r="57" spans="1:27" ht="18" customHeight="1" thickBot="1" x14ac:dyDescent="0.3">
      <c r="A57" s="141" t="s">
        <v>50</v>
      </c>
      <c r="B57" s="142"/>
      <c r="C57" s="142"/>
      <c r="D57" s="142"/>
      <c r="E57" s="142"/>
      <c r="F57" s="142"/>
      <c r="G57" s="142"/>
      <c r="H57" s="142"/>
      <c r="I57" s="142"/>
      <c r="J57" s="142"/>
      <c r="K57" s="214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</row>
    <row r="58" spans="1:27" ht="18" customHeight="1" thickBot="1" x14ac:dyDescent="0.3">
      <c r="A58" s="14"/>
      <c r="B58" s="208" t="s">
        <v>60</v>
      </c>
      <c r="C58" s="209"/>
      <c r="D58" s="209"/>
      <c r="E58" s="209"/>
      <c r="F58" s="213"/>
      <c r="G58" s="208" t="s">
        <v>68</v>
      </c>
      <c r="H58" s="209"/>
      <c r="I58" s="209"/>
      <c r="J58" s="209"/>
      <c r="K58" s="213"/>
      <c r="L58" s="208" t="s">
        <v>86</v>
      </c>
      <c r="M58" s="209"/>
      <c r="N58" s="209"/>
      <c r="O58" s="209"/>
      <c r="P58" s="213"/>
      <c r="Q58" s="208" t="s">
        <v>95</v>
      </c>
      <c r="R58" s="209"/>
      <c r="S58" s="209"/>
      <c r="T58" s="209"/>
      <c r="U58" s="213"/>
      <c r="V58" s="208" t="s">
        <v>106</v>
      </c>
      <c r="W58" s="209"/>
      <c r="X58" s="209"/>
      <c r="Y58" s="209"/>
      <c r="Z58" s="213"/>
    </row>
    <row r="59" spans="1:27" ht="48" thickBot="1" x14ac:dyDescent="0.3">
      <c r="A59" s="8" t="s">
        <v>4</v>
      </c>
      <c r="B59" s="50" t="s">
        <v>1</v>
      </c>
      <c r="C59" s="57" t="s">
        <v>2</v>
      </c>
      <c r="D59" s="25" t="s">
        <v>64</v>
      </c>
      <c r="E59" s="51" t="s">
        <v>0</v>
      </c>
      <c r="F59" s="40" t="s">
        <v>20</v>
      </c>
      <c r="G59" s="50" t="s">
        <v>1</v>
      </c>
      <c r="H59" s="57" t="s">
        <v>2</v>
      </c>
      <c r="I59" s="25" t="s">
        <v>64</v>
      </c>
      <c r="J59" s="51" t="s">
        <v>0</v>
      </c>
      <c r="K59" s="40" t="s">
        <v>20</v>
      </c>
      <c r="L59" s="50" t="s">
        <v>1</v>
      </c>
      <c r="M59" s="57" t="s">
        <v>2</v>
      </c>
      <c r="N59" s="25" t="s">
        <v>64</v>
      </c>
      <c r="O59" s="51" t="s">
        <v>0</v>
      </c>
      <c r="P59" s="40" t="s">
        <v>20</v>
      </c>
      <c r="Q59" s="200" t="s">
        <v>107</v>
      </c>
      <c r="R59" s="57" t="s">
        <v>2</v>
      </c>
      <c r="S59" s="25" t="s">
        <v>64</v>
      </c>
      <c r="T59" s="51" t="s">
        <v>0</v>
      </c>
      <c r="U59" s="40" t="s">
        <v>20</v>
      </c>
      <c r="V59" s="200" t="s">
        <v>107</v>
      </c>
      <c r="W59" s="57" t="s">
        <v>2</v>
      </c>
      <c r="X59" s="25" t="s">
        <v>64</v>
      </c>
      <c r="Y59" s="51" t="s">
        <v>0</v>
      </c>
      <c r="Z59" s="40" t="s">
        <v>20</v>
      </c>
    </row>
    <row r="60" spans="1:27" ht="18" customHeight="1" thickTop="1" x14ac:dyDescent="0.25">
      <c r="A60" s="9" t="s">
        <v>7</v>
      </c>
      <c r="B60" s="6">
        <v>5</v>
      </c>
      <c r="C60" s="52">
        <v>4</v>
      </c>
      <c r="D60" s="7"/>
      <c r="E60" s="53">
        <v>1</v>
      </c>
      <c r="F60" s="42">
        <f>E60/(C60/100)</f>
        <v>25</v>
      </c>
      <c r="G60" s="6">
        <v>16</v>
      </c>
      <c r="H60" s="52">
        <v>11</v>
      </c>
      <c r="I60" s="7"/>
      <c r="J60" s="53">
        <v>5</v>
      </c>
      <c r="K60" s="42">
        <f>J60/(H60/100)</f>
        <v>45.454545454545453</v>
      </c>
      <c r="L60" s="6">
        <v>22</v>
      </c>
      <c r="M60" s="52">
        <v>16</v>
      </c>
      <c r="N60" s="7"/>
      <c r="O60" s="53">
        <v>8</v>
      </c>
      <c r="P60" s="42">
        <f>O60/(M60/100)</f>
        <v>50</v>
      </c>
      <c r="Q60" s="6">
        <v>19</v>
      </c>
      <c r="R60" s="52">
        <v>12</v>
      </c>
      <c r="S60" s="7"/>
      <c r="T60" s="53">
        <v>8</v>
      </c>
      <c r="U60" s="42">
        <f>T60/(R60/100)</f>
        <v>66.666666666666671</v>
      </c>
      <c r="V60" s="6"/>
      <c r="W60" s="52"/>
      <c r="X60" s="7"/>
      <c r="Y60" s="53"/>
      <c r="Z60" s="42" t="e">
        <f>Y60/(W60/100)</f>
        <v>#DIV/0!</v>
      </c>
    </row>
    <row r="61" spans="1:27" ht="18" customHeight="1" x14ac:dyDescent="0.25">
      <c r="A61" s="11" t="s">
        <v>8</v>
      </c>
      <c r="B61" s="6">
        <v>22</v>
      </c>
      <c r="C61" s="53">
        <v>17</v>
      </c>
      <c r="D61" s="7"/>
      <c r="E61" s="53">
        <v>10</v>
      </c>
      <c r="F61" s="42">
        <f t="shared" ref="F61:F70" si="26">E61/(C61/100)</f>
        <v>58.823529411764703</v>
      </c>
      <c r="G61" s="6">
        <v>23</v>
      </c>
      <c r="H61" s="53">
        <v>17</v>
      </c>
      <c r="I61" s="7"/>
      <c r="J61" s="53">
        <v>11</v>
      </c>
      <c r="K61" s="42">
        <f t="shared" ref="K61:K63" si="27">J61/(H61/100)</f>
        <v>64.705882352941174</v>
      </c>
      <c r="L61" s="6">
        <v>17</v>
      </c>
      <c r="M61" s="53">
        <v>13</v>
      </c>
      <c r="N61" s="7"/>
      <c r="O61" s="53">
        <v>8</v>
      </c>
      <c r="P61" s="42">
        <f t="shared" ref="P61:P63" si="28">O61/(M61/100)</f>
        <v>61.538461538461533</v>
      </c>
      <c r="Q61" s="6">
        <v>19</v>
      </c>
      <c r="R61" s="53">
        <v>15</v>
      </c>
      <c r="S61" s="7"/>
      <c r="T61" s="53">
        <v>7</v>
      </c>
      <c r="U61" s="42">
        <f t="shared" ref="U61:U63" si="29">T61/(R61/100)</f>
        <v>46.666666666666671</v>
      </c>
      <c r="V61" s="6"/>
      <c r="W61" s="53"/>
      <c r="X61" s="7"/>
      <c r="Y61" s="53"/>
      <c r="Z61" s="42" t="e">
        <f t="shared" ref="Z61:Z63" si="30">Y61/(W61/100)</f>
        <v>#DIV/0!</v>
      </c>
    </row>
    <row r="62" spans="1:27" ht="18" customHeight="1" x14ac:dyDescent="0.25">
      <c r="A62" s="11" t="s">
        <v>9</v>
      </c>
      <c r="B62" s="6">
        <v>23</v>
      </c>
      <c r="C62" s="53">
        <v>20</v>
      </c>
      <c r="D62" s="7"/>
      <c r="E62" s="53">
        <v>14</v>
      </c>
      <c r="F62" s="42">
        <f t="shared" si="26"/>
        <v>70</v>
      </c>
      <c r="G62" s="6">
        <v>29</v>
      </c>
      <c r="H62" s="53">
        <v>27</v>
      </c>
      <c r="I62" s="7"/>
      <c r="J62" s="53">
        <v>19</v>
      </c>
      <c r="K62" s="42">
        <f t="shared" si="27"/>
        <v>70.370370370370367</v>
      </c>
      <c r="L62" s="6">
        <v>28</v>
      </c>
      <c r="M62" s="53">
        <v>22</v>
      </c>
      <c r="N62" s="7"/>
      <c r="O62" s="53">
        <v>13</v>
      </c>
      <c r="P62" s="42">
        <f t="shared" si="28"/>
        <v>59.090909090909093</v>
      </c>
      <c r="Q62" s="6">
        <v>17</v>
      </c>
      <c r="R62" s="53">
        <v>14</v>
      </c>
      <c r="S62" s="7"/>
      <c r="T62" s="53">
        <v>13</v>
      </c>
      <c r="U62" s="42">
        <f t="shared" si="29"/>
        <v>92.857142857142847</v>
      </c>
      <c r="V62" s="6"/>
      <c r="W62" s="53"/>
      <c r="X62" s="7"/>
      <c r="Y62" s="53"/>
      <c r="Z62" s="42" t="e">
        <f t="shared" si="30"/>
        <v>#DIV/0!</v>
      </c>
    </row>
    <row r="63" spans="1:27" ht="18" customHeight="1" x14ac:dyDescent="0.25">
      <c r="A63" s="11" t="s">
        <v>101</v>
      </c>
      <c r="B63" s="6">
        <v>28</v>
      </c>
      <c r="C63" s="53">
        <v>19</v>
      </c>
      <c r="D63" s="7"/>
      <c r="E63" s="53">
        <v>8</v>
      </c>
      <c r="F63" s="42">
        <f t="shared" si="26"/>
        <v>42.10526315789474</v>
      </c>
      <c r="G63" s="6">
        <v>28</v>
      </c>
      <c r="H63" s="53">
        <v>22</v>
      </c>
      <c r="I63" s="7"/>
      <c r="J63" s="53">
        <v>18</v>
      </c>
      <c r="K63" s="42">
        <f t="shared" si="27"/>
        <v>81.818181818181813</v>
      </c>
      <c r="L63" s="6">
        <v>20</v>
      </c>
      <c r="M63" s="53">
        <v>14</v>
      </c>
      <c r="N63" s="7"/>
      <c r="O63" s="53">
        <v>8</v>
      </c>
      <c r="P63" s="42">
        <f t="shared" si="28"/>
        <v>57.142857142857139</v>
      </c>
      <c r="Q63" s="6">
        <v>36</v>
      </c>
      <c r="R63" s="53">
        <v>0</v>
      </c>
      <c r="S63" s="7"/>
      <c r="T63" s="53"/>
      <c r="U63" s="42" t="e">
        <f t="shared" si="29"/>
        <v>#DIV/0!</v>
      </c>
      <c r="V63" s="6"/>
      <c r="W63" s="53"/>
      <c r="X63" s="7"/>
      <c r="Y63" s="53"/>
      <c r="Z63" s="42" t="e">
        <f t="shared" si="30"/>
        <v>#DIV/0!</v>
      </c>
    </row>
    <row r="64" spans="1:27" x14ac:dyDescent="0.25">
      <c r="A64" s="11" t="s">
        <v>99</v>
      </c>
      <c r="B64" s="6">
        <v>0</v>
      </c>
      <c r="C64" s="53">
        <v>0</v>
      </c>
      <c r="D64" s="7"/>
      <c r="E64" s="53">
        <v>0</v>
      </c>
      <c r="F64" s="42">
        <v>0</v>
      </c>
      <c r="G64" s="6">
        <v>0</v>
      </c>
      <c r="H64" s="53">
        <v>0</v>
      </c>
      <c r="I64" s="7"/>
      <c r="J64" s="53">
        <v>0</v>
      </c>
      <c r="K64" s="42">
        <v>0</v>
      </c>
      <c r="L64" s="6">
        <v>0</v>
      </c>
      <c r="M64" s="53">
        <v>0</v>
      </c>
      <c r="N64" s="7"/>
      <c r="O64" s="53"/>
      <c r="P64" s="42">
        <v>0</v>
      </c>
      <c r="Q64" s="6">
        <v>18</v>
      </c>
      <c r="R64" s="53">
        <v>15</v>
      </c>
      <c r="S64" s="7"/>
      <c r="T64" s="53">
        <v>13</v>
      </c>
      <c r="U64" s="42">
        <v>0</v>
      </c>
      <c r="V64" s="6"/>
      <c r="W64" s="53"/>
      <c r="X64" s="7"/>
      <c r="Y64" s="53"/>
      <c r="Z64" s="42">
        <v>0</v>
      </c>
    </row>
    <row r="65" spans="1:27" x14ac:dyDescent="0.25">
      <c r="A65" s="11" t="s">
        <v>100</v>
      </c>
      <c r="B65" s="6">
        <v>0</v>
      </c>
      <c r="C65" s="53">
        <v>0</v>
      </c>
      <c r="D65" s="7"/>
      <c r="E65" s="53">
        <v>0</v>
      </c>
      <c r="F65" s="42">
        <v>0</v>
      </c>
      <c r="G65" s="6">
        <v>0</v>
      </c>
      <c r="H65" s="53">
        <v>0</v>
      </c>
      <c r="I65" s="7"/>
      <c r="J65" s="53">
        <v>0</v>
      </c>
      <c r="K65" s="42">
        <v>0</v>
      </c>
      <c r="L65" s="6">
        <v>0</v>
      </c>
      <c r="M65" s="53">
        <v>0</v>
      </c>
      <c r="N65" s="7"/>
      <c r="O65" s="53"/>
      <c r="P65" s="42">
        <v>0</v>
      </c>
      <c r="Q65" s="6">
        <v>18</v>
      </c>
      <c r="R65" s="53">
        <v>15</v>
      </c>
      <c r="S65" s="7"/>
      <c r="T65" s="53">
        <v>11</v>
      </c>
      <c r="U65" s="42">
        <v>0</v>
      </c>
      <c r="V65" s="6"/>
      <c r="W65" s="53"/>
      <c r="X65" s="7"/>
      <c r="Y65" s="53"/>
      <c r="Z65" s="42">
        <v>0</v>
      </c>
    </row>
    <row r="66" spans="1:27" x14ac:dyDescent="0.25">
      <c r="A66" s="11" t="s">
        <v>19</v>
      </c>
      <c r="B66" s="6">
        <v>26</v>
      </c>
      <c r="C66" s="53">
        <v>20</v>
      </c>
      <c r="D66" s="7"/>
      <c r="E66" s="53">
        <v>11</v>
      </c>
      <c r="F66" s="42">
        <f t="shared" si="26"/>
        <v>55</v>
      </c>
      <c r="G66" s="6">
        <v>20</v>
      </c>
      <c r="H66" s="53">
        <v>14</v>
      </c>
      <c r="I66" s="7"/>
      <c r="J66" s="53">
        <v>8</v>
      </c>
      <c r="K66" s="42">
        <f t="shared" ref="K66:K70" si="31">J66/(H66/100)</f>
        <v>57.142857142857139</v>
      </c>
      <c r="L66" s="6">
        <v>11</v>
      </c>
      <c r="M66" s="53">
        <v>7</v>
      </c>
      <c r="N66" s="7"/>
      <c r="O66" s="53">
        <v>5</v>
      </c>
      <c r="P66" s="42">
        <f t="shared" ref="P66:P70" si="32">O66/(M66/100)</f>
        <v>71.428571428571416</v>
      </c>
      <c r="Q66" s="6">
        <v>19</v>
      </c>
      <c r="R66" s="53">
        <v>16</v>
      </c>
      <c r="S66" s="7"/>
      <c r="T66" s="53">
        <v>12</v>
      </c>
      <c r="U66" s="42">
        <f t="shared" ref="U66:U70" si="33">T66/(R66/100)</f>
        <v>75</v>
      </c>
      <c r="V66" s="6"/>
      <c r="W66" s="53"/>
      <c r="X66" s="7"/>
      <c r="Y66" s="53"/>
      <c r="Z66" s="42" t="e">
        <f t="shared" ref="Z66:Z70" si="34">Y66/(W66/100)</f>
        <v>#DIV/0!</v>
      </c>
    </row>
    <row r="67" spans="1:27" ht="31.5" x14ac:dyDescent="0.25">
      <c r="A67" s="11" t="s">
        <v>34</v>
      </c>
      <c r="B67" s="6">
        <v>82</v>
      </c>
      <c r="C67" s="53">
        <v>27</v>
      </c>
      <c r="D67" s="7"/>
      <c r="E67" s="53">
        <v>22</v>
      </c>
      <c r="F67" s="42">
        <f t="shared" si="26"/>
        <v>81.481481481481481</v>
      </c>
      <c r="G67" s="6">
        <v>0</v>
      </c>
      <c r="H67" s="53">
        <v>0</v>
      </c>
      <c r="I67" s="7"/>
      <c r="J67" s="53">
        <v>0</v>
      </c>
      <c r="K67" s="42" t="e">
        <f t="shared" si="31"/>
        <v>#DIV/0!</v>
      </c>
      <c r="L67" s="6">
        <v>0</v>
      </c>
      <c r="M67" s="53">
        <v>0</v>
      </c>
      <c r="N67" s="7"/>
      <c r="O67" s="53"/>
      <c r="P67" s="42" t="e">
        <f t="shared" si="32"/>
        <v>#DIV/0!</v>
      </c>
      <c r="Q67" s="6">
        <v>0</v>
      </c>
      <c r="R67" s="53">
        <v>0</v>
      </c>
      <c r="S67" s="7">
        <v>0</v>
      </c>
      <c r="T67" s="53">
        <v>0</v>
      </c>
      <c r="U67" s="42" t="e">
        <f t="shared" si="33"/>
        <v>#DIV/0!</v>
      </c>
      <c r="V67" s="6"/>
      <c r="W67" s="53"/>
      <c r="X67" s="7"/>
      <c r="Y67" s="53"/>
      <c r="Z67" s="42" t="e">
        <f t="shared" si="34"/>
        <v>#DIV/0!</v>
      </c>
    </row>
    <row r="68" spans="1:27" x14ac:dyDescent="0.25">
      <c r="A68" s="78" t="s">
        <v>11</v>
      </c>
      <c r="B68" s="6">
        <v>14</v>
      </c>
      <c r="C68" s="53">
        <v>9</v>
      </c>
      <c r="D68" s="53"/>
      <c r="E68" s="53">
        <v>9</v>
      </c>
      <c r="F68" s="79">
        <f t="shared" si="26"/>
        <v>100</v>
      </c>
      <c r="G68" s="6">
        <v>9</v>
      </c>
      <c r="H68" s="53">
        <v>7</v>
      </c>
      <c r="I68" s="53"/>
      <c r="J68" s="53">
        <v>7</v>
      </c>
      <c r="K68" s="79">
        <f t="shared" si="31"/>
        <v>99.999999999999986</v>
      </c>
      <c r="L68" s="6">
        <v>18</v>
      </c>
      <c r="M68" s="53">
        <v>11</v>
      </c>
      <c r="N68" s="53"/>
      <c r="O68" s="53">
        <v>8</v>
      </c>
      <c r="P68" s="79">
        <f t="shared" si="32"/>
        <v>72.727272727272734</v>
      </c>
      <c r="Q68" s="6">
        <v>6</v>
      </c>
      <c r="R68" s="53">
        <v>4</v>
      </c>
      <c r="S68" s="53"/>
      <c r="T68" s="53">
        <v>1</v>
      </c>
      <c r="U68" s="79">
        <f t="shared" si="33"/>
        <v>25</v>
      </c>
      <c r="V68" s="6"/>
      <c r="W68" s="53"/>
      <c r="X68" s="53"/>
      <c r="Y68" s="53"/>
      <c r="Z68" s="79" t="e">
        <f t="shared" si="34"/>
        <v>#DIV/0!</v>
      </c>
    </row>
    <row r="69" spans="1:27" ht="18" customHeight="1" thickBot="1" x14ac:dyDescent="0.3">
      <c r="A69" s="75" t="s">
        <v>47</v>
      </c>
      <c r="B69" s="76">
        <v>4</v>
      </c>
      <c r="C69" s="77">
        <v>3</v>
      </c>
      <c r="D69" s="77"/>
      <c r="E69" s="32">
        <v>3</v>
      </c>
      <c r="F69" s="79">
        <f t="shared" si="26"/>
        <v>100</v>
      </c>
      <c r="G69" s="76">
        <v>10</v>
      </c>
      <c r="H69" s="77">
        <v>8</v>
      </c>
      <c r="I69" s="77"/>
      <c r="J69" s="32">
        <v>8</v>
      </c>
      <c r="K69" s="79">
        <f t="shared" si="31"/>
        <v>100</v>
      </c>
      <c r="L69" s="76">
        <v>10</v>
      </c>
      <c r="M69" s="77">
        <v>8</v>
      </c>
      <c r="N69" s="77"/>
      <c r="O69" s="32">
        <v>5</v>
      </c>
      <c r="P69" s="79">
        <f t="shared" si="32"/>
        <v>62.5</v>
      </c>
      <c r="Q69" s="76">
        <v>7</v>
      </c>
      <c r="R69" s="77">
        <v>5</v>
      </c>
      <c r="S69" s="77"/>
      <c r="T69" s="32">
        <v>4</v>
      </c>
      <c r="U69" s="79">
        <f t="shared" si="33"/>
        <v>80</v>
      </c>
      <c r="V69" s="76"/>
      <c r="W69" s="77"/>
      <c r="X69" s="77"/>
      <c r="Y69" s="32"/>
      <c r="Z69" s="79" t="e">
        <f t="shared" si="34"/>
        <v>#DIV/0!</v>
      </c>
    </row>
    <row r="70" spans="1:27" ht="16.5" thickBot="1" x14ac:dyDescent="0.3">
      <c r="A70" s="143" t="s">
        <v>6</v>
      </c>
      <c r="B70" s="144">
        <f>SUM(B60:B69)</f>
        <v>204</v>
      </c>
      <c r="C70" s="127">
        <f>SUM(C60:C69)</f>
        <v>119</v>
      </c>
      <c r="D70" s="127">
        <f>SUM(D60:D68)</f>
        <v>0</v>
      </c>
      <c r="E70" s="145">
        <f>SUM(E60:E69)</f>
        <v>78</v>
      </c>
      <c r="F70" s="146">
        <f t="shared" si="26"/>
        <v>65.546218487394967</v>
      </c>
      <c r="G70" s="144">
        <f>SUM(G60:G69)</f>
        <v>135</v>
      </c>
      <c r="H70" s="127">
        <f>SUM(H60:H69)</f>
        <v>106</v>
      </c>
      <c r="I70" s="127">
        <f>SUM(I60:I68)</f>
        <v>0</v>
      </c>
      <c r="J70" s="145">
        <f>SUM(J60:J69)</f>
        <v>76</v>
      </c>
      <c r="K70" s="146">
        <f t="shared" si="31"/>
        <v>71.698113207547166</v>
      </c>
      <c r="L70" s="144">
        <f>SUM(L60:L69)</f>
        <v>126</v>
      </c>
      <c r="M70" s="127">
        <f>SUM(M60:M69)</f>
        <v>91</v>
      </c>
      <c r="N70" s="127">
        <f>SUM(N60:N68)</f>
        <v>0</v>
      </c>
      <c r="O70" s="145">
        <f>SUM(O60:O69)</f>
        <v>55</v>
      </c>
      <c r="P70" s="146">
        <f t="shared" si="32"/>
        <v>60.439560439560438</v>
      </c>
      <c r="Q70" s="144">
        <f>SUM(Q60:Q69)-Q63</f>
        <v>123</v>
      </c>
      <c r="R70" s="127">
        <f>SUM(R60:R69)</f>
        <v>96</v>
      </c>
      <c r="S70" s="127">
        <f>SUM(S60:S68)</f>
        <v>0</v>
      </c>
      <c r="T70" s="145">
        <f>SUM(T60:T69)</f>
        <v>69</v>
      </c>
      <c r="U70" s="146">
        <f t="shared" si="33"/>
        <v>71.875</v>
      </c>
      <c r="V70" s="144">
        <f>SUM(V60:V69)</f>
        <v>0</v>
      </c>
      <c r="W70" s="127">
        <f>SUM(W60:W69)</f>
        <v>0</v>
      </c>
      <c r="X70" s="127">
        <f>SUM(X60:X68)</f>
        <v>0</v>
      </c>
      <c r="Y70" s="145">
        <f>SUM(Y60:Y69)</f>
        <v>0</v>
      </c>
      <c r="Z70" s="146" t="e">
        <f t="shared" si="34"/>
        <v>#DIV/0!</v>
      </c>
    </row>
    <row r="71" spans="1:27" ht="16.5" thickBot="1" x14ac:dyDescent="0.3">
      <c r="A71" s="87" t="s">
        <v>51</v>
      </c>
      <c r="B71" s="91">
        <f>SUM(B54,B70)</f>
        <v>1018</v>
      </c>
      <c r="C71" s="89">
        <f>SUM(C54,C70)</f>
        <v>621</v>
      </c>
      <c r="D71" s="89">
        <f>SUM(D54,D70)</f>
        <v>0</v>
      </c>
      <c r="E71" s="89">
        <f>SUM(E54,E70)</f>
        <v>382</v>
      </c>
      <c r="F71" s="90">
        <f>E71/(C71/100)</f>
        <v>61.513687600644126</v>
      </c>
      <c r="G71" s="91">
        <f>SUM(G54,G70)</f>
        <v>794</v>
      </c>
      <c r="H71" s="89">
        <f>SUM(H54,H70)</f>
        <v>573</v>
      </c>
      <c r="I71" s="89">
        <f>SUM(I54,I70)</f>
        <v>0</v>
      </c>
      <c r="J71" s="89">
        <f>SUM(J54,J70)</f>
        <v>360</v>
      </c>
      <c r="K71" s="90">
        <f>J71/(H71/100)</f>
        <v>62.827225130890049</v>
      </c>
      <c r="L71" s="91">
        <f>SUM(L54,L70)</f>
        <v>770</v>
      </c>
      <c r="M71" s="89">
        <f>SUM(M54,M70)</f>
        <v>543</v>
      </c>
      <c r="N71" s="89">
        <f>SUM(N54,N70)</f>
        <v>0</v>
      </c>
      <c r="O71" s="89">
        <f>SUM(O54,O70)</f>
        <v>348</v>
      </c>
      <c r="P71" s="90">
        <f>O71/(M71/100)</f>
        <v>64.088397790055254</v>
      </c>
      <c r="Q71" s="91">
        <f>SUM(Q54,Q70)</f>
        <v>733</v>
      </c>
      <c r="R71" s="89">
        <f>SUM(R54,R70)</f>
        <v>556</v>
      </c>
      <c r="S71" s="89">
        <f>SUM(S54,S70)</f>
        <v>0</v>
      </c>
      <c r="T71" s="89">
        <f>SUM(T54,T70)</f>
        <v>375</v>
      </c>
      <c r="U71" s="90">
        <f>T71/(R71/100)</f>
        <v>67.446043165467628</v>
      </c>
      <c r="V71" s="91">
        <f>SUM(V54,V70)</f>
        <v>638</v>
      </c>
      <c r="W71" s="89">
        <f>SUM(W54,W70)</f>
        <v>637</v>
      </c>
      <c r="X71" s="89">
        <f>SUM(X54,X70)</f>
        <v>0</v>
      </c>
      <c r="Y71" s="89">
        <f>SUM(Y54,Y70)</f>
        <v>355</v>
      </c>
      <c r="Z71" s="90">
        <f>Y71/(W71/100)</f>
        <v>55.72998430141287</v>
      </c>
    </row>
    <row r="72" spans="1:27" x14ac:dyDescent="0.25">
      <c r="A72" s="13"/>
    </row>
    <row r="73" spans="1:27" x14ac:dyDescent="0.25">
      <c r="A73" s="13"/>
    </row>
    <row r="75" spans="1:27" ht="16.5" thickBot="1" x14ac:dyDescent="0.3">
      <c r="A75" s="121" t="s">
        <v>63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211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</row>
    <row r="76" spans="1:27" ht="20.25" customHeight="1" thickBot="1" x14ac:dyDescent="0.3">
      <c r="A76" s="65"/>
      <c r="B76" s="208" t="s">
        <v>59</v>
      </c>
      <c r="C76" s="209"/>
      <c r="D76" s="209"/>
      <c r="E76" s="209"/>
      <c r="F76" s="210"/>
      <c r="G76" s="208" t="s">
        <v>67</v>
      </c>
      <c r="H76" s="209"/>
      <c r="I76" s="209"/>
      <c r="J76" s="209"/>
      <c r="K76" s="210"/>
      <c r="L76" s="208" t="s">
        <v>85</v>
      </c>
      <c r="M76" s="209"/>
      <c r="N76" s="209"/>
      <c r="O76" s="209"/>
      <c r="P76" s="210"/>
      <c r="Q76" s="208" t="s">
        <v>94</v>
      </c>
      <c r="R76" s="209"/>
      <c r="S76" s="209"/>
      <c r="T76" s="209"/>
      <c r="U76" s="210"/>
      <c r="V76" s="208" t="s">
        <v>94</v>
      </c>
      <c r="W76" s="209"/>
      <c r="X76" s="209"/>
      <c r="Y76" s="209"/>
      <c r="Z76" s="210"/>
    </row>
    <row r="77" spans="1:27" ht="63.75" thickBot="1" x14ac:dyDescent="0.3">
      <c r="A77" s="66" t="s">
        <v>4</v>
      </c>
      <c r="B77" s="54" t="s">
        <v>1</v>
      </c>
      <c r="C77" s="57" t="s">
        <v>2</v>
      </c>
      <c r="D77" s="25" t="s">
        <v>64</v>
      </c>
      <c r="E77" s="51" t="s">
        <v>0</v>
      </c>
      <c r="F77" s="40" t="s">
        <v>20</v>
      </c>
      <c r="G77" s="54" t="s">
        <v>1</v>
      </c>
      <c r="H77" s="57" t="s">
        <v>2</v>
      </c>
      <c r="I77" s="25" t="s">
        <v>64</v>
      </c>
      <c r="J77" s="51" t="s">
        <v>0</v>
      </c>
      <c r="K77" s="40" t="s">
        <v>20</v>
      </c>
      <c r="L77" s="54" t="s">
        <v>1</v>
      </c>
      <c r="M77" s="57" t="s">
        <v>2</v>
      </c>
      <c r="N77" s="25" t="s">
        <v>64</v>
      </c>
      <c r="O77" s="51" t="s">
        <v>0</v>
      </c>
      <c r="P77" s="40" t="s">
        <v>20</v>
      </c>
      <c r="Q77" s="200" t="s">
        <v>107</v>
      </c>
      <c r="R77" s="57" t="s">
        <v>2</v>
      </c>
      <c r="S77" s="25" t="s">
        <v>64</v>
      </c>
      <c r="T77" s="51" t="s">
        <v>0</v>
      </c>
      <c r="U77" s="40" t="s">
        <v>20</v>
      </c>
      <c r="V77" s="200" t="s">
        <v>107</v>
      </c>
      <c r="W77" s="57" t="s">
        <v>2</v>
      </c>
      <c r="X77" s="25" t="s">
        <v>64</v>
      </c>
      <c r="Y77" s="51" t="s">
        <v>0</v>
      </c>
      <c r="Z77" s="40" t="s">
        <v>20</v>
      </c>
      <c r="AA77" s="203" t="s">
        <v>110</v>
      </c>
    </row>
    <row r="78" spans="1:27" ht="16.5" thickTop="1" x14ac:dyDescent="0.25">
      <c r="A78" s="67" t="s">
        <v>17</v>
      </c>
      <c r="B78" s="53">
        <v>179</v>
      </c>
      <c r="C78" s="55">
        <v>78</v>
      </c>
      <c r="D78" s="7"/>
      <c r="E78" s="53">
        <v>59</v>
      </c>
      <c r="F78" s="42">
        <f>E78/(C78/100)</f>
        <v>75.641025641025635</v>
      </c>
      <c r="G78" s="53">
        <v>144</v>
      </c>
      <c r="H78" s="55">
        <v>72</v>
      </c>
      <c r="I78" s="7"/>
      <c r="J78" s="53">
        <v>50</v>
      </c>
      <c r="K78" s="42">
        <f>J78/(H78/100)</f>
        <v>69.444444444444443</v>
      </c>
      <c r="L78" s="53">
        <v>117</v>
      </c>
      <c r="M78" s="55">
        <v>55</v>
      </c>
      <c r="N78" s="7"/>
      <c r="O78" s="53">
        <v>39</v>
      </c>
      <c r="P78" s="42">
        <f>O78/(M78/100)</f>
        <v>70.909090909090907</v>
      </c>
      <c r="Q78" s="53">
        <v>68</v>
      </c>
      <c r="R78" s="55">
        <v>31</v>
      </c>
      <c r="S78" s="7"/>
      <c r="T78" s="53">
        <v>24</v>
      </c>
      <c r="U78" s="42">
        <f>T78/(R78/100)</f>
        <v>77.41935483870968</v>
      </c>
      <c r="V78" s="53">
        <v>83</v>
      </c>
      <c r="W78" s="53">
        <v>83</v>
      </c>
      <c r="X78" s="7"/>
      <c r="Y78" s="53">
        <v>53</v>
      </c>
      <c r="Z78" s="42">
        <f>Y78/(W78/100)</f>
        <v>63.855421686746993</v>
      </c>
    </row>
    <row r="79" spans="1:27" x14ac:dyDescent="0.25">
      <c r="A79" s="27" t="s">
        <v>101</v>
      </c>
      <c r="B79" s="53">
        <v>58</v>
      </c>
      <c r="C79" s="55">
        <v>37</v>
      </c>
      <c r="D79" s="7"/>
      <c r="E79" s="53">
        <v>27</v>
      </c>
      <c r="F79" s="42">
        <f t="shared" ref="F79:F82" si="35">E79/(C79/100)</f>
        <v>72.972972972972968</v>
      </c>
      <c r="G79" s="53">
        <v>60</v>
      </c>
      <c r="H79" s="55">
        <v>45</v>
      </c>
      <c r="I79" s="7"/>
      <c r="J79" s="53">
        <v>28</v>
      </c>
      <c r="K79" s="42">
        <f t="shared" ref="K79:K82" si="36">J79/(H79/100)</f>
        <v>62.222222222222221</v>
      </c>
      <c r="L79" s="53">
        <v>42</v>
      </c>
      <c r="M79" s="55">
        <v>32</v>
      </c>
      <c r="N79" s="7"/>
      <c r="O79" s="53">
        <v>19</v>
      </c>
      <c r="P79" s="42">
        <f t="shared" ref="P79:P85" si="37">O79/(M79/100)</f>
        <v>59.375</v>
      </c>
      <c r="Q79" s="53">
        <v>48</v>
      </c>
      <c r="R79" s="55"/>
      <c r="S79" s="7"/>
      <c r="T79" s="53"/>
      <c r="U79" s="42"/>
      <c r="V79" s="53"/>
      <c r="W79" s="53"/>
      <c r="X79" s="7"/>
      <c r="Y79" s="53"/>
      <c r="Z79" s="42"/>
    </row>
    <row r="80" spans="1:27" x14ac:dyDescent="0.25">
      <c r="A80" s="27" t="s">
        <v>99</v>
      </c>
      <c r="B80" s="53"/>
      <c r="C80" s="55"/>
      <c r="D80" s="7"/>
      <c r="E80" s="53"/>
      <c r="F80" s="42"/>
      <c r="G80" s="53"/>
      <c r="H80" s="55"/>
      <c r="I80" s="7"/>
      <c r="J80" s="53"/>
      <c r="K80" s="42"/>
      <c r="L80" s="53"/>
      <c r="M80" s="55"/>
      <c r="N80" s="7"/>
      <c r="O80" s="53"/>
      <c r="P80" s="42"/>
      <c r="Q80" s="53">
        <v>32</v>
      </c>
      <c r="R80" s="55">
        <v>30</v>
      </c>
      <c r="S80" s="7"/>
      <c r="T80" s="53">
        <v>22</v>
      </c>
      <c r="U80" s="42">
        <f t="shared" ref="U80:U85" si="38">T80/(R80/100)</f>
        <v>73.333333333333343</v>
      </c>
      <c r="V80" s="53">
        <v>32</v>
      </c>
      <c r="W80" s="53">
        <v>32</v>
      </c>
      <c r="X80" s="7"/>
      <c r="Y80" s="53">
        <v>17</v>
      </c>
      <c r="Z80" s="42">
        <f t="shared" ref="Z80:Z85" si="39">Y80/(W80/100)</f>
        <v>53.125</v>
      </c>
      <c r="AA80" s="1">
        <v>2</v>
      </c>
    </row>
    <row r="81" spans="1:27" x14ac:dyDescent="0.25">
      <c r="A81" s="27" t="s">
        <v>100</v>
      </c>
      <c r="B81" s="53"/>
      <c r="C81" s="55"/>
      <c r="D81" s="7"/>
      <c r="E81" s="53"/>
      <c r="F81" s="42"/>
      <c r="G81" s="53"/>
      <c r="H81" s="55"/>
      <c r="I81" s="7"/>
      <c r="J81" s="53"/>
      <c r="K81" s="42"/>
      <c r="L81" s="53"/>
      <c r="M81" s="55"/>
      <c r="N81" s="7"/>
      <c r="O81" s="53"/>
      <c r="P81" s="42"/>
      <c r="Q81" s="53">
        <v>17</v>
      </c>
      <c r="R81" s="55">
        <v>12</v>
      </c>
      <c r="S81" s="7"/>
      <c r="T81" s="53">
        <v>11</v>
      </c>
      <c r="U81" s="42">
        <f t="shared" si="38"/>
        <v>91.666666666666671</v>
      </c>
      <c r="V81" s="53">
        <v>24</v>
      </c>
      <c r="W81" s="53">
        <v>24</v>
      </c>
      <c r="X81" s="7"/>
      <c r="Y81" s="53">
        <v>13</v>
      </c>
      <c r="Z81" s="42">
        <f t="shared" si="39"/>
        <v>54.166666666666671</v>
      </c>
    </row>
    <row r="82" spans="1:27" x14ac:dyDescent="0.25">
      <c r="A82" s="27" t="s">
        <v>9</v>
      </c>
      <c r="B82" s="53">
        <v>60</v>
      </c>
      <c r="C82" s="55">
        <v>37</v>
      </c>
      <c r="D82" s="7"/>
      <c r="E82" s="53">
        <v>23</v>
      </c>
      <c r="F82" s="42">
        <f t="shared" si="35"/>
        <v>62.162162162162161</v>
      </c>
      <c r="G82" s="53">
        <v>67</v>
      </c>
      <c r="H82" s="55">
        <v>47</v>
      </c>
      <c r="I82" s="7"/>
      <c r="J82" s="53">
        <v>30</v>
      </c>
      <c r="K82" s="42">
        <f t="shared" si="36"/>
        <v>63.829787234042556</v>
      </c>
      <c r="L82" s="53">
        <v>48</v>
      </c>
      <c r="M82" s="55">
        <v>33</v>
      </c>
      <c r="N82" s="7"/>
      <c r="O82" s="53">
        <v>23</v>
      </c>
      <c r="P82" s="42">
        <f t="shared" si="37"/>
        <v>69.696969696969688</v>
      </c>
      <c r="Q82" s="53">
        <v>39</v>
      </c>
      <c r="R82" s="55">
        <v>31</v>
      </c>
      <c r="S82" s="7"/>
      <c r="T82" s="53">
        <v>22</v>
      </c>
      <c r="U82" s="42">
        <f t="shared" si="38"/>
        <v>70.967741935483872</v>
      </c>
      <c r="V82" s="53">
        <v>46</v>
      </c>
      <c r="W82" s="53">
        <v>46</v>
      </c>
      <c r="X82" s="7"/>
      <c r="Y82" s="7">
        <v>28</v>
      </c>
      <c r="Z82" s="42">
        <f t="shared" si="39"/>
        <v>60.869565217391305</v>
      </c>
      <c r="AA82" s="1">
        <v>5</v>
      </c>
    </row>
    <row r="83" spans="1:27" ht="32.25" thickBot="1" x14ac:dyDescent="0.3">
      <c r="A83" s="29" t="s">
        <v>34</v>
      </c>
      <c r="B83" s="22">
        <v>220</v>
      </c>
      <c r="C83" s="56">
        <v>113</v>
      </c>
      <c r="D83" s="17"/>
      <c r="E83" s="22">
        <v>71</v>
      </c>
      <c r="F83" s="58">
        <f t="shared" ref="F83:F85" si="40">E83/(C83/100)</f>
        <v>62.83185840707965</v>
      </c>
      <c r="G83" s="22">
        <v>185</v>
      </c>
      <c r="H83" s="56">
        <v>125</v>
      </c>
      <c r="I83" s="17"/>
      <c r="J83" s="22">
        <v>85</v>
      </c>
      <c r="K83" s="58">
        <f t="shared" ref="K83:K85" si="41">J83/(H83/100)</f>
        <v>68</v>
      </c>
      <c r="L83" s="22">
        <v>144</v>
      </c>
      <c r="M83" s="56">
        <v>103</v>
      </c>
      <c r="N83" s="17"/>
      <c r="O83" s="22">
        <v>68</v>
      </c>
      <c r="P83" s="58">
        <f t="shared" si="37"/>
        <v>66.019417475728147</v>
      </c>
      <c r="Q83" s="22">
        <v>114</v>
      </c>
      <c r="R83" s="56">
        <v>78</v>
      </c>
      <c r="S83" s="17"/>
      <c r="T83" s="22">
        <v>60</v>
      </c>
      <c r="U83" s="58">
        <f t="shared" si="38"/>
        <v>76.92307692307692</v>
      </c>
      <c r="V83" s="204">
        <v>109</v>
      </c>
      <c r="W83" s="204">
        <v>109</v>
      </c>
      <c r="X83" s="205"/>
      <c r="Y83" s="182">
        <v>52</v>
      </c>
      <c r="Z83" s="58">
        <f t="shared" si="39"/>
        <v>47.706422018348619</v>
      </c>
      <c r="AA83" s="1">
        <v>14</v>
      </c>
    </row>
    <row r="84" spans="1:27" s="12" customFormat="1" ht="20.25" customHeight="1" thickBot="1" x14ac:dyDescent="0.3">
      <c r="A84" s="147" t="s">
        <v>6</v>
      </c>
      <c r="B84" s="148">
        <f>SUM(B78:B83)</f>
        <v>517</v>
      </c>
      <c r="C84" s="149">
        <f>SUM(C78:C83)</f>
        <v>265</v>
      </c>
      <c r="D84" s="150">
        <f>SUM(D78:D83)</f>
        <v>0</v>
      </c>
      <c r="E84" s="148">
        <f>SUM(E78:E83)</f>
        <v>180</v>
      </c>
      <c r="F84" s="151">
        <f t="shared" si="40"/>
        <v>67.924528301886795</v>
      </c>
      <c r="G84" s="148">
        <f>SUM(G78:G83)</f>
        <v>456</v>
      </c>
      <c r="H84" s="149">
        <f>SUM(H78:H83)</f>
        <v>289</v>
      </c>
      <c r="I84" s="150">
        <f>SUM(I78:I83)</f>
        <v>0</v>
      </c>
      <c r="J84" s="148">
        <f>SUM(J78:J83)</f>
        <v>193</v>
      </c>
      <c r="K84" s="151">
        <f t="shared" si="41"/>
        <v>66.782006920415228</v>
      </c>
      <c r="L84" s="148">
        <f>SUM(L78:L83)</f>
        <v>351</v>
      </c>
      <c r="M84" s="149">
        <f>SUM(M78:M83)</f>
        <v>223</v>
      </c>
      <c r="N84" s="150">
        <f>SUM(N78:N83)</f>
        <v>0</v>
      </c>
      <c r="O84" s="148">
        <f>SUM(O78:O83)</f>
        <v>149</v>
      </c>
      <c r="P84" s="151">
        <f t="shared" si="37"/>
        <v>66.816143497757849</v>
      </c>
      <c r="Q84" s="148">
        <f>SUM(Q78:Q83)-Q79</f>
        <v>270</v>
      </c>
      <c r="R84" s="149">
        <f>SUM(R78:R83)</f>
        <v>182</v>
      </c>
      <c r="S84" s="150">
        <f>SUM(S78:S83)</f>
        <v>0</v>
      </c>
      <c r="T84" s="148">
        <f>SUM(T78:T83)</f>
        <v>139</v>
      </c>
      <c r="U84" s="151">
        <f t="shared" si="38"/>
        <v>76.373626373626365</v>
      </c>
      <c r="V84" s="206">
        <f>SUM(V78:V83)-V79</f>
        <v>294</v>
      </c>
      <c r="W84" s="149">
        <f>SUM(W78:W83)</f>
        <v>294</v>
      </c>
      <c r="X84" s="149">
        <f>SUM(X78:X83)</f>
        <v>0</v>
      </c>
      <c r="Y84" s="207">
        <f>SUM(Y78:Y83)</f>
        <v>163</v>
      </c>
      <c r="Z84" s="151">
        <f t="shared" si="39"/>
        <v>55.442176870748298</v>
      </c>
    </row>
    <row r="85" spans="1:27" s="15" customFormat="1" ht="24" customHeight="1" thickBot="1" x14ac:dyDescent="0.3">
      <c r="A85" s="129" t="s">
        <v>13</v>
      </c>
      <c r="B85" s="115">
        <f>SUM(B54,B70,B84)</f>
        <v>1535</v>
      </c>
      <c r="C85" s="114">
        <f>SUM(C54,C70,C84)</f>
        <v>886</v>
      </c>
      <c r="D85" s="114">
        <f>SUM(D54,D70,D84)</f>
        <v>0</v>
      </c>
      <c r="E85" s="114">
        <f>SUM(E54,E70,E84)</f>
        <v>562</v>
      </c>
      <c r="F85" s="90">
        <f t="shared" si="40"/>
        <v>63.431151241534991</v>
      </c>
      <c r="G85" s="115">
        <f>SUM(G54,G70,G84)</f>
        <v>1250</v>
      </c>
      <c r="H85" s="114">
        <f>SUM(H54,H70,H84)</f>
        <v>862</v>
      </c>
      <c r="I85" s="114">
        <f>SUM(I54,I70,I84)</f>
        <v>0</v>
      </c>
      <c r="J85" s="114">
        <f>SUM(J54,J70,J84)</f>
        <v>553</v>
      </c>
      <c r="K85" s="90">
        <f t="shared" si="41"/>
        <v>64.153132250580057</v>
      </c>
      <c r="L85" s="115">
        <f>SUM(L54,L70,L84)</f>
        <v>1121</v>
      </c>
      <c r="M85" s="114">
        <f>SUM(M54,M70,M84)</f>
        <v>766</v>
      </c>
      <c r="N85" s="114">
        <f>SUM(N54,N70,N84)</f>
        <v>0</v>
      </c>
      <c r="O85" s="114">
        <f>SUM(O54,O70,O84)</f>
        <v>497</v>
      </c>
      <c r="P85" s="90">
        <f t="shared" si="37"/>
        <v>64.882506527415146</v>
      </c>
      <c r="Q85" s="115">
        <f>SUM(Q54,Q70,Q84)</f>
        <v>1003</v>
      </c>
      <c r="R85" s="114">
        <f>SUM(R54,R70,R84)</f>
        <v>738</v>
      </c>
      <c r="S85" s="114">
        <f>SUM(S54,S70,S84)</f>
        <v>0</v>
      </c>
      <c r="T85" s="114">
        <f>SUM(T54,T70,T84)</f>
        <v>514</v>
      </c>
      <c r="U85" s="90">
        <f t="shared" si="38"/>
        <v>69.647696476964768</v>
      </c>
      <c r="V85" s="115">
        <f>SUM(V54,V70,V84)</f>
        <v>932</v>
      </c>
      <c r="W85" s="114">
        <f>SUM(W54,W70,W84)</f>
        <v>931</v>
      </c>
      <c r="X85" s="114">
        <f>SUM(X54,X70,X84)</f>
        <v>0</v>
      </c>
      <c r="Y85" s="114">
        <f>SUM(Y54,Y70,Y84)</f>
        <v>518</v>
      </c>
      <c r="Z85" s="90">
        <f t="shared" si="39"/>
        <v>55.639097744360896</v>
      </c>
    </row>
    <row r="86" spans="1:27" ht="16.5" thickBot="1" x14ac:dyDescent="0.3">
      <c r="A86" s="19"/>
      <c r="B86" s="61"/>
      <c r="C86" s="61"/>
      <c r="D86" s="60"/>
      <c r="E86" s="59"/>
      <c r="G86" s="61"/>
      <c r="H86" s="61"/>
      <c r="I86" s="60"/>
      <c r="J86" s="59"/>
      <c r="L86" s="61"/>
      <c r="M86" s="61"/>
      <c r="N86" s="60"/>
      <c r="O86" s="59"/>
    </row>
    <row r="87" spans="1:27" s="21" customFormat="1" ht="42.75" customHeight="1" thickBot="1" x14ac:dyDescent="0.35">
      <c r="A87" s="83" t="s">
        <v>14</v>
      </c>
      <c r="B87" s="85">
        <f>B34+B85</f>
        <v>5509</v>
      </c>
      <c r="C87" s="84">
        <f>SUM(C34,C85)</f>
        <v>2341</v>
      </c>
      <c r="D87" s="84">
        <f>SUM(D34,D85)</f>
        <v>1</v>
      </c>
      <c r="E87" s="84">
        <f>SUM(E34,E85)</f>
        <v>1275</v>
      </c>
      <c r="F87" s="86">
        <f>E87/(C87/100)</f>
        <v>54.463904314395556</v>
      </c>
      <c r="G87" s="85">
        <f>G34+G85</f>
        <v>5003</v>
      </c>
      <c r="H87" s="84">
        <f>SUM(H34,H85)</f>
        <v>2226</v>
      </c>
      <c r="I87" s="84">
        <f>SUM(I34,I85)</f>
        <v>0</v>
      </c>
      <c r="J87" s="84">
        <f>SUM(J34,J85)</f>
        <v>1166</v>
      </c>
      <c r="K87" s="86">
        <f>J87/(H87/100)</f>
        <v>52.38095238095238</v>
      </c>
      <c r="L87" s="85">
        <f>L34+L85</f>
        <v>5187</v>
      </c>
      <c r="M87" s="84">
        <f>SUM(M34,M85)</f>
        <v>2158</v>
      </c>
      <c r="N87" s="84">
        <f>SUM(N34,N85)</f>
        <v>1</v>
      </c>
      <c r="O87" s="84">
        <f>SUM(O34,O85)</f>
        <v>1131</v>
      </c>
      <c r="P87" s="86">
        <f>O87/(M87/100)</f>
        <v>52.409638554216869</v>
      </c>
      <c r="Q87" s="85">
        <f>Q34+Q85</f>
        <v>4786</v>
      </c>
      <c r="R87" s="84">
        <f>SUM(R34,R85)</f>
        <v>2063</v>
      </c>
      <c r="S87" s="84">
        <f>SUM(S34,S85)</f>
        <v>0</v>
      </c>
      <c r="T87" s="84">
        <f>SUM(T34,T85)</f>
        <v>1123</v>
      </c>
      <c r="U87" s="86">
        <f>T87/(R87/100)</f>
        <v>54.435288414929715</v>
      </c>
      <c r="V87" s="85">
        <f>V34+V85</f>
        <v>4811</v>
      </c>
      <c r="W87" s="84">
        <f>SUM(W34,W85)</f>
        <v>2203</v>
      </c>
      <c r="X87" s="84">
        <f>SUM(X34,X85)</f>
        <v>0</v>
      </c>
      <c r="Y87" s="84">
        <f>SUM(Y34,Y85)</f>
        <v>1089</v>
      </c>
      <c r="Z87" s="86">
        <f>Y87/(W87/100)</f>
        <v>49.432591920108941</v>
      </c>
    </row>
    <row r="89" spans="1:27" x14ac:dyDescent="0.25">
      <c r="A89" s="23"/>
    </row>
    <row r="90" spans="1:27" x14ac:dyDescent="0.25">
      <c r="A90" s="24"/>
    </row>
    <row r="91" spans="1:27" x14ac:dyDescent="0.25">
      <c r="A91" s="20"/>
    </row>
  </sheetData>
  <mergeCells count="32">
    <mergeCell ref="B38:F38"/>
    <mergeCell ref="B58:F58"/>
    <mergeCell ref="B76:F76"/>
    <mergeCell ref="B7:F7"/>
    <mergeCell ref="Q25:U25"/>
    <mergeCell ref="Q38:U38"/>
    <mergeCell ref="Q7:U7"/>
    <mergeCell ref="B25:F25"/>
    <mergeCell ref="Q58:U58"/>
    <mergeCell ref="Q76:U76"/>
    <mergeCell ref="V7:Z7"/>
    <mergeCell ref="V25:Z25"/>
    <mergeCell ref="K24:Z24"/>
    <mergeCell ref="K6:Z6"/>
    <mergeCell ref="B1:U1"/>
    <mergeCell ref="B2:U2"/>
    <mergeCell ref="L7:P7"/>
    <mergeCell ref="L25:P25"/>
    <mergeCell ref="G7:K7"/>
    <mergeCell ref="G25:K25"/>
    <mergeCell ref="V76:Z76"/>
    <mergeCell ref="K75:Z75"/>
    <mergeCell ref="V38:Z38"/>
    <mergeCell ref="K37:Z37"/>
    <mergeCell ref="V58:Z58"/>
    <mergeCell ref="K57:Z57"/>
    <mergeCell ref="L58:P58"/>
    <mergeCell ref="L76:P76"/>
    <mergeCell ref="L38:P38"/>
    <mergeCell ref="G76:K76"/>
    <mergeCell ref="G38:K38"/>
    <mergeCell ref="G58:K58"/>
  </mergeCells>
  <phoneticPr fontId="1" type="noConversion"/>
  <conditionalFormatting sqref="C84">
    <cfRule type="cellIs" dxfId="23" priority="10" operator="greaterThan">
      <formula>268</formula>
    </cfRule>
    <cfRule type="cellIs" dxfId="22" priority="11" operator="greaterThan">
      <formula>268</formula>
    </cfRule>
    <cfRule type="cellIs" dxfId="21" priority="12" operator="greaterThan">
      <formula>268</formula>
    </cfRule>
  </conditionalFormatting>
  <conditionalFormatting sqref="M84">
    <cfRule type="cellIs" dxfId="20" priority="4" operator="greaterThan">
      <formula>268</formula>
    </cfRule>
    <cfRule type="cellIs" dxfId="19" priority="5" operator="greaterThan">
      <formula>268</formula>
    </cfRule>
    <cfRule type="cellIs" dxfId="18" priority="6" operator="greaterThan">
      <formula>268</formula>
    </cfRule>
  </conditionalFormatting>
  <conditionalFormatting sqref="R84">
    <cfRule type="cellIs" dxfId="17" priority="1" operator="greaterThan">
      <formula>268</formula>
    </cfRule>
    <cfRule type="cellIs" dxfId="16" priority="2" operator="greaterThan">
      <formula>268</formula>
    </cfRule>
    <cfRule type="cellIs" dxfId="15" priority="3" operator="greaterThan">
      <formula>268</formula>
    </cfRule>
  </conditionalFormatting>
  <pageMargins left="0.59055118110236227" right="0.59055118110236227" top="0.59055118110236227" bottom="0.59055118110236227" header="0.51181102362204722" footer="0.51181102362204722"/>
  <pageSetup paperSize="9" scale="48" fitToHeight="0" orientation="landscape" r:id="rId1"/>
  <headerFooter alignWithMargins="0">
    <oddFooter>&amp;C&amp;P</oddFooter>
  </headerFooter>
  <rowBreaks count="1" manualBreakCount="1">
    <brk id="35" max="25" man="1"/>
  </rowBreaks>
  <ignoredErrors>
    <ignoredError sqref="K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P3" sqref="P3"/>
    </sheetView>
  </sheetViews>
  <sheetFormatPr defaultRowHeight="12.75" x14ac:dyDescent="0.2"/>
  <cols>
    <col min="1" max="1" width="11.5703125" style="163" customWidth="1"/>
    <col min="2" max="2" width="7.140625" style="163" hidden="1" customWidth="1"/>
    <col min="3" max="8" width="7.140625" style="163" bestFit="1" customWidth="1"/>
    <col min="9" max="9" width="9.140625" style="163"/>
    <col min="10" max="10" width="11.85546875" style="163" customWidth="1"/>
    <col min="11" max="11" width="7.140625" style="163" hidden="1" customWidth="1"/>
    <col min="12" max="17" width="7.140625" style="163" bestFit="1" customWidth="1"/>
  </cols>
  <sheetData>
    <row r="1" spans="1:17" ht="13.5" thickBot="1" x14ac:dyDescent="0.25">
      <c r="A1" s="160" t="s">
        <v>26</v>
      </c>
      <c r="B1" s="161"/>
      <c r="C1" s="161"/>
      <c r="D1" s="161"/>
      <c r="E1" s="161"/>
      <c r="F1" s="161"/>
      <c r="G1" s="161"/>
      <c r="H1" s="162"/>
      <c r="J1" s="160" t="s">
        <v>31</v>
      </c>
      <c r="K1" s="161"/>
      <c r="L1" s="161"/>
      <c r="M1" s="161"/>
      <c r="N1" s="161"/>
      <c r="O1" s="161"/>
      <c r="P1" s="161"/>
      <c r="Q1" s="162"/>
    </row>
    <row r="2" spans="1:17" ht="13.5" thickBot="1" x14ac:dyDescent="0.25">
      <c r="A2" s="164"/>
      <c r="B2" s="178" t="s">
        <v>52</v>
      </c>
      <c r="C2" s="178" t="s">
        <v>62</v>
      </c>
      <c r="D2" s="178" t="s">
        <v>66</v>
      </c>
      <c r="E2" s="178" t="s">
        <v>83</v>
      </c>
      <c r="F2" s="178" t="s">
        <v>70</v>
      </c>
      <c r="G2" s="178" t="s">
        <v>71</v>
      </c>
      <c r="H2" s="179" t="s">
        <v>72</v>
      </c>
      <c r="J2" s="164"/>
      <c r="K2" s="178" t="s">
        <v>52</v>
      </c>
      <c r="L2" s="178" t="s">
        <v>62</v>
      </c>
      <c r="M2" s="178" t="s">
        <v>66</v>
      </c>
      <c r="N2" s="178" t="s">
        <v>83</v>
      </c>
      <c r="O2" s="178" t="s">
        <v>70</v>
      </c>
      <c r="P2" s="178" t="s">
        <v>71</v>
      </c>
      <c r="Q2" s="179" t="s">
        <v>72</v>
      </c>
    </row>
    <row r="3" spans="1:17" x14ac:dyDescent="0.2">
      <c r="A3" s="174" t="s">
        <v>24</v>
      </c>
      <c r="B3" s="167" t="e">
        <f>'počty za poslední 4 roky'!#REF!</f>
        <v>#REF!</v>
      </c>
      <c r="C3" s="167">
        <f>'počty za poslední 4 roky'!B9</f>
        <v>209</v>
      </c>
      <c r="D3" s="167">
        <f>'počty za poslední 4 roky'!G9</f>
        <v>234</v>
      </c>
      <c r="E3" s="167">
        <f>'počty za poslední 4 roky'!L9</f>
        <v>349</v>
      </c>
      <c r="F3" s="167">
        <f>'počty za poslední 4 roky'!Q9</f>
        <v>373</v>
      </c>
      <c r="G3" s="167">
        <f>'počty za poslední 4 roky'!V9</f>
        <v>493</v>
      </c>
      <c r="H3" s="168"/>
      <c r="J3" s="174" t="s">
        <v>24</v>
      </c>
      <c r="K3" s="167" t="e">
        <f>'počty za poslední 4 roky'!#REF!</f>
        <v>#REF!</v>
      </c>
      <c r="L3" s="167">
        <f>'počty za poslední 4 roky'!C9</f>
        <v>108</v>
      </c>
      <c r="M3" s="167">
        <f>'počty za poslední 4 roky'!H9</f>
        <v>121</v>
      </c>
      <c r="N3" s="167">
        <f>'počty za poslední 4 roky'!M9</f>
        <v>178</v>
      </c>
      <c r="O3" s="167">
        <f>'počty za poslední 4 roky'!R9</f>
        <v>207</v>
      </c>
      <c r="P3" s="167">
        <f>'počty za poslední 4 roky'!W9</f>
        <v>253</v>
      </c>
      <c r="Q3" s="168"/>
    </row>
    <row r="4" spans="1:17" x14ac:dyDescent="0.2">
      <c r="A4" s="174" t="s">
        <v>25</v>
      </c>
      <c r="B4" s="167" t="e">
        <f>'počty za poslední 4 roky'!#REF!</f>
        <v>#REF!</v>
      </c>
      <c r="C4" s="167">
        <f>'počty za poslední 4 roky'!B10</f>
        <v>162</v>
      </c>
      <c r="D4" s="167">
        <f>'počty za poslední 4 roky'!G10</f>
        <v>186</v>
      </c>
      <c r="E4" s="167">
        <f>'počty za poslední 4 roky'!L10</f>
        <v>184</v>
      </c>
      <c r="F4" s="167">
        <f>'počty za poslední 4 roky'!Q10</f>
        <v>118</v>
      </c>
      <c r="G4" s="167">
        <f>'počty za poslední 4 roky'!V10</f>
        <v>123</v>
      </c>
      <c r="H4" s="169"/>
      <c r="J4" s="174" t="s">
        <v>25</v>
      </c>
      <c r="K4" s="167" t="e">
        <f>'počty za poslední 4 roky'!#REF!</f>
        <v>#REF!</v>
      </c>
      <c r="L4" s="167">
        <f>'počty za poslední 4 roky'!C10</f>
        <v>93</v>
      </c>
      <c r="M4" s="167">
        <f>'počty za poslední 4 roky'!H10</f>
        <v>100</v>
      </c>
      <c r="N4" s="167">
        <f>'počty za poslední 4 roky'!M10</f>
        <v>91</v>
      </c>
      <c r="O4" s="167">
        <f>'počty za poslední 4 roky'!R10</f>
        <v>67</v>
      </c>
      <c r="P4" s="167">
        <f>'počty za poslední 4 roky'!W10</f>
        <v>67</v>
      </c>
      <c r="Q4" s="169"/>
    </row>
    <row r="5" spans="1:17" x14ac:dyDescent="0.2">
      <c r="A5" s="174" t="s">
        <v>30</v>
      </c>
      <c r="B5" s="167" t="e">
        <f>'počty za poslední 4 roky'!#REF!</f>
        <v>#REF!</v>
      </c>
      <c r="C5" s="167">
        <f>'počty za poslední 4 roky'!B11</f>
        <v>245</v>
      </c>
      <c r="D5" s="167">
        <f>'počty za poslední 4 roky'!G11</f>
        <v>199</v>
      </c>
      <c r="E5" s="167">
        <f>'počty za poslední 4 roky'!L11</f>
        <v>210</v>
      </c>
      <c r="F5" s="167">
        <f>'počty za poslední 4 roky'!Q11</f>
        <v>223</v>
      </c>
      <c r="G5" s="167">
        <f>'počty za poslední 4 roky'!V11</f>
        <v>167</v>
      </c>
      <c r="H5" s="169"/>
      <c r="J5" s="174" t="s">
        <v>30</v>
      </c>
      <c r="K5" s="167" t="e">
        <f>'počty za poslední 4 roky'!#REF!</f>
        <v>#REF!</v>
      </c>
      <c r="L5" s="167">
        <f>'počty za poslední 4 roky'!C11</f>
        <v>98</v>
      </c>
      <c r="M5" s="167">
        <f>'počty za poslední 4 roky'!H11</f>
        <v>83</v>
      </c>
      <c r="N5" s="167">
        <f>'počty za poslední 4 roky'!M11</f>
        <v>97</v>
      </c>
      <c r="O5" s="167">
        <f>'počty za poslední 4 roky'!R11</f>
        <v>98</v>
      </c>
      <c r="P5" s="167">
        <f>'počty za poslední 4 roky'!W11</f>
        <v>78</v>
      </c>
      <c r="Q5" s="169"/>
    </row>
    <row r="6" spans="1:17" x14ac:dyDescent="0.2">
      <c r="A6" s="173" t="s">
        <v>41</v>
      </c>
      <c r="B6" s="167" t="e">
        <f>'počty za poslední 4 roky'!#REF!</f>
        <v>#REF!</v>
      </c>
      <c r="C6" s="167">
        <f>'počty za poslední 4 roky'!B12</f>
        <v>304</v>
      </c>
      <c r="D6" s="167">
        <f>'počty za poslední 4 roky'!G12</f>
        <v>343</v>
      </c>
      <c r="E6" s="167">
        <f>'počty za poslední 4 roky'!L12</f>
        <v>420</v>
      </c>
      <c r="F6" s="167">
        <f>'počty za poslední 4 roky'!Q12</f>
        <v>325</v>
      </c>
      <c r="G6" s="167">
        <f>'počty za poslední 4 roky'!V12</f>
        <v>371</v>
      </c>
      <c r="H6" s="169"/>
      <c r="J6" s="173" t="s">
        <v>41</v>
      </c>
      <c r="K6" s="167" t="e">
        <f>'počty za poslední 4 roky'!#REF!</f>
        <v>#REF!</v>
      </c>
      <c r="L6" s="167">
        <f>'počty za poslední 4 roky'!C12</f>
        <v>109</v>
      </c>
      <c r="M6" s="167">
        <f>'počty za poslední 4 roky'!H12</f>
        <v>119</v>
      </c>
      <c r="N6" s="167">
        <f>'počty za poslední 4 roky'!M12</f>
        <v>148</v>
      </c>
      <c r="O6" s="167">
        <f>'počty za poslední 4 roky'!R12</f>
        <v>124</v>
      </c>
      <c r="P6" s="167">
        <f>'počty za poslední 4 roky'!W12</f>
        <v>130</v>
      </c>
      <c r="Q6" s="169"/>
    </row>
    <row r="7" spans="1:17" x14ac:dyDescent="0.2">
      <c r="A7" s="173" t="s">
        <v>21</v>
      </c>
      <c r="B7" s="167" t="e">
        <f>'počty za poslední 4 roky'!#REF!</f>
        <v>#REF!</v>
      </c>
      <c r="C7" s="167">
        <f>'počty za poslední 4 roky'!B13</f>
        <v>93</v>
      </c>
      <c r="D7" s="167">
        <f>'počty za poslední 4 roky'!G13</f>
        <v>62</v>
      </c>
      <c r="E7" s="167">
        <f>'počty za poslední 4 roky'!L13</f>
        <v>122</v>
      </c>
      <c r="F7" s="167">
        <f>'počty za poslední 4 roky'!Q13</f>
        <v>0</v>
      </c>
      <c r="G7" s="167">
        <f>'počty za poslední 4 roky'!V13</f>
        <v>0</v>
      </c>
      <c r="H7" s="169"/>
      <c r="J7" s="173" t="s">
        <v>21</v>
      </c>
      <c r="K7" s="167" t="e">
        <f>'počty za poslední 4 roky'!#REF!</f>
        <v>#REF!</v>
      </c>
      <c r="L7" s="167">
        <f>'počty za poslední 4 roky'!C13</f>
        <v>35</v>
      </c>
      <c r="M7" s="167">
        <f>'počty za poslední 4 roky'!H13</f>
        <v>21</v>
      </c>
      <c r="N7" s="167">
        <f>'počty za poslední 4 roky'!M13</f>
        <v>48</v>
      </c>
      <c r="O7" s="167">
        <f>'počty za poslední 4 roky'!R13</f>
        <v>0</v>
      </c>
      <c r="P7" s="167">
        <f>'počty za poslední 4 roky'!W13</f>
        <v>0</v>
      </c>
      <c r="Q7" s="169"/>
    </row>
    <row r="8" spans="1:17" x14ac:dyDescent="0.2">
      <c r="A8" s="173" t="s">
        <v>22</v>
      </c>
      <c r="B8" s="167" t="e">
        <f>'počty za poslední 4 roky'!#REF!</f>
        <v>#REF!</v>
      </c>
      <c r="C8" s="167">
        <f>'počty za poslední 4 roky'!B14</f>
        <v>572</v>
      </c>
      <c r="D8" s="167">
        <f>'počty za poslední 4 roky'!G14</f>
        <v>494</v>
      </c>
      <c r="E8" s="167">
        <f>'počty za poslední 4 roky'!L14</f>
        <v>516</v>
      </c>
      <c r="F8" s="167">
        <f>'počty za poslední 4 roky'!Q14</f>
        <v>480</v>
      </c>
      <c r="G8" s="167">
        <f>'počty za poslední 4 roky'!V14</f>
        <v>496</v>
      </c>
      <c r="H8" s="169"/>
      <c r="J8" s="173" t="s">
        <v>22</v>
      </c>
      <c r="K8" s="167" t="e">
        <f>'počty za poslední 4 roky'!#REF!</f>
        <v>#REF!</v>
      </c>
      <c r="L8" s="167">
        <f>'počty za poslední 4 roky'!C14</f>
        <v>207</v>
      </c>
      <c r="M8" s="167">
        <f>'počty za poslední 4 roky'!H14</f>
        <v>182</v>
      </c>
      <c r="N8" s="167">
        <f>'počty za poslední 4 roky'!M14</f>
        <v>168</v>
      </c>
      <c r="O8" s="167">
        <f>'počty za poslední 4 roky'!R14</f>
        <v>173</v>
      </c>
      <c r="P8" s="167">
        <f>'počty za poslední 4 roky'!W14</f>
        <v>176</v>
      </c>
      <c r="Q8" s="169"/>
    </row>
    <row r="9" spans="1:17" x14ac:dyDescent="0.2">
      <c r="A9" s="173" t="s">
        <v>23</v>
      </c>
      <c r="B9" s="167" t="e">
        <f>'počty za poslední 4 roky'!#REF!</f>
        <v>#REF!</v>
      </c>
      <c r="C9" s="167">
        <f>'počty za poslední 4 roky'!B15</f>
        <v>337</v>
      </c>
      <c r="D9" s="167">
        <f>'počty za poslední 4 roky'!G15</f>
        <v>459</v>
      </c>
      <c r="E9" s="167">
        <f>'počty za poslední 4 roky'!L15</f>
        <v>480</v>
      </c>
      <c r="F9" s="167">
        <f>'počty za poslední 4 roky'!Q15</f>
        <v>404</v>
      </c>
      <c r="G9" s="167">
        <f>'počty za poslední 4 roky'!V15</f>
        <v>388</v>
      </c>
      <c r="H9" s="169"/>
      <c r="J9" s="173" t="s">
        <v>23</v>
      </c>
      <c r="K9" s="167" t="e">
        <f>'počty za poslední 4 roky'!#REF!</f>
        <v>#REF!</v>
      </c>
      <c r="L9" s="167">
        <f>'počty za poslední 4 roky'!C15</f>
        <v>119</v>
      </c>
      <c r="M9" s="167">
        <f>'počty za poslední 4 roky'!H15</f>
        <v>141</v>
      </c>
      <c r="N9" s="167">
        <f>'počty za poslední 4 roky'!M15</f>
        <v>128</v>
      </c>
      <c r="O9" s="167">
        <f>'počty za poslední 4 roky'!R15</f>
        <v>130</v>
      </c>
      <c r="P9" s="167">
        <f>'počty za poslední 4 roky'!W15</f>
        <v>130</v>
      </c>
      <c r="Q9" s="169"/>
    </row>
    <row r="10" spans="1:17" x14ac:dyDescent="0.2">
      <c r="A10" s="173" t="s">
        <v>35</v>
      </c>
      <c r="B10" s="167" t="e">
        <f>'počty za poslední 4 roky'!#REF!</f>
        <v>#REF!</v>
      </c>
      <c r="C10" s="167">
        <f>'počty za poslední 4 roky'!B16</f>
        <v>1163</v>
      </c>
      <c r="D10" s="167">
        <f>'počty za poslední 4 roky'!G16</f>
        <v>1033</v>
      </c>
      <c r="E10" s="167">
        <f>'počty za poslední 4 roky'!L16</f>
        <v>1064</v>
      </c>
      <c r="F10" s="167">
        <f>'počty za poslední 4 roky'!Q16</f>
        <v>1135</v>
      </c>
      <c r="G10" s="167">
        <f>'počty za poslední 4 roky'!V16</f>
        <v>1070</v>
      </c>
      <c r="H10" s="169"/>
      <c r="J10" s="173" t="s">
        <v>35</v>
      </c>
      <c r="K10" s="167" t="e">
        <f>'počty za poslední 4 roky'!#REF!</f>
        <v>#REF!</v>
      </c>
      <c r="L10" s="167">
        <f>'počty za poslední 4 roky'!C16</f>
        <v>292</v>
      </c>
      <c r="M10" s="167">
        <f>'počty za poslední 4 roky'!H16</f>
        <v>297</v>
      </c>
      <c r="N10" s="167">
        <f>'počty za poslední 4 roky'!M16</f>
        <v>269</v>
      </c>
      <c r="O10" s="167">
        <f>'počty za poslední 4 roky'!R16</f>
        <v>261</v>
      </c>
      <c r="P10" s="167">
        <f>'počty za poslední 4 roky'!W16</f>
        <v>185</v>
      </c>
      <c r="Q10" s="169"/>
    </row>
    <row r="11" spans="1:17" x14ac:dyDescent="0.2">
      <c r="A11" s="173" t="s">
        <v>58</v>
      </c>
      <c r="B11" s="167" t="e">
        <f>'počty za poslední 4 roky'!#REF!</f>
        <v>#REF!</v>
      </c>
      <c r="C11" s="167">
        <f>'počty za poslední 4 roky'!B17</f>
        <v>147</v>
      </c>
      <c r="D11" s="167">
        <f>'počty za poslední 4 roky'!G17</f>
        <v>147</v>
      </c>
      <c r="E11" s="167">
        <f>'počty za poslední 4 roky'!L17</f>
        <v>123</v>
      </c>
      <c r="F11" s="167">
        <f>'počty za poslední 4 roky'!Q17</f>
        <v>181</v>
      </c>
      <c r="G11" s="167">
        <f>'počty za poslední 4 roky'!V17</f>
        <v>234</v>
      </c>
      <c r="H11" s="170"/>
      <c r="J11" s="173" t="s">
        <v>58</v>
      </c>
      <c r="K11" s="167" t="e">
        <f>'počty za poslední 4 roky'!#REF!</f>
        <v>#REF!</v>
      </c>
      <c r="L11" s="167">
        <f>'počty za poslední 4 roky'!C17</f>
        <v>70</v>
      </c>
      <c r="M11" s="167">
        <f>'počty za poslední 4 roky'!H17</f>
        <v>70</v>
      </c>
      <c r="N11" s="167">
        <f>'počty za poslední 4 roky'!M17</f>
        <v>70</v>
      </c>
      <c r="O11" s="167">
        <f>'počty za poslední 4 roky'!R17</f>
        <v>80</v>
      </c>
      <c r="P11" s="167">
        <f>'počty za poslední 4 roky'!W17</f>
        <v>84</v>
      </c>
      <c r="Q11" s="170"/>
    </row>
    <row r="12" spans="1:17" x14ac:dyDescent="0.2">
      <c r="A12" s="173" t="s">
        <v>79</v>
      </c>
      <c r="B12" s="167" t="e">
        <f>'počty za poslední 4 roky'!#REF!</f>
        <v>#REF!</v>
      </c>
      <c r="C12" s="167">
        <f>'počty za poslední 4 roky'!B18</f>
        <v>40</v>
      </c>
      <c r="D12" s="167">
        <f>'počty za poslední 4 roky'!G18</f>
        <v>0</v>
      </c>
      <c r="E12" s="167">
        <f>'počty za poslední 4 roky'!L18</f>
        <v>0</v>
      </c>
      <c r="F12" s="167">
        <f>'počty za poslední 4 roky'!Q18</f>
        <v>20</v>
      </c>
      <c r="G12" s="167">
        <f>'počty za poslední 4 roky'!V18</f>
        <v>28</v>
      </c>
      <c r="H12" s="170"/>
      <c r="J12" s="173" t="s">
        <v>79</v>
      </c>
      <c r="K12" s="167" t="e">
        <f>'počty za poslední 4 roky'!#REF!</f>
        <v>#REF!</v>
      </c>
      <c r="L12" s="167">
        <f>'počty za poslední 4 roky'!C18</f>
        <v>28</v>
      </c>
      <c r="M12" s="167">
        <f>'počty za poslední 4 roky'!H18</f>
        <v>0</v>
      </c>
      <c r="N12" s="167">
        <f>'počty za poslední 4 roky'!M18</f>
        <v>0</v>
      </c>
      <c r="O12" s="167">
        <f>'počty za poslední 4 roky'!R18</f>
        <v>14</v>
      </c>
      <c r="P12" s="167">
        <f>'počty za poslední 4 roky'!W18</f>
        <v>12</v>
      </c>
      <c r="Q12" s="170"/>
    </row>
    <row r="13" spans="1:17" ht="13.5" thickBot="1" x14ac:dyDescent="0.25">
      <c r="A13" s="176" t="s">
        <v>80</v>
      </c>
      <c r="B13" s="171" t="e">
        <f>'počty za poslední 4 roky'!#REF!</f>
        <v>#REF!</v>
      </c>
      <c r="C13" s="171">
        <f>'počty za poslední 4 roky'!B19</f>
        <v>0</v>
      </c>
      <c r="D13" s="171">
        <f>'počty za poslední 4 roky'!G19</f>
        <v>33</v>
      </c>
      <c r="E13" s="167">
        <f>'počty za poslední 4 roky'!L19</f>
        <v>37</v>
      </c>
      <c r="F13" s="167">
        <f>'počty za poslední 4 roky'!Q19</f>
        <v>17</v>
      </c>
      <c r="G13" s="167">
        <f>'počty za poslední 4 roky'!V19</f>
        <v>27</v>
      </c>
      <c r="H13" s="166"/>
      <c r="J13" s="176" t="s">
        <v>80</v>
      </c>
      <c r="K13" s="165" t="e">
        <f>'počty za poslední 4 roky'!#REF!</f>
        <v>#REF!</v>
      </c>
      <c r="L13" s="165">
        <f>'počty za poslední 4 roky'!C19</f>
        <v>0</v>
      </c>
      <c r="M13" s="167">
        <f>'počty za poslední 4 roky'!H19</f>
        <v>23</v>
      </c>
      <c r="N13" s="167">
        <f>'počty za poslední 4 roky'!M19</f>
        <v>24</v>
      </c>
      <c r="O13" s="167">
        <f>'počty za poslední 4 roky'!R19</f>
        <v>8</v>
      </c>
      <c r="P13" s="167">
        <f>'počty za poslední 4 roky'!W19</f>
        <v>14</v>
      </c>
      <c r="Q13" s="166"/>
    </row>
    <row r="14" spans="1:17" ht="13.5" thickBot="1" x14ac:dyDescent="0.25"/>
    <row r="15" spans="1:17" ht="13.5" thickBot="1" x14ac:dyDescent="0.25">
      <c r="A15" s="160" t="s">
        <v>73</v>
      </c>
      <c r="B15" s="161"/>
      <c r="C15" s="161"/>
      <c r="D15" s="161"/>
      <c r="E15" s="161"/>
      <c r="F15" s="161"/>
      <c r="G15" s="161"/>
      <c r="H15" s="162"/>
      <c r="J15" s="160" t="s">
        <v>74</v>
      </c>
      <c r="K15" s="161"/>
      <c r="L15" s="161"/>
      <c r="M15" s="161"/>
      <c r="N15" s="161"/>
      <c r="O15" s="161"/>
      <c r="P15" s="161"/>
      <c r="Q15" s="162"/>
    </row>
    <row r="16" spans="1:17" ht="13.5" thickBot="1" x14ac:dyDescent="0.25">
      <c r="A16" s="164"/>
      <c r="B16" s="180" t="s">
        <v>52</v>
      </c>
      <c r="C16" s="180" t="s">
        <v>62</v>
      </c>
      <c r="D16" s="180" t="s">
        <v>66</v>
      </c>
      <c r="E16" s="178" t="s">
        <v>83</v>
      </c>
      <c r="F16" s="178" t="s">
        <v>70</v>
      </c>
      <c r="G16" s="178" t="s">
        <v>71</v>
      </c>
      <c r="H16" s="179" t="s">
        <v>72</v>
      </c>
      <c r="J16" s="164"/>
      <c r="K16" s="180" t="s">
        <v>52</v>
      </c>
      <c r="L16" s="180" t="s">
        <v>62</v>
      </c>
      <c r="M16" s="180" t="s">
        <v>66</v>
      </c>
      <c r="N16" s="178" t="s">
        <v>83</v>
      </c>
      <c r="O16" s="178" t="s">
        <v>70</v>
      </c>
      <c r="P16" s="178" t="s">
        <v>71</v>
      </c>
      <c r="Q16" s="179" t="s">
        <v>72</v>
      </c>
    </row>
    <row r="17" spans="1:17" x14ac:dyDescent="0.2">
      <c r="A17" s="173" t="s">
        <v>57</v>
      </c>
      <c r="B17" s="167" t="e">
        <f>'počty za poslední 4 roky'!#REF!</f>
        <v>#REF!</v>
      </c>
      <c r="C17" s="167">
        <f>'počty za poslední 4 roky'!B27</f>
        <v>32</v>
      </c>
      <c r="D17" s="167">
        <f>'počty za poslední 4 roky'!G27</f>
        <v>27</v>
      </c>
      <c r="E17" s="167">
        <f>'počty za poslední 4 roky'!L27</f>
        <v>28</v>
      </c>
      <c r="F17" s="167">
        <f>'počty za poslední 4 roky'!Q27</f>
        <v>11</v>
      </c>
      <c r="G17" s="167">
        <f>'počty za poslední 4 roky'!V27</f>
        <v>17</v>
      </c>
      <c r="H17" s="168"/>
      <c r="J17" s="173" t="s">
        <v>57</v>
      </c>
      <c r="K17" s="167" t="e">
        <f>'počty za poslední 4 roky'!#REF!</f>
        <v>#REF!</v>
      </c>
      <c r="L17" s="167">
        <f>'počty za poslední 4 roky'!C27</f>
        <v>15</v>
      </c>
      <c r="M17" s="167">
        <f>'počty za poslední 4 roky'!H27</f>
        <v>13</v>
      </c>
      <c r="N17" s="167">
        <f>'počty za poslední 4 roky'!M27</f>
        <v>8</v>
      </c>
      <c r="O17" s="167">
        <f>'počty za poslední 4 roky'!R27</f>
        <v>9</v>
      </c>
      <c r="P17" s="167">
        <f>'počty za poslední 4 roky'!W27</f>
        <v>15</v>
      </c>
      <c r="Q17" s="168"/>
    </row>
    <row r="18" spans="1:17" x14ac:dyDescent="0.2">
      <c r="A18" s="173" t="s">
        <v>30</v>
      </c>
      <c r="B18" s="167" t="e">
        <f>'počty za poslední 4 roky'!#REF!</f>
        <v>#REF!</v>
      </c>
      <c r="C18" s="167">
        <f>'počty za poslední 4 roky'!B28</f>
        <v>97</v>
      </c>
      <c r="D18" s="167">
        <f>'počty za poslední 4 roky'!G28</f>
        <v>70</v>
      </c>
      <c r="E18" s="167">
        <f>'počty za poslední 4 roky'!L28</f>
        <v>62</v>
      </c>
      <c r="F18" s="167">
        <f>'počty za poslední 4 roky'!Q28</f>
        <v>50</v>
      </c>
      <c r="G18" s="167">
        <f>'počty za poslední 4 roky'!V28</f>
        <v>62</v>
      </c>
      <c r="H18" s="169"/>
      <c r="J18" s="173" t="s">
        <v>30</v>
      </c>
      <c r="K18" s="167" t="e">
        <f>'počty za poslední 4 roky'!#REF!</f>
        <v>#REF!</v>
      </c>
      <c r="L18" s="167">
        <f>'počty za poslední 4 roky'!C28</f>
        <v>43</v>
      </c>
      <c r="M18" s="167">
        <f>'počty za poslední 4 roky'!H28</f>
        <v>34</v>
      </c>
      <c r="N18" s="167">
        <f>'počty za poslední 4 roky'!M28</f>
        <v>22</v>
      </c>
      <c r="O18" s="167">
        <f>'počty za poslední 4 roky'!R28</f>
        <v>19</v>
      </c>
      <c r="P18" s="167">
        <f>'počty za poslední 4 roky'!W28</f>
        <v>31</v>
      </c>
      <c r="Q18" s="169"/>
    </row>
    <row r="19" spans="1:17" x14ac:dyDescent="0.2">
      <c r="A19" s="173" t="s">
        <v>21</v>
      </c>
      <c r="B19" s="167" t="e">
        <f>'počty za poslední 4 roky'!#REF!</f>
        <v>#REF!</v>
      </c>
      <c r="C19" s="167">
        <f>'počty za poslední 4 roky'!B29</f>
        <v>40</v>
      </c>
      <c r="D19" s="167">
        <f>'počty za poslední 4 roky'!G29</f>
        <v>28</v>
      </c>
      <c r="E19" s="167">
        <f>'počty za poslední 4 roky'!L29</f>
        <v>25</v>
      </c>
      <c r="F19" s="167">
        <f>'počty za poslední 4 roky'!Q29</f>
        <v>0</v>
      </c>
      <c r="G19" s="167">
        <f>'počty za poslední 4 roky'!V29</f>
        <v>0</v>
      </c>
      <c r="H19" s="169"/>
      <c r="J19" s="173" t="s">
        <v>21</v>
      </c>
      <c r="K19" s="167" t="e">
        <f>'počty za poslední 4 roky'!#REF!</f>
        <v>#REF!</v>
      </c>
      <c r="L19" s="167">
        <f>'počty za poslední 4 roky'!C29</f>
        <v>21</v>
      </c>
      <c r="M19" s="167">
        <f>'počty za poslední 4 roky'!H29</f>
        <v>11</v>
      </c>
      <c r="N19" s="167">
        <f>'počty za poslední 4 roky'!M29</f>
        <v>9</v>
      </c>
      <c r="O19" s="167">
        <f>'počty za poslední 4 roky'!R29</f>
        <v>0</v>
      </c>
      <c r="P19" s="167">
        <f>'počty za poslední 4 roky'!W29</f>
        <v>0</v>
      </c>
      <c r="Q19" s="169"/>
    </row>
    <row r="20" spans="1:17" x14ac:dyDescent="0.2">
      <c r="A20" s="173" t="s">
        <v>41</v>
      </c>
      <c r="B20" s="167" t="e">
        <f>'počty za poslední 4 roky'!#REF!</f>
        <v>#REF!</v>
      </c>
      <c r="C20" s="167">
        <f>'počty za poslední 4 roky'!B30</f>
        <v>72</v>
      </c>
      <c r="D20" s="167">
        <f>'počty za poslední 4 roky'!G30</f>
        <v>54</v>
      </c>
      <c r="E20" s="167">
        <f>'počty za poslední 4 roky'!L30</f>
        <v>49</v>
      </c>
      <c r="F20" s="167">
        <f>'počty za poslední 4 roky'!Q30</f>
        <v>48</v>
      </c>
      <c r="G20" s="167">
        <f>'počty za poslední 4 roky'!V30</f>
        <v>34</v>
      </c>
      <c r="H20" s="169"/>
      <c r="J20" s="173" t="s">
        <v>41</v>
      </c>
      <c r="K20" s="167" t="e">
        <f>'počty za poslední 4 roky'!#REF!</f>
        <v>#REF!</v>
      </c>
      <c r="L20" s="167">
        <f>'počty za poslední 4 roky'!C30</f>
        <v>32</v>
      </c>
      <c r="M20" s="167">
        <f>'počty za poslední 4 roky'!H30</f>
        <v>19</v>
      </c>
      <c r="N20" s="167">
        <f>'počty za poslední 4 roky'!M30</f>
        <v>15</v>
      </c>
      <c r="O20" s="167">
        <f>'počty za poslední 4 roky'!R30</f>
        <v>16</v>
      </c>
      <c r="P20" s="167">
        <f>'počty za poslední 4 roky'!W30</f>
        <v>10</v>
      </c>
      <c r="Q20" s="169"/>
    </row>
    <row r="21" spans="1:17" x14ac:dyDescent="0.2">
      <c r="A21" s="177" t="s">
        <v>22</v>
      </c>
      <c r="B21" s="167" t="e">
        <f>'počty za poslední 4 roky'!#REF!</f>
        <v>#REF!</v>
      </c>
      <c r="C21" s="167">
        <f>'počty za poslední 4 roky'!B31</f>
        <v>165</v>
      </c>
      <c r="D21" s="167">
        <f>'počty za poslední 4 roky'!G31</f>
        <v>137</v>
      </c>
      <c r="E21" s="167">
        <f>'počty za poslední 4 roky'!L31</f>
        <v>135</v>
      </c>
      <c r="F21" s="167">
        <f>'počty za poslední 4 roky'!Q31</f>
        <v>130</v>
      </c>
      <c r="G21" s="167">
        <f>'počty za poslední 4 roky'!V31</f>
        <v>108</v>
      </c>
      <c r="H21" s="169"/>
      <c r="J21" s="177" t="s">
        <v>22</v>
      </c>
      <c r="K21" s="167" t="e">
        <f>'počty za poslední 4 roky'!#REF!</f>
        <v>#REF!</v>
      </c>
      <c r="L21" s="167">
        <f>'počty za poslední 4 roky'!C31</f>
        <v>65</v>
      </c>
      <c r="M21" s="167">
        <f>'počty za poslední 4 roky'!H31</f>
        <v>40</v>
      </c>
      <c r="N21" s="167">
        <f>'počty za poslední 4 roky'!M31</f>
        <v>45</v>
      </c>
      <c r="O21" s="167">
        <f>'počty za poslední 4 roky'!R31</f>
        <v>40</v>
      </c>
      <c r="P21" s="167">
        <f>'počty za poslední 4 roky'!W31</f>
        <v>34</v>
      </c>
      <c r="Q21" s="169"/>
    </row>
    <row r="22" spans="1:17" ht="13.5" thickBot="1" x14ac:dyDescent="0.25">
      <c r="A22" s="176" t="s">
        <v>35</v>
      </c>
      <c r="B22" s="171" t="e">
        <f>'počty za poslední 4 roky'!#REF!</f>
        <v>#REF!</v>
      </c>
      <c r="C22" s="171">
        <f>'počty za poslední 4 roky'!B32</f>
        <v>296</v>
      </c>
      <c r="D22" s="171">
        <f>'počty za poslední 4 roky'!G32</f>
        <v>247</v>
      </c>
      <c r="E22" s="167">
        <f>'počty za poslední 4 roky'!L32</f>
        <v>262</v>
      </c>
      <c r="F22" s="167">
        <f>'počty za poslední 4 roky'!Q32</f>
        <v>206</v>
      </c>
      <c r="G22" s="167">
        <f>'počty za poslední 4 roky'!V32</f>
        <v>169</v>
      </c>
      <c r="H22" s="172"/>
      <c r="J22" s="176" t="s">
        <v>35</v>
      </c>
      <c r="K22" s="165" t="e">
        <f>'počty za poslední 4 roky'!#REF!</f>
        <v>#REF!</v>
      </c>
      <c r="L22" s="165">
        <f>'počty za poslední 4 roky'!C32</f>
        <v>120</v>
      </c>
      <c r="M22" s="167">
        <f>'počty za poslední 4 roky'!H32</f>
        <v>90</v>
      </c>
      <c r="N22" s="167">
        <f>'počty za poslední 4 roky'!M32</f>
        <v>72</v>
      </c>
      <c r="O22" s="167">
        <f>'počty za poslední 4 roky'!R32</f>
        <v>46</v>
      </c>
      <c r="P22" s="167">
        <f>'počty za poslední 4 roky'!W32</f>
        <v>23</v>
      </c>
      <c r="Q22" s="172"/>
    </row>
    <row r="24" spans="1:17" ht="13.5" thickBot="1" x14ac:dyDescent="0.25"/>
    <row r="25" spans="1:17" ht="13.5" thickBot="1" x14ac:dyDescent="0.25">
      <c r="A25" s="160" t="s">
        <v>76</v>
      </c>
      <c r="B25" s="161"/>
      <c r="C25" s="161"/>
      <c r="D25" s="161"/>
      <c r="E25" s="161"/>
      <c r="F25" s="161"/>
      <c r="G25" s="161"/>
      <c r="H25" s="162"/>
      <c r="J25" s="160" t="s">
        <v>75</v>
      </c>
      <c r="K25" s="161"/>
      <c r="L25" s="161"/>
      <c r="M25" s="161"/>
      <c r="N25" s="161"/>
      <c r="O25" s="161"/>
      <c r="P25" s="161"/>
      <c r="Q25" s="162"/>
    </row>
    <row r="26" spans="1:17" ht="20.25" thickBot="1" x14ac:dyDescent="0.25">
      <c r="A26" s="164"/>
      <c r="B26" s="181" t="s">
        <v>81</v>
      </c>
      <c r="C26" s="181" t="s">
        <v>82</v>
      </c>
      <c r="D26" s="181" t="s">
        <v>84</v>
      </c>
      <c r="E26" s="181" t="s">
        <v>87</v>
      </c>
      <c r="F26" s="181" t="s">
        <v>103</v>
      </c>
      <c r="G26" s="201" t="s">
        <v>109</v>
      </c>
      <c r="H26" s="198" t="s">
        <v>72</v>
      </c>
      <c r="J26" s="164"/>
      <c r="K26" s="181" t="s">
        <v>81</v>
      </c>
      <c r="L26" s="181" t="s">
        <v>82</v>
      </c>
      <c r="M26" s="181" t="s">
        <v>84</v>
      </c>
      <c r="N26" s="189" t="s">
        <v>87</v>
      </c>
      <c r="O26" s="202" t="s">
        <v>103</v>
      </c>
      <c r="P26" s="202" t="s">
        <v>109</v>
      </c>
      <c r="Q26" s="179" t="s">
        <v>72</v>
      </c>
    </row>
    <row r="27" spans="1:17" x14ac:dyDescent="0.2">
      <c r="A27" s="174" t="s">
        <v>24</v>
      </c>
      <c r="B27" s="167" t="e">
        <f>'počty za poslední 4 roky'!#REF!+'počty za poslední 4 roky'!#REF!</f>
        <v>#REF!</v>
      </c>
      <c r="C27" s="167">
        <f>'počty za poslední 4 roky'!B40+'počty za poslední 4 roky'!B60</f>
        <v>32</v>
      </c>
      <c r="D27" s="167">
        <f>'počty za poslední 4 roky'!G40+'počty za poslední 4 roky'!G60</f>
        <v>34</v>
      </c>
      <c r="E27" s="167">
        <f>'počty za poslední 4 roky'!L40+'počty za poslední 4 roky'!L60</f>
        <v>53</v>
      </c>
      <c r="F27" s="167">
        <f>'počty za poslední 4 roky'!Q40+'počty za poslední 4 roky'!Q60</f>
        <v>37</v>
      </c>
      <c r="G27" s="167">
        <f>'počty za poslední 4 roky'!V40+'počty za poslední 4 roky'!V60</f>
        <v>26</v>
      </c>
      <c r="H27" s="168"/>
      <c r="J27" s="174" t="s">
        <v>24</v>
      </c>
      <c r="K27" s="167" t="e">
        <f>'počty za poslední 4 roky'!#REF!+'počty za poslední 4 roky'!#REF!</f>
        <v>#REF!</v>
      </c>
      <c r="L27" s="167">
        <f>'počty za poslední 4 roky'!C40+'počty za poslední 4 roky'!C60</f>
        <v>24</v>
      </c>
      <c r="M27" s="167">
        <f>'počty za poslední 4 roky'!H40+'počty za poslední 4 roky'!H60</f>
        <v>23</v>
      </c>
      <c r="N27" s="167">
        <f>'počty za poslední 4 roky'!M40+'počty za poslední 4 roky'!M60</f>
        <v>38</v>
      </c>
      <c r="O27" s="167">
        <f>'počty za poslední 4 roky'!R40+'počty za poslední 4 roky'!R60</f>
        <v>24</v>
      </c>
      <c r="P27" s="167">
        <f>'počty za poslední 4 roky'!W40+'počty za poslední 4 roky'!W60</f>
        <v>26</v>
      </c>
      <c r="Q27" s="168"/>
    </row>
    <row r="28" spans="1:17" x14ac:dyDescent="0.2">
      <c r="A28" s="173" t="s">
        <v>25</v>
      </c>
      <c r="B28" s="167" t="e">
        <f>'počty za poslední 4 roky'!#REF!+'počty za poslední 4 roky'!#REF!</f>
        <v>#REF!</v>
      </c>
      <c r="C28" s="167">
        <f>'počty za poslední 4 roky'!B41+'počty za poslední 4 roky'!B61</f>
        <v>70</v>
      </c>
      <c r="D28" s="167">
        <f>'počty za poslední 4 roky'!G41+'počty za poslední 4 roky'!G61</f>
        <v>58</v>
      </c>
      <c r="E28" s="167">
        <f>'počty za poslední 4 roky'!L41+'počty za poslední 4 roky'!L61</f>
        <v>52</v>
      </c>
      <c r="F28" s="167">
        <f>'počty za poslední 4 roky'!Q41+'počty za poslední 4 roky'!Q61</f>
        <v>50</v>
      </c>
      <c r="G28" s="167">
        <f>'počty za poslední 4 roky'!V41+'počty za poslední 4 roky'!V61</f>
        <v>29</v>
      </c>
      <c r="H28" s="169"/>
      <c r="J28" s="173" t="s">
        <v>25</v>
      </c>
      <c r="K28" s="167" t="e">
        <f>'počty za poslední 4 roky'!#REF!+'počty za poslední 4 roky'!#REF!</f>
        <v>#REF!</v>
      </c>
      <c r="L28" s="167">
        <f>'počty za poslední 4 roky'!C41+'počty za poslední 4 roky'!C61</f>
        <v>56</v>
      </c>
      <c r="M28" s="167">
        <f>'počty za poslední 4 roky'!H41+'počty za poslední 4 roky'!H61</f>
        <v>46</v>
      </c>
      <c r="N28" s="167">
        <f>'počty za poslední 4 roky'!M41+'počty za poslední 4 roky'!M61</f>
        <v>43</v>
      </c>
      <c r="O28" s="167">
        <f>'počty za poslední 4 roky'!R41+'počty za poslední 4 roky'!R61</f>
        <v>42</v>
      </c>
      <c r="P28" s="167">
        <f>'počty za poslední 4 roky'!W41+'počty za poslední 4 roky'!W61</f>
        <v>29</v>
      </c>
      <c r="Q28" s="169"/>
    </row>
    <row r="29" spans="1:17" x14ac:dyDescent="0.2">
      <c r="A29" s="173" t="s">
        <v>30</v>
      </c>
      <c r="B29" s="167" t="e">
        <f>'počty za poslední 4 roky'!#REF!+'počty za poslední 4 roky'!#REF!</f>
        <v>#REF!</v>
      </c>
      <c r="C29" s="167">
        <f>'počty za poslední 4 roky'!B42+'počty za poslední 4 roky'!B62</f>
        <v>72</v>
      </c>
      <c r="D29" s="167">
        <f>'počty za poslední 4 roky'!G42+'počty za poslední 4 roky'!G62</f>
        <v>66</v>
      </c>
      <c r="E29" s="167">
        <f>'počty za poslední 4 roky'!L42+'počty za poslední 4 roky'!L62</f>
        <v>62</v>
      </c>
      <c r="F29" s="167">
        <f>'počty za poslední 4 roky'!Q42+'počty za poslední 4 roky'!Q62</f>
        <v>42</v>
      </c>
      <c r="G29" s="167">
        <f>'počty za poslední 4 roky'!V42+'počty za poslední 4 roky'!V62</f>
        <v>23</v>
      </c>
      <c r="H29" s="169"/>
      <c r="J29" s="173" t="s">
        <v>30</v>
      </c>
      <c r="K29" s="167" t="e">
        <f>'počty za poslední 4 roky'!#REF!+'počty za poslední 4 roky'!#REF!</f>
        <v>#REF!</v>
      </c>
      <c r="L29" s="167">
        <f>'počty za poslední 4 roky'!C42+'počty za poslední 4 roky'!C62</f>
        <v>57</v>
      </c>
      <c r="M29" s="167">
        <f>'počty za poslední 4 roky'!H42+'počty za poslední 4 roky'!H62</f>
        <v>52</v>
      </c>
      <c r="N29" s="167">
        <f>'počty za poslední 4 roky'!M42+'počty za poslední 4 roky'!M62</f>
        <v>50</v>
      </c>
      <c r="O29" s="167">
        <f>'počty za poslední 4 roky'!R42+'počty za poslední 4 roky'!R62</f>
        <v>34</v>
      </c>
      <c r="P29" s="167">
        <f>'počty za poslední 4 roky'!W42+'počty za poslední 4 roky'!W62</f>
        <v>23</v>
      </c>
      <c r="Q29" s="169"/>
    </row>
    <row r="30" spans="1:17" x14ac:dyDescent="0.2">
      <c r="A30" s="173" t="s">
        <v>104</v>
      </c>
      <c r="B30" s="167" t="e">
        <f>'počty za poslední 4 roky'!#REF!+'počty za poslední 4 roky'!#REF!</f>
        <v>#REF!</v>
      </c>
      <c r="C30" s="167">
        <f>'počty za poslední 4 roky'!B43+'počty za poslední 4 roky'!B63</f>
        <v>102</v>
      </c>
      <c r="D30" s="167">
        <f>'počty za poslední 4 roky'!G43+'počty za poslední 4 roky'!G63</f>
        <v>76</v>
      </c>
      <c r="E30" s="167">
        <f>'počty za poslední 4 roky'!L43+'počty za poslední 4 roky'!L63</f>
        <v>61</v>
      </c>
      <c r="F30" s="167">
        <f>'počty za poslední 4 roky'!Q43+'počty za poslední 4 roky'!Q63</f>
        <v>88</v>
      </c>
      <c r="G30" s="167">
        <f>'počty za poslední 4 roky'!V43+'počty za poslední 4 roky'!V63</f>
        <v>0</v>
      </c>
      <c r="H30" s="169"/>
      <c r="J30" s="173" t="s">
        <v>21</v>
      </c>
      <c r="K30" s="167" t="e">
        <f>'počty za poslední 4 roky'!#REF!+'počty za poslední 4 roky'!#REF!</f>
        <v>#REF!</v>
      </c>
      <c r="L30" s="167">
        <f>'počty za poslední 4 roky'!C43+'počty za poslední 4 roky'!C63</f>
        <v>68</v>
      </c>
      <c r="M30" s="167">
        <f>'počty za poslední 4 roky'!H43+'počty za poslední 4 roky'!H63</f>
        <v>55</v>
      </c>
      <c r="N30" s="167">
        <f>'počty za poslední 4 roky'!M43+'počty za poslední 4 roky'!M63</f>
        <v>46</v>
      </c>
      <c r="O30" s="167">
        <f>'počty za poslední 4 roky'!R43+'počty za poslední 4 roky'!R63</f>
        <v>0</v>
      </c>
      <c r="P30" s="167">
        <f>'počty za poslední 4 roky'!W43+'počty za poslední 4 roky'!W63</f>
        <v>0</v>
      </c>
      <c r="Q30" s="169"/>
    </row>
    <row r="31" spans="1:17" x14ac:dyDescent="0.2">
      <c r="A31" s="173" t="s">
        <v>22</v>
      </c>
      <c r="B31" s="167" t="e">
        <f>'počty za poslední 4 roky'!#REF!+'počty za poslední 4 roky'!#REF!</f>
        <v>#REF!</v>
      </c>
      <c r="C31" s="167">
        <f>'počty za poslední 4 roky'!B46+'počty za poslední 4 roky'!B64</f>
        <v>195</v>
      </c>
      <c r="D31" s="167">
        <f>'počty za poslední 4 roky'!G46+'počty za poslední 4 roky'!G64</f>
        <v>158</v>
      </c>
      <c r="E31" s="167">
        <f>'počty za poslední 4 roky'!L46+'počty za poslední 4 roky'!L64</f>
        <v>164</v>
      </c>
      <c r="F31" s="167">
        <f>'počty za poslední 4 roky'!Q46+'počty za poslední 4 roky'!Q64</f>
        <v>165</v>
      </c>
      <c r="G31" s="167">
        <f>'počty za poslední 4 roky'!V44+'počty za poslední 4 roky'!V64</f>
        <v>21</v>
      </c>
      <c r="H31" s="169"/>
      <c r="J31" s="173" t="s">
        <v>22</v>
      </c>
      <c r="K31" s="167" t="e">
        <f>'počty za poslední 4 roky'!#REF!+'počty za poslední 4 roky'!#REF!</f>
        <v>#REF!</v>
      </c>
      <c r="L31" s="167">
        <f>'počty za poslední 4 roky'!C46+'počty za poslední 4 roky'!C64</f>
        <v>102</v>
      </c>
      <c r="M31" s="167">
        <f>'počty za poslední 4 roky'!H46+'počty za poslední 4 roky'!H64</f>
        <v>102</v>
      </c>
      <c r="N31" s="167">
        <f>'počty za poslední 4 roky'!M46+'počty za poslední 4 roky'!M64</f>
        <v>115</v>
      </c>
      <c r="O31" s="167">
        <f>'počty za poslední 4 roky'!R46+'počty za poslední 4 roky'!R64</f>
        <v>121</v>
      </c>
      <c r="P31" s="167">
        <f>'počty za poslední 4 roky'!W46+'počty za poslední 4 roky'!W64</f>
        <v>127</v>
      </c>
      <c r="Q31" s="169"/>
    </row>
    <row r="32" spans="1:17" x14ac:dyDescent="0.2">
      <c r="A32" s="173" t="s">
        <v>27</v>
      </c>
      <c r="B32" s="167" t="e">
        <f>'počty za poslední 4 roky'!#REF!+'počty za poslední 4 roky'!#REF!</f>
        <v>#REF!</v>
      </c>
      <c r="C32" s="167">
        <f>'počty za poslední 4 roky'!B48+'počty za poslední 4 roky'!B65</f>
        <v>42</v>
      </c>
      <c r="D32" s="167">
        <f>'počty za poslední 4 roky'!G48+'počty za poslední 4 roky'!G65</f>
        <v>26</v>
      </c>
      <c r="E32" s="167">
        <f>'počty za poslední 4 roky'!L48+'počty za poslední 4 roky'!L65</f>
        <v>15</v>
      </c>
      <c r="F32" s="167">
        <f>'počty za poslední 4 roky'!Q48+'počty za poslední 4 roky'!Q65</f>
        <v>41</v>
      </c>
      <c r="G32" s="167">
        <f>'počty za poslední 4 roky'!V45+'počty za poslední 4 roky'!V65</f>
        <v>42</v>
      </c>
      <c r="H32" s="169"/>
      <c r="J32" s="173" t="s">
        <v>27</v>
      </c>
      <c r="K32" s="167" t="e">
        <f>'počty za poslední 4 roky'!#REF!+'počty za poslední 4 roky'!#REF!</f>
        <v>#REF!</v>
      </c>
      <c r="L32" s="167">
        <f>'počty za poslední 4 roky'!C48+'počty za poslední 4 roky'!C65</f>
        <v>26</v>
      </c>
      <c r="M32" s="167">
        <f>'počty za poslední 4 roky'!H48+'počty za poslední 4 roky'!H65</f>
        <v>19</v>
      </c>
      <c r="N32" s="167">
        <f>'počty za poslední 4 roky'!M48+'počty za poslední 4 roky'!M65</f>
        <v>13</v>
      </c>
      <c r="O32" s="167">
        <f>'počty za poslední 4 roky'!R48+'počty za poslední 4 roky'!R65</f>
        <v>35</v>
      </c>
      <c r="P32" s="167">
        <f>'počty za poslední 4 roky'!W48+'počty za poslední 4 roky'!W65</f>
        <v>12</v>
      </c>
      <c r="Q32" s="169"/>
    </row>
    <row r="33" spans="1:17" x14ac:dyDescent="0.2">
      <c r="A33" s="173" t="s">
        <v>29</v>
      </c>
      <c r="B33" s="167" t="e">
        <f>'počty za poslední 4 roky'!#REF!+'počty za poslední 4 roky'!#REF!</f>
        <v>#REF!</v>
      </c>
      <c r="C33" s="167">
        <f>'počty za poslední 4 roky'!B49+'počty za poslední 4 roky'!B66</f>
        <v>76</v>
      </c>
      <c r="D33" s="167">
        <f>'počty za poslední 4 roky'!G49+'počty za poslední 4 roky'!G66</f>
        <v>61</v>
      </c>
      <c r="E33" s="167">
        <f>'počty za poslední 4 roky'!L49+'počty za poslední 4 roky'!L66</f>
        <v>51</v>
      </c>
      <c r="F33" s="167">
        <f>'počty za poslední 4 roky'!Q46+'počty za poslední 4 roky'!Q66</f>
        <v>166</v>
      </c>
      <c r="G33" s="167">
        <f>'počty za poslední 4 roky'!V46+'počty za poslední 4 roky'!V66</f>
        <v>127</v>
      </c>
      <c r="H33" s="169"/>
      <c r="J33" s="173" t="s">
        <v>29</v>
      </c>
      <c r="K33" s="167" t="e">
        <f>'počty za poslední 4 roky'!#REF!+'počty za poslední 4 roky'!#REF!</f>
        <v>#REF!</v>
      </c>
      <c r="L33" s="167">
        <f>'počty za poslední 4 roky'!C49+'počty za poslední 4 roky'!C66</f>
        <v>55</v>
      </c>
      <c r="M33" s="167">
        <f>'počty za poslední 4 roky'!H49+'počty za poslední 4 roky'!H66</f>
        <v>46</v>
      </c>
      <c r="N33" s="167">
        <f>'počty za poslední 4 roky'!M49+'počty za poslední 4 roky'!M66</f>
        <v>32</v>
      </c>
      <c r="O33" s="167">
        <f>'počty za poslední 4 roky'!R49+'počty za poslední 4 roky'!R66</f>
        <v>37</v>
      </c>
      <c r="P33" s="167">
        <f>'počty za poslední 4 roky'!W49+'počty za poslední 4 roky'!W66</f>
        <v>46</v>
      </c>
      <c r="Q33" s="169"/>
    </row>
    <row r="34" spans="1:17" x14ac:dyDescent="0.2">
      <c r="A34" s="173" t="s">
        <v>35</v>
      </c>
      <c r="B34" s="167" t="e">
        <f>'počty za poslední 4 roky'!#REF!+'počty za poslední 4 roky'!#REF!</f>
        <v>#REF!</v>
      </c>
      <c r="C34" s="167">
        <f>'počty za poslední 4 roky'!B50+'počty za poslední 4 roky'!B67</f>
        <v>365</v>
      </c>
      <c r="D34" s="167">
        <f>'počty za poslední 4 roky'!G50+'počty za poslední 4 roky'!G67</f>
        <v>226</v>
      </c>
      <c r="E34" s="167">
        <f>'počty za poslední 4 roky'!L50+'počty za poslední 4 roky'!L67</f>
        <v>230</v>
      </c>
      <c r="F34" s="167">
        <f>'počty za poslední 4 roky'!Q50+'počty za poslední 4 roky'!Q67</f>
        <v>174</v>
      </c>
      <c r="G34" s="167">
        <f>'počty za poslední 4 roky'!V47+'počty za poslední 4 roky'!V67</f>
        <v>41</v>
      </c>
      <c r="H34" s="169"/>
      <c r="J34" s="173" t="s">
        <v>35</v>
      </c>
      <c r="K34" s="167" t="e">
        <f>'počty za poslední 4 roky'!#REF!+'počty za poslední 4 roky'!#REF!</f>
        <v>#REF!</v>
      </c>
      <c r="L34" s="167">
        <f>'počty za poslední 4 roky'!C50+'počty za poslední 4 roky'!C67</f>
        <v>183</v>
      </c>
      <c r="M34" s="167">
        <f>'počty za poslední 4 roky'!H50+'počty za poslední 4 roky'!H67</f>
        <v>167</v>
      </c>
      <c r="N34" s="167">
        <f>'počty za poslední 4 roky'!M50+'počty za poslední 4 roky'!M67</f>
        <v>149</v>
      </c>
      <c r="O34" s="167">
        <f>'počty za poslední 4 roky'!R50+'počty za poslední 4 roky'!R67</f>
        <v>124</v>
      </c>
      <c r="P34" s="167">
        <f>'počty za poslední 4 roky'!W50+'počty za poslední 4 roky'!W67</f>
        <v>187</v>
      </c>
      <c r="Q34" s="169"/>
    </row>
    <row r="35" spans="1:17" x14ac:dyDescent="0.2">
      <c r="A35" s="173" t="s">
        <v>28</v>
      </c>
      <c r="B35" s="167" t="e">
        <f>'počty za poslední 4 roky'!#REF!+'počty za poslední 4 roky'!#REF!</f>
        <v>#REF!</v>
      </c>
      <c r="C35" s="167">
        <f>'počty za poslední 4 roky'!B51+'počty za poslední 4 roky'!B68</f>
        <v>45</v>
      </c>
      <c r="D35" s="167">
        <f>'počty za poslední 4 roky'!G51+'počty za poslední 4 roky'!G68</f>
        <v>57</v>
      </c>
      <c r="E35" s="167">
        <f>'počty za poslední 4 roky'!L51+'počty za poslední 4 roky'!L68</f>
        <v>55</v>
      </c>
      <c r="F35" s="167">
        <f>'počty za poslední 4 roky'!Q48+'počty za poslední 4 roky'!Q68</f>
        <v>29</v>
      </c>
      <c r="G35" s="167">
        <f>'počty za poslední 4 roky'!V48+'počty za poslední 4 roky'!V68</f>
        <v>12</v>
      </c>
      <c r="H35" s="169"/>
      <c r="J35" s="173" t="s">
        <v>28</v>
      </c>
      <c r="K35" s="167" t="e">
        <f>'počty za poslední 4 roky'!#REF!+'počty za poslední 4 roky'!#REF!</f>
        <v>#REF!</v>
      </c>
      <c r="L35" s="167">
        <f>'počty za poslední 4 roky'!C51+'počty za poslední 4 roky'!C68</f>
        <v>34</v>
      </c>
      <c r="M35" s="167">
        <f>'počty za poslední 4 roky'!H51+'počty za poslední 4 roky'!H68</f>
        <v>40</v>
      </c>
      <c r="N35" s="167">
        <f>'počty za poslední 4 roky'!M51+'počty za poslední 4 roky'!M68</f>
        <v>38</v>
      </c>
      <c r="O35" s="167">
        <f>'počty za poslední 4 roky'!R51+'počty za poslední 4 roky'!R68</f>
        <v>42</v>
      </c>
      <c r="P35" s="167">
        <f>'počty za poslední 4 roky'!W51+'počty za poslední 4 roky'!W68</f>
        <v>49</v>
      </c>
      <c r="Q35" s="169"/>
    </row>
    <row r="36" spans="1:17" ht="13.5" thickBot="1" x14ac:dyDescent="0.25">
      <c r="A36" s="175" t="s">
        <v>58</v>
      </c>
      <c r="B36" s="171" t="e">
        <f>'počty za poslední 4 roky'!#REF!+'počty za poslední 4 roky'!#REF!</f>
        <v>#REF!</v>
      </c>
      <c r="C36" s="171">
        <f>'počty za poslední 4 roky'!B52+'počty za poslední 4 roky'!B69</f>
        <v>19</v>
      </c>
      <c r="D36" s="167">
        <f>'počty za poslední 4 roky'!G52+'počty za poslední 4 roky'!G69</f>
        <v>32</v>
      </c>
      <c r="E36" s="167">
        <f>'počty za poslední 4 roky'!L52+'počty za poslední 4 roky'!L69</f>
        <v>27</v>
      </c>
      <c r="F36" s="167">
        <f>'počty za poslední 4 roky'!Q52+'počty za poslední 4 roky'!Q69</f>
        <v>24</v>
      </c>
      <c r="G36" s="167">
        <f>'počty za poslední 4 roky'!V49+'počty za poslední 4 roky'!V69</f>
        <v>46</v>
      </c>
      <c r="H36" s="166"/>
      <c r="J36" s="175" t="s">
        <v>58</v>
      </c>
      <c r="K36" s="165" t="e">
        <f>'počty za poslední 4 roky'!#REF!+'počty za poslední 4 roky'!#REF!</f>
        <v>#REF!</v>
      </c>
      <c r="L36" s="165">
        <f>'počty za poslední 4 roky'!C52+'počty za poslední 4 roky'!C69</f>
        <v>16</v>
      </c>
      <c r="M36" s="167">
        <f>'počty za poslední 4 roky'!H52+'počty za poslední 4 roky'!H69</f>
        <v>23</v>
      </c>
      <c r="N36" s="167">
        <f>'počty za poslední 4 roky'!M52+'počty za poslední 4 roky'!M69</f>
        <v>19</v>
      </c>
      <c r="O36" s="167">
        <f>'počty za poslední 4 roky'!R52+'počty za poslední 4 roky'!R69</f>
        <v>19</v>
      </c>
      <c r="P36" s="167">
        <f>'počty za poslední 4 roky'!W52+'počty za poslední 4 roky'!W69</f>
        <v>31</v>
      </c>
      <c r="Q36" s="166"/>
    </row>
    <row r="37" spans="1:17" ht="13.5" thickBot="1" x14ac:dyDescent="0.25">
      <c r="A37" s="199" t="s">
        <v>23</v>
      </c>
      <c r="B37" s="171" t="e">
        <f>'počty za poslední 4 roky'!#REF!+'počty za poslední 4 roky'!#REF!</f>
        <v>#REF!</v>
      </c>
      <c r="C37" s="171">
        <f>'počty za poslední 4 roky'!B53+'počty za poslední 4 roky'!B70</f>
        <v>204</v>
      </c>
      <c r="D37" s="171">
        <f>'počty za poslední 4 roky'!G53+'počty za poslední 4 roky'!G70</f>
        <v>135</v>
      </c>
      <c r="E37" s="171">
        <f>'počty za poslední 4 roky'!L53+'počty za poslední 4 roky'!L70</f>
        <v>126</v>
      </c>
      <c r="F37" s="171">
        <f>'počty za poslední 4 roky'!Q47</f>
        <v>41</v>
      </c>
      <c r="G37" s="167">
        <f>'počty za poslední 4 roky'!V50+'počty za poslední 4 roky'!V70</f>
        <v>187</v>
      </c>
      <c r="H37" s="166"/>
    </row>
    <row r="38" spans="1:17" ht="13.5" thickBot="1" x14ac:dyDescent="0.25"/>
    <row r="39" spans="1:17" ht="13.5" thickBot="1" x14ac:dyDescent="0.25">
      <c r="A39" s="160" t="s">
        <v>77</v>
      </c>
      <c r="B39" s="161"/>
      <c r="C39" s="161"/>
      <c r="D39" s="161"/>
      <c r="E39" s="161"/>
      <c r="F39" s="161"/>
      <c r="G39" s="161"/>
      <c r="H39" s="162"/>
      <c r="J39" s="160" t="s">
        <v>78</v>
      </c>
      <c r="K39" s="161"/>
      <c r="L39" s="161"/>
      <c r="M39" s="161"/>
      <c r="N39" s="161"/>
      <c r="O39" s="161"/>
      <c r="P39" s="161"/>
      <c r="Q39" s="162"/>
    </row>
    <row r="40" spans="1:17" ht="13.5" thickBot="1" x14ac:dyDescent="0.25">
      <c r="A40" s="164"/>
      <c r="B40" s="180" t="s">
        <v>52</v>
      </c>
      <c r="C40" s="180" t="s">
        <v>62</v>
      </c>
      <c r="D40" s="180" t="s">
        <v>66</v>
      </c>
      <c r="E40" s="178" t="s">
        <v>83</v>
      </c>
      <c r="F40" s="178" t="s">
        <v>70</v>
      </c>
      <c r="G40" s="178" t="s">
        <v>71</v>
      </c>
      <c r="H40" s="179" t="s">
        <v>72</v>
      </c>
      <c r="J40" s="164"/>
      <c r="K40" s="180" t="s">
        <v>52</v>
      </c>
      <c r="L40" s="180" t="s">
        <v>62</v>
      </c>
      <c r="M40" s="180" t="s">
        <v>66</v>
      </c>
      <c r="N40" s="178" t="s">
        <v>83</v>
      </c>
      <c r="O40" s="178" t="s">
        <v>70</v>
      </c>
      <c r="P40" s="178" t="s">
        <v>71</v>
      </c>
      <c r="Q40" s="179" t="s">
        <v>72</v>
      </c>
    </row>
    <row r="41" spans="1:17" x14ac:dyDescent="0.2">
      <c r="A41" s="174" t="s">
        <v>22</v>
      </c>
      <c r="B41" s="167" t="e">
        <f>'počty za poslední 4 roky'!#REF!</f>
        <v>#REF!</v>
      </c>
      <c r="C41" s="167">
        <f>'počty za poslední 4 roky'!B78</f>
        <v>179</v>
      </c>
      <c r="D41" s="167">
        <f>'počty za poslední 4 roky'!G78</f>
        <v>144</v>
      </c>
      <c r="E41" s="167">
        <f>'počty za poslední 4 roky'!L78</f>
        <v>117</v>
      </c>
      <c r="F41" s="167">
        <f>'počty za poslední 4 roky'!Q78</f>
        <v>68</v>
      </c>
      <c r="G41" s="167">
        <f>'počty za poslední 4 roky'!V78</f>
        <v>83</v>
      </c>
      <c r="H41" s="168"/>
      <c r="J41" s="174" t="s">
        <v>22</v>
      </c>
      <c r="K41" s="167" t="e">
        <f>'počty za poslední 4 roky'!#REF!</f>
        <v>#REF!</v>
      </c>
      <c r="L41" s="167">
        <f>'počty za poslední 4 roky'!C78</f>
        <v>78</v>
      </c>
      <c r="M41" s="167">
        <f>'počty za poslední 4 roky'!H78</f>
        <v>72</v>
      </c>
      <c r="N41" s="167">
        <f>'počty za poslední 4 roky'!M78</f>
        <v>55</v>
      </c>
      <c r="O41" s="167">
        <f>'počty za poslední 4 roky'!R78</f>
        <v>31</v>
      </c>
      <c r="P41" s="167">
        <f>'počty za poslední 4 roky'!W78</f>
        <v>83</v>
      </c>
      <c r="Q41" s="168"/>
    </row>
    <row r="42" spans="1:17" x14ac:dyDescent="0.2">
      <c r="A42" s="173" t="s">
        <v>104</v>
      </c>
      <c r="B42" s="167" t="e">
        <f>'počty za poslední 4 roky'!#REF!</f>
        <v>#REF!</v>
      </c>
      <c r="C42" s="167">
        <f>'počty za poslední 4 roky'!B79</f>
        <v>58</v>
      </c>
      <c r="D42" s="167">
        <f>'počty za poslední 4 roky'!G79</f>
        <v>60</v>
      </c>
      <c r="E42" s="167">
        <f>'počty za poslední 4 roky'!L79</f>
        <v>42</v>
      </c>
      <c r="F42" s="167">
        <f>'počty za poslední 4 roky'!Q79</f>
        <v>48</v>
      </c>
      <c r="G42" s="167">
        <f>'počty za poslední 4 roky'!V79</f>
        <v>0</v>
      </c>
      <c r="H42" s="169"/>
      <c r="J42" s="173" t="s">
        <v>21</v>
      </c>
      <c r="K42" s="167" t="e">
        <f>'počty za poslední 4 roky'!#REF!</f>
        <v>#REF!</v>
      </c>
      <c r="L42" s="167">
        <f>'počty za poslední 4 roky'!C79</f>
        <v>37</v>
      </c>
      <c r="M42" s="167">
        <f>'počty za poslední 4 roky'!H79</f>
        <v>45</v>
      </c>
      <c r="N42" s="167">
        <f>'počty za poslední 4 roky'!M79</f>
        <v>32</v>
      </c>
      <c r="O42" s="167">
        <f>'počty za poslední 4 roky'!R79</f>
        <v>0</v>
      </c>
      <c r="P42" s="167">
        <f>'počty za poslední 4 roky'!W79</f>
        <v>0</v>
      </c>
      <c r="Q42" s="169"/>
    </row>
    <row r="43" spans="1:17" x14ac:dyDescent="0.2">
      <c r="A43" s="173" t="s">
        <v>30</v>
      </c>
      <c r="B43" s="167" t="e">
        <f>'počty za poslední 4 roky'!#REF!</f>
        <v>#REF!</v>
      </c>
      <c r="C43" s="167">
        <f>'počty za poslední 4 roky'!B82</f>
        <v>60</v>
      </c>
      <c r="D43" s="167">
        <f>'počty za poslední 4 roky'!G82</f>
        <v>67</v>
      </c>
      <c r="E43" s="167">
        <f>'počty za poslední 4 roky'!L82</f>
        <v>48</v>
      </c>
      <c r="F43" s="167">
        <f>'počty za poslední 4 roky'!Q82</f>
        <v>39</v>
      </c>
      <c r="G43" s="167">
        <f>'počty za poslední 4 roky'!V80</f>
        <v>32</v>
      </c>
      <c r="H43" s="169"/>
      <c r="J43" s="173" t="s">
        <v>30</v>
      </c>
      <c r="K43" s="167" t="e">
        <f>'počty za poslední 4 roky'!#REF!</f>
        <v>#REF!</v>
      </c>
      <c r="L43" s="167">
        <f>'počty za poslední 4 roky'!C82</f>
        <v>37</v>
      </c>
      <c r="M43" s="167">
        <f>'počty za poslední 4 roky'!H82</f>
        <v>47</v>
      </c>
      <c r="N43" s="167">
        <f>'počty za poslední 4 roky'!M82</f>
        <v>33</v>
      </c>
      <c r="O43" s="167">
        <f>'počty za poslední 4 roky'!R80</f>
        <v>30</v>
      </c>
      <c r="P43" s="167">
        <f>'počty za poslední 4 roky'!W80</f>
        <v>32</v>
      </c>
      <c r="Q43" s="169"/>
    </row>
    <row r="44" spans="1:17" ht="13.5" thickBot="1" x14ac:dyDescent="0.25">
      <c r="A44" s="176" t="s">
        <v>35</v>
      </c>
      <c r="B44" s="171" t="e">
        <f>'počty za poslední 4 roky'!#REF!</f>
        <v>#REF!</v>
      </c>
      <c r="C44" s="171">
        <f>'počty za poslední 4 roky'!B83</f>
        <v>220</v>
      </c>
      <c r="D44" s="167">
        <f>'počty za poslední 4 roky'!G83</f>
        <v>185</v>
      </c>
      <c r="E44" s="167">
        <f>'počty za poslední 4 roky'!L83</f>
        <v>144</v>
      </c>
      <c r="F44" s="167">
        <f>'počty za poslední 4 roky'!Q83</f>
        <v>114</v>
      </c>
      <c r="G44" s="167">
        <f>'počty za poslední 4 roky'!V81</f>
        <v>24</v>
      </c>
      <c r="H44" s="172"/>
      <c r="J44" s="176" t="s">
        <v>35</v>
      </c>
      <c r="K44" s="165" t="e">
        <f>'počty za poslední 4 roky'!#REF!</f>
        <v>#REF!</v>
      </c>
      <c r="L44" s="165">
        <f>'počty za poslední 4 roky'!C83</f>
        <v>113</v>
      </c>
      <c r="M44" s="167">
        <f>'počty za poslední 4 roky'!H83</f>
        <v>125</v>
      </c>
      <c r="N44" s="167">
        <f>'počty za poslední 4 roky'!M83</f>
        <v>103</v>
      </c>
      <c r="O44" s="167">
        <f>'počty za poslední 4 roky'!R81</f>
        <v>12</v>
      </c>
      <c r="P44" s="167">
        <f>'počty za poslední 4 roky'!W81</f>
        <v>24</v>
      </c>
      <c r="Q44" s="17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34" workbookViewId="0">
      <selection activeCell="R67" sqref="R67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Z28" sqref="Z28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AE59"/>
  <sheetViews>
    <sheetView zoomScale="70" zoomScaleNormal="70" workbookViewId="0">
      <pane xSplit="1" topLeftCell="J1" activePane="topRight" state="frozen"/>
      <selection activeCell="A4" sqref="A4"/>
      <selection pane="topRight" activeCell="N28" sqref="N28"/>
    </sheetView>
  </sheetViews>
  <sheetFormatPr defaultColWidth="7.7109375" defaultRowHeight="15.75" x14ac:dyDescent="0.25"/>
  <cols>
    <col min="1" max="1" width="65.140625" style="71" customWidth="1"/>
    <col min="2" max="2" width="12" style="1" hidden="1" customWidth="1"/>
    <col min="3" max="4" width="10.140625" style="1" hidden="1" customWidth="1"/>
    <col min="5" max="5" width="11.5703125" style="1" hidden="1" customWidth="1"/>
    <col min="6" max="6" width="9" style="1" hidden="1" customWidth="1"/>
    <col min="7" max="7" width="14.42578125" style="1" hidden="1" customWidth="1"/>
    <col min="8" max="8" width="11.7109375" style="1" customWidth="1"/>
    <col min="9" max="9" width="7.7109375" style="1"/>
    <col min="10" max="10" width="10.85546875" style="1" customWidth="1"/>
    <col min="11" max="11" width="11.5703125" style="1" bestFit="1" customWidth="1"/>
    <col min="12" max="12" width="9.28515625" style="1" bestFit="1" customWidth="1"/>
    <col min="13" max="13" width="15.85546875" style="1" customWidth="1"/>
    <col min="14" max="14" width="11.42578125" style="1" customWidth="1"/>
    <col min="15" max="15" width="7.7109375" style="1"/>
    <col min="16" max="16" width="9" style="1" customWidth="1"/>
    <col min="17" max="17" width="11.5703125" style="1" customWidth="1"/>
    <col min="18" max="18" width="9.140625" style="1" customWidth="1"/>
    <col min="19" max="19" width="15.42578125" style="1" customWidth="1"/>
    <col min="20" max="20" width="11.42578125" style="1" customWidth="1"/>
    <col min="21" max="21" width="7.85546875" style="1" customWidth="1"/>
    <col min="22" max="22" width="9.28515625" style="1" customWidth="1"/>
    <col min="23" max="23" width="11.5703125" style="1" customWidth="1"/>
    <col min="24" max="24" width="9.7109375" style="1" customWidth="1"/>
    <col min="25" max="25" width="15.28515625" style="1" customWidth="1"/>
    <col min="26" max="26" width="11.42578125" style="1" bestFit="1" customWidth="1"/>
    <col min="27" max="27" width="9.7109375" style="1" customWidth="1"/>
    <col min="28" max="28" width="11.42578125" style="1" customWidth="1"/>
    <col min="29" max="29" width="12.5703125" style="1" customWidth="1"/>
    <col min="30" max="30" width="10.42578125" style="1" customWidth="1"/>
    <col min="31" max="31" width="16" style="1" customWidth="1"/>
    <col min="32" max="16384" width="7.7109375" style="1"/>
  </cols>
  <sheetData>
    <row r="1" spans="1:31" ht="25.5" x14ac:dyDescent="0.35">
      <c r="A1" s="221" t="s">
        <v>65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31" ht="25.5" x14ac:dyDescent="0.35">
      <c r="A2" s="222" t="s">
        <v>108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</row>
    <row r="3" spans="1:31" s="12" customFormat="1" x14ac:dyDescent="0.25">
      <c r="A3" s="13"/>
    </row>
    <row r="4" spans="1:31" ht="16.5" thickBot="1" x14ac:dyDescent="0.3">
      <c r="A4" s="92" t="s">
        <v>54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</row>
    <row r="5" spans="1:31" ht="16.5" thickBot="1" x14ac:dyDescent="0.3">
      <c r="A5" s="65"/>
      <c r="B5" s="208" t="s">
        <v>53</v>
      </c>
      <c r="C5" s="209"/>
      <c r="D5" s="209"/>
      <c r="E5" s="209"/>
      <c r="F5" s="209"/>
      <c r="G5" s="213"/>
      <c r="H5" s="208" t="s">
        <v>61</v>
      </c>
      <c r="I5" s="209"/>
      <c r="J5" s="209"/>
      <c r="K5" s="209"/>
      <c r="L5" s="209"/>
      <c r="M5" s="213"/>
      <c r="N5" s="208" t="s">
        <v>69</v>
      </c>
      <c r="O5" s="209"/>
      <c r="P5" s="209"/>
      <c r="Q5" s="209"/>
      <c r="R5" s="209"/>
      <c r="S5" s="213"/>
      <c r="T5" s="208" t="s">
        <v>88</v>
      </c>
      <c r="U5" s="209"/>
      <c r="V5" s="209"/>
      <c r="W5" s="209"/>
      <c r="X5" s="209"/>
      <c r="Y5" s="213"/>
      <c r="Z5" s="208" t="s">
        <v>102</v>
      </c>
      <c r="AA5" s="209"/>
      <c r="AB5" s="209"/>
      <c r="AC5" s="209"/>
      <c r="AD5" s="209"/>
      <c r="AE5" s="213"/>
    </row>
    <row r="6" spans="1:31" ht="48" thickBot="1" x14ac:dyDescent="0.3">
      <c r="A6" s="66" t="s">
        <v>4</v>
      </c>
      <c r="B6" s="122" t="s">
        <v>1</v>
      </c>
      <c r="C6" s="57" t="s">
        <v>2</v>
      </c>
      <c r="D6" s="25" t="s">
        <v>64</v>
      </c>
      <c r="E6" s="123" t="s">
        <v>42</v>
      </c>
      <c r="F6" s="57" t="s">
        <v>0</v>
      </c>
      <c r="G6" s="40" t="s">
        <v>20</v>
      </c>
      <c r="H6" s="122" t="s">
        <v>1</v>
      </c>
      <c r="I6" s="57" t="s">
        <v>2</v>
      </c>
      <c r="J6" s="25" t="s">
        <v>64</v>
      </c>
      <c r="K6" s="123" t="s">
        <v>42</v>
      </c>
      <c r="L6" s="57" t="s">
        <v>0</v>
      </c>
      <c r="M6" s="40" t="s">
        <v>20</v>
      </c>
      <c r="N6" s="122" t="s">
        <v>1</v>
      </c>
      <c r="O6" s="57" t="s">
        <v>2</v>
      </c>
      <c r="P6" s="25" t="s">
        <v>64</v>
      </c>
      <c r="Q6" s="123" t="s">
        <v>42</v>
      </c>
      <c r="R6" s="57" t="s">
        <v>0</v>
      </c>
      <c r="S6" s="40" t="s">
        <v>20</v>
      </c>
      <c r="T6" s="122" t="s">
        <v>1</v>
      </c>
      <c r="U6" s="57" t="s">
        <v>2</v>
      </c>
      <c r="V6" s="25" t="s">
        <v>64</v>
      </c>
      <c r="W6" s="123" t="s">
        <v>42</v>
      </c>
      <c r="X6" s="57" t="s">
        <v>0</v>
      </c>
      <c r="Y6" s="40" t="s">
        <v>20</v>
      </c>
      <c r="Z6" s="122" t="s">
        <v>1</v>
      </c>
      <c r="AA6" s="57" t="s">
        <v>2</v>
      </c>
      <c r="AB6" s="25" t="s">
        <v>64</v>
      </c>
      <c r="AC6" s="123" t="s">
        <v>42</v>
      </c>
      <c r="AD6" s="57" t="s">
        <v>0</v>
      </c>
      <c r="AE6" s="40" t="s">
        <v>20</v>
      </c>
    </row>
    <row r="7" spans="1:31" ht="18" customHeight="1" thickTop="1" x14ac:dyDescent="0.25">
      <c r="A7" s="67" t="s">
        <v>7</v>
      </c>
      <c r="B7" s="6">
        <v>29</v>
      </c>
      <c r="C7" s="52">
        <v>17</v>
      </c>
      <c r="D7" s="52"/>
      <c r="E7" s="104">
        <v>8</v>
      </c>
      <c r="F7" s="53">
        <v>8</v>
      </c>
      <c r="G7" s="42">
        <f>F7/C7*100</f>
        <v>47.058823529411761</v>
      </c>
      <c r="H7" s="6">
        <v>27</v>
      </c>
      <c r="I7" s="52">
        <v>20</v>
      </c>
      <c r="J7" s="52"/>
      <c r="K7" s="104">
        <v>11</v>
      </c>
      <c r="L7" s="53">
        <v>5</v>
      </c>
      <c r="M7" s="42">
        <f>L7/I7*100</f>
        <v>25</v>
      </c>
      <c r="N7" s="6">
        <v>18</v>
      </c>
      <c r="O7" s="52">
        <v>12</v>
      </c>
      <c r="P7" s="52"/>
      <c r="Q7" s="107">
        <v>4</v>
      </c>
      <c r="R7" s="53">
        <v>5</v>
      </c>
      <c r="S7" s="42">
        <f>R7/O7*100</f>
        <v>41.666666666666671</v>
      </c>
      <c r="T7" s="6">
        <v>31</v>
      </c>
      <c r="U7" s="52">
        <v>22</v>
      </c>
      <c r="V7" s="52"/>
      <c r="W7" s="107">
        <v>10</v>
      </c>
      <c r="X7" s="53">
        <v>10</v>
      </c>
      <c r="Y7" s="42">
        <f>X7/U7*100</f>
        <v>45.454545454545453</v>
      </c>
      <c r="Z7" s="6">
        <v>18</v>
      </c>
      <c r="AA7" s="52">
        <v>12</v>
      </c>
      <c r="AB7" s="52"/>
      <c r="AC7" s="107">
        <v>3</v>
      </c>
      <c r="AD7" s="53">
        <v>4</v>
      </c>
      <c r="AE7" s="42"/>
    </row>
    <row r="8" spans="1:31" ht="18" customHeight="1" x14ac:dyDescent="0.25">
      <c r="A8" s="27" t="s">
        <v>8</v>
      </c>
      <c r="B8" s="6">
        <v>88</v>
      </c>
      <c r="C8" s="53">
        <v>61</v>
      </c>
      <c r="D8" s="53"/>
      <c r="E8" s="104">
        <v>34</v>
      </c>
      <c r="F8" s="53">
        <v>24</v>
      </c>
      <c r="G8" s="42">
        <f t="shared" ref="G8:G19" si="0">F8/C8*100</f>
        <v>39.344262295081968</v>
      </c>
      <c r="H8" s="6">
        <v>48</v>
      </c>
      <c r="I8" s="53">
        <v>39</v>
      </c>
      <c r="J8" s="53"/>
      <c r="K8" s="104">
        <v>15</v>
      </c>
      <c r="L8" s="53">
        <v>18</v>
      </c>
      <c r="M8" s="42">
        <f t="shared" ref="M8:M19" si="1">L8/I8*100</f>
        <v>46.153846153846153</v>
      </c>
      <c r="N8" s="6">
        <v>35</v>
      </c>
      <c r="O8" s="53">
        <v>29</v>
      </c>
      <c r="P8" s="53"/>
      <c r="Q8" s="105">
        <v>15</v>
      </c>
      <c r="R8" s="53">
        <v>14</v>
      </c>
      <c r="S8" s="42">
        <f t="shared" ref="S8:S19" si="2">R8/O8*100</f>
        <v>48.275862068965516</v>
      </c>
      <c r="T8" s="6">
        <v>35</v>
      </c>
      <c r="U8" s="53">
        <v>30</v>
      </c>
      <c r="V8" s="53"/>
      <c r="W8" s="105">
        <v>12</v>
      </c>
      <c r="X8" s="53">
        <v>21</v>
      </c>
      <c r="Y8" s="42">
        <f t="shared" ref="Y8:Y19" si="3">X8/U8*100</f>
        <v>70</v>
      </c>
      <c r="Z8" s="6">
        <v>31</v>
      </c>
      <c r="AA8" s="53">
        <v>27</v>
      </c>
      <c r="AB8" s="53"/>
      <c r="AC8" s="105">
        <v>13</v>
      </c>
      <c r="AD8" s="53">
        <v>16</v>
      </c>
      <c r="AE8" s="42"/>
    </row>
    <row r="9" spans="1:31" ht="18" customHeight="1" x14ac:dyDescent="0.25">
      <c r="A9" s="27" t="s">
        <v>9</v>
      </c>
      <c r="B9" s="6">
        <v>74</v>
      </c>
      <c r="C9" s="53">
        <v>57</v>
      </c>
      <c r="D9" s="53"/>
      <c r="E9" s="104">
        <v>21</v>
      </c>
      <c r="F9" s="53">
        <v>29</v>
      </c>
      <c r="G9" s="42">
        <f t="shared" si="0"/>
        <v>50.877192982456144</v>
      </c>
      <c r="H9" s="6">
        <v>49</v>
      </c>
      <c r="I9" s="53">
        <v>37</v>
      </c>
      <c r="J9" s="53"/>
      <c r="K9" s="104">
        <v>9</v>
      </c>
      <c r="L9" s="53">
        <v>23</v>
      </c>
      <c r="M9" s="42">
        <f t="shared" si="1"/>
        <v>62.162162162162161</v>
      </c>
      <c r="N9" s="6">
        <v>37</v>
      </c>
      <c r="O9" s="53">
        <v>25</v>
      </c>
      <c r="P9" s="53"/>
      <c r="Q9" s="105">
        <v>2</v>
      </c>
      <c r="R9" s="53">
        <v>12</v>
      </c>
      <c r="S9" s="42">
        <f t="shared" si="2"/>
        <v>48</v>
      </c>
      <c r="T9" s="6">
        <v>34</v>
      </c>
      <c r="U9" s="53">
        <v>28</v>
      </c>
      <c r="V9" s="53"/>
      <c r="W9" s="105">
        <v>10</v>
      </c>
      <c r="X9" s="53">
        <v>16</v>
      </c>
      <c r="Y9" s="42">
        <f t="shared" si="3"/>
        <v>57.142857142857139</v>
      </c>
      <c r="Z9" s="6">
        <v>25</v>
      </c>
      <c r="AA9" s="53">
        <v>20</v>
      </c>
      <c r="AB9" s="53"/>
      <c r="AC9" s="105">
        <v>4</v>
      </c>
      <c r="AD9" s="53">
        <v>9</v>
      </c>
      <c r="AE9" s="42"/>
    </row>
    <row r="10" spans="1:31" ht="18" customHeight="1" x14ac:dyDescent="0.25">
      <c r="A10" s="27" t="s">
        <v>101</v>
      </c>
      <c r="B10" s="6">
        <v>114</v>
      </c>
      <c r="C10" s="53">
        <v>78</v>
      </c>
      <c r="D10" s="53"/>
      <c r="E10" s="104">
        <v>21</v>
      </c>
      <c r="F10" s="53">
        <v>51</v>
      </c>
      <c r="G10" s="42">
        <f t="shared" si="0"/>
        <v>65.384615384615387</v>
      </c>
      <c r="H10" s="6">
        <v>74</v>
      </c>
      <c r="I10" s="53">
        <v>49</v>
      </c>
      <c r="J10" s="53"/>
      <c r="K10" s="104">
        <v>7</v>
      </c>
      <c r="L10" s="53">
        <v>24</v>
      </c>
      <c r="M10" s="42">
        <f t="shared" si="1"/>
        <v>48.979591836734691</v>
      </c>
      <c r="N10" s="6">
        <v>48</v>
      </c>
      <c r="O10" s="53">
        <v>33</v>
      </c>
      <c r="P10" s="53"/>
      <c r="Q10" s="105">
        <v>6</v>
      </c>
      <c r="R10" s="53">
        <v>11</v>
      </c>
      <c r="S10" s="42">
        <f t="shared" si="2"/>
        <v>33.333333333333329</v>
      </c>
      <c r="T10" s="6">
        <v>41</v>
      </c>
      <c r="U10" s="53">
        <v>32</v>
      </c>
      <c r="V10" s="53"/>
      <c r="W10" s="105">
        <v>11</v>
      </c>
      <c r="X10" s="53">
        <v>20</v>
      </c>
      <c r="Y10" s="42">
        <f t="shared" si="3"/>
        <v>62.5</v>
      </c>
      <c r="Z10" s="6">
        <v>52</v>
      </c>
      <c r="AA10" s="53"/>
      <c r="AB10" s="53"/>
      <c r="AC10" s="105"/>
      <c r="AD10" s="53"/>
      <c r="AE10" s="42"/>
    </row>
    <row r="11" spans="1:31" ht="18" customHeight="1" x14ac:dyDescent="0.25">
      <c r="A11" s="27" t="s">
        <v>99</v>
      </c>
      <c r="B11" s="6"/>
      <c r="C11" s="53"/>
      <c r="D11" s="53"/>
      <c r="E11" s="104"/>
      <c r="F11" s="53"/>
      <c r="G11" s="42"/>
      <c r="H11" s="6"/>
      <c r="I11" s="53"/>
      <c r="J11" s="53"/>
      <c r="K11" s="104"/>
      <c r="L11" s="53"/>
      <c r="M11" s="42"/>
      <c r="N11" s="6"/>
      <c r="O11" s="53"/>
      <c r="P11" s="53"/>
      <c r="Q11" s="105"/>
      <c r="R11" s="53"/>
      <c r="S11" s="42"/>
      <c r="T11" s="6"/>
      <c r="U11" s="53"/>
      <c r="V11" s="53"/>
      <c r="W11" s="105"/>
      <c r="X11" s="53"/>
      <c r="Y11" s="42"/>
      <c r="Z11" s="6">
        <v>28</v>
      </c>
      <c r="AA11" s="53">
        <v>22</v>
      </c>
      <c r="AB11" s="53"/>
      <c r="AC11" s="105">
        <v>6</v>
      </c>
      <c r="AD11" s="53">
        <v>8</v>
      </c>
      <c r="AE11" s="42"/>
    </row>
    <row r="12" spans="1:31" ht="18" customHeight="1" x14ac:dyDescent="0.25">
      <c r="A12" s="27" t="s">
        <v>100</v>
      </c>
      <c r="B12" s="6"/>
      <c r="C12" s="53"/>
      <c r="D12" s="53"/>
      <c r="E12" s="104"/>
      <c r="F12" s="53"/>
      <c r="G12" s="42"/>
      <c r="H12" s="6"/>
      <c r="I12" s="53"/>
      <c r="J12" s="53"/>
      <c r="K12" s="104"/>
      <c r="L12" s="53"/>
      <c r="M12" s="42"/>
      <c r="N12" s="6"/>
      <c r="O12" s="53"/>
      <c r="P12" s="53"/>
      <c r="Q12" s="105"/>
      <c r="R12" s="53"/>
      <c r="S12" s="42"/>
      <c r="T12" s="6"/>
      <c r="U12" s="53"/>
      <c r="V12" s="53"/>
      <c r="W12" s="105"/>
      <c r="X12" s="53"/>
      <c r="Y12" s="42"/>
      <c r="Z12" s="6">
        <v>24</v>
      </c>
      <c r="AA12" s="53">
        <v>19</v>
      </c>
      <c r="AB12" s="53"/>
      <c r="AC12" s="105">
        <v>5</v>
      </c>
      <c r="AD12" s="53">
        <v>13</v>
      </c>
      <c r="AE12" s="42"/>
    </row>
    <row r="13" spans="1:31" ht="18" customHeight="1" x14ac:dyDescent="0.25">
      <c r="A13" s="27" t="s">
        <v>17</v>
      </c>
      <c r="B13" s="6">
        <v>258</v>
      </c>
      <c r="C13" s="53">
        <v>128</v>
      </c>
      <c r="D13" s="53">
        <v>1</v>
      </c>
      <c r="E13" s="104">
        <v>60</v>
      </c>
      <c r="F13" s="53">
        <v>100</v>
      </c>
      <c r="G13" s="42">
        <f t="shared" si="0"/>
        <v>78.125</v>
      </c>
      <c r="H13" s="6">
        <v>195</v>
      </c>
      <c r="I13" s="53">
        <v>102</v>
      </c>
      <c r="J13" s="53"/>
      <c r="K13" s="104">
        <v>44</v>
      </c>
      <c r="L13" s="53">
        <v>74</v>
      </c>
      <c r="M13" s="42">
        <f t="shared" si="1"/>
        <v>72.549019607843135</v>
      </c>
      <c r="N13" s="6">
        <v>158</v>
      </c>
      <c r="O13" s="53">
        <v>102</v>
      </c>
      <c r="P13" s="53"/>
      <c r="Q13" s="105">
        <v>42</v>
      </c>
      <c r="R13" s="53">
        <v>73</v>
      </c>
      <c r="S13" s="42">
        <f t="shared" si="2"/>
        <v>71.568627450980387</v>
      </c>
      <c r="T13" s="6">
        <v>164</v>
      </c>
      <c r="U13" s="53">
        <v>115</v>
      </c>
      <c r="V13" s="53"/>
      <c r="W13" s="105">
        <v>53</v>
      </c>
      <c r="X13" s="53">
        <v>89</v>
      </c>
      <c r="Y13" s="42">
        <f t="shared" si="3"/>
        <v>77.391304347826079</v>
      </c>
      <c r="Z13" s="6">
        <v>147</v>
      </c>
      <c r="AA13" s="53">
        <v>106</v>
      </c>
      <c r="AB13" s="53"/>
      <c r="AC13" s="105">
        <v>69</v>
      </c>
      <c r="AD13" s="53">
        <v>66</v>
      </c>
      <c r="AE13" s="42"/>
    </row>
    <row r="14" spans="1:31" ht="18" customHeight="1" x14ac:dyDescent="0.25">
      <c r="A14" s="27" t="s">
        <v>18</v>
      </c>
      <c r="B14" s="6"/>
      <c r="C14" s="53"/>
      <c r="D14" s="53"/>
      <c r="E14" s="104"/>
      <c r="F14" s="53"/>
      <c r="G14" s="42"/>
      <c r="H14" s="6"/>
      <c r="I14" s="53"/>
      <c r="J14" s="53"/>
      <c r="K14" s="104"/>
      <c r="L14" s="53"/>
      <c r="M14" s="42"/>
      <c r="N14" s="6"/>
      <c r="O14" s="53"/>
      <c r="P14" s="53"/>
      <c r="Q14" s="105"/>
      <c r="R14" s="53"/>
      <c r="S14" s="42"/>
      <c r="T14" s="6"/>
      <c r="U14" s="53"/>
      <c r="V14" s="53"/>
      <c r="W14" s="105"/>
      <c r="X14" s="53"/>
      <c r="Y14" s="42"/>
      <c r="Z14" s="6">
        <v>41</v>
      </c>
      <c r="AA14" s="53">
        <v>37</v>
      </c>
      <c r="AB14" s="53"/>
      <c r="AC14" s="105">
        <v>19</v>
      </c>
      <c r="AD14" s="53">
        <v>22</v>
      </c>
      <c r="AE14" s="42"/>
    </row>
    <row r="15" spans="1:31" ht="18" customHeight="1" x14ac:dyDescent="0.25">
      <c r="A15" s="27" t="s">
        <v>10</v>
      </c>
      <c r="B15" s="6">
        <v>39</v>
      </c>
      <c r="C15" s="53">
        <v>21</v>
      </c>
      <c r="D15" s="53"/>
      <c r="E15" s="104">
        <v>0</v>
      </c>
      <c r="F15" s="53">
        <v>17</v>
      </c>
      <c r="G15" s="42">
        <f t="shared" si="0"/>
        <v>80.952380952380949</v>
      </c>
      <c r="H15" s="6">
        <v>42</v>
      </c>
      <c r="I15" s="53">
        <v>26</v>
      </c>
      <c r="J15" s="53"/>
      <c r="K15" s="104">
        <v>0</v>
      </c>
      <c r="L15" s="53">
        <v>20</v>
      </c>
      <c r="M15" s="42">
        <f t="shared" si="1"/>
        <v>76.923076923076934</v>
      </c>
      <c r="N15" s="6">
        <v>26</v>
      </c>
      <c r="O15" s="53">
        <v>19</v>
      </c>
      <c r="P15" s="53"/>
      <c r="Q15" s="105">
        <v>0</v>
      </c>
      <c r="R15" s="53">
        <v>14</v>
      </c>
      <c r="S15" s="42">
        <f t="shared" si="2"/>
        <v>73.68421052631578</v>
      </c>
      <c r="T15" s="6">
        <v>15</v>
      </c>
      <c r="U15" s="53">
        <v>13</v>
      </c>
      <c r="V15" s="53"/>
      <c r="W15" s="105">
        <v>0</v>
      </c>
      <c r="X15" s="53">
        <v>9</v>
      </c>
      <c r="Y15" s="42">
        <f t="shared" si="3"/>
        <v>69.230769230769226</v>
      </c>
      <c r="Z15" s="6">
        <v>23</v>
      </c>
      <c r="AA15" s="53">
        <v>20</v>
      </c>
      <c r="AB15" s="53"/>
      <c r="AC15" s="105"/>
      <c r="AD15" s="53">
        <v>15</v>
      </c>
      <c r="AE15" s="42"/>
    </row>
    <row r="16" spans="1:31" ht="18" customHeight="1" x14ac:dyDescent="0.25">
      <c r="A16" s="27" t="s">
        <v>19</v>
      </c>
      <c r="B16" s="6">
        <v>52</v>
      </c>
      <c r="C16" s="53">
        <v>36</v>
      </c>
      <c r="D16" s="53"/>
      <c r="E16" s="104">
        <v>2</v>
      </c>
      <c r="F16" s="53">
        <v>23</v>
      </c>
      <c r="G16" s="42">
        <f t="shared" si="0"/>
        <v>63.888888888888886</v>
      </c>
      <c r="H16" s="6">
        <v>50</v>
      </c>
      <c r="I16" s="53">
        <v>35</v>
      </c>
      <c r="J16" s="53"/>
      <c r="K16" s="104">
        <v>5</v>
      </c>
      <c r="L16" s="53">
        <v>20</v>
      </c>
      <c r="M16" s="42">
        <f t="shared" si="1"/>
        <v>57.142857142857139</v>
      </c>
      <c r="N16" s="6">
        <v>41</v>
      </c>
      <c r="O16" s="53">
        <v>32</v>
      </c>
      <c r="P16" s="53"/>
      <c r="Q16" s="105">
        <v>2</v>
      </c>
      <c r="R16" s="53">
        <v>16</v>
      </c>
      <c r="S16" s="42">
        <f t="shared" si="2"/>
        <v>50</v>
      </c>
      <c r="T16" s="6">
        <v>40</v>
      </c>
      <c r="U16" s="53">
        <v>25</v>
      </c>
      <c r="V16" s="53"/>
      <c r="W16" s="105">
        <v>5</v>
      </c>
      <c r="X16" s="53">
        <v>11</v>
      </c>
      <c r="Y16" s="42">
        <f t="shared" si="3"/>
        <v>44</v>
      </c>
      <c r="Z16" s="6">
        <v>34</v>
      </c>
      <c r="AA16" s="53">
        <v>21</v>
      </c>
      <c r="AB16" s="53"/>
      <c r="AC16" s="105">
        <v>4</v>
      </c>
      <c r="AD16" s="53">
        <v>7</v>
      </c>
      <c r="AE16" s="42"/>
    </row>
    <row r="17" spans="1:31" x14ac:dyDescent="0.25">
      <c r="A17" s="27" t="s">
        <v>34</v>
      </c>
      <c r="B17" s="6">
        <v>353</v>
      </c>
      <c r="C17" s="53">
        <v>139</v>
      </c>
      <c r="D17" s="53"/>
      <c r="E17" s="104">
        <v>46</v>
      </c>
      <c r="F17" s="53">
        <v>87</v>
      </c>
      <c r="G17" s="42">
        <f t="shared" si="0"/>
        <v>62.589928057553955</v>
      </c>
      <c r="H17" s="6">
        <v>283</v>
      </c>
      <c r="I17" s="53">
        <v>156</v>
      </c>
      <c r="J17" s="53"/>
      <c r="K17" s="104">
        <v>29</v>
      </c>
      <c r="L17" s="53">
        <v>96</v>
      </c>
      <c r="M17" s="42">
        <f t="shared" si="1"/>
        <v>61.53846153846154</v>
      </c>
      <c r="N17" s="6">
        <v>226</v>
      </c>
      <c r="O17" s="53">
        <v>167</v>
      </c>
      <c r="P17" s="53"/>
      <c r="Q17" s="105">
        <v>27</v>
      </c>
      <c r="R17" s="53">
        <v>104</v>
      </c>
      <c r="S17" s="42">
        <f t="shared" si="2"/>
        <v>62.275449101796411</v>
      </c>
      <c r="T17" s="6">
        <v>230</v>
      </c>
      <c r="U17" s="53">
        <v>149</v>
      </c>
      <c r="V17" s="53"/>
      <c r="W17" s="105">
        <v>40</v>
      </c>
      <c r="X17" s="53">
        <v>86</v>
      </c>
      <c r="Y17" s="42">
        <f t="shared" si="3"/>
        <v>57.718120805369132</v>
      </c>
      <c r="Z17" s="6">
        <v>174</v>
      </c>
      <c r="AA17" s="53">
        <v>124</v>
      </c>
      <c r="AB17" s="53"/>
      <c r="AC17" s="105">
        <v>41</v>
      </c>
      <c r="AD17" s="53">
        <v>73</v>
      </c>
      <c r="AE17" s="42"/>
    </row>
    <row r="18" spans="1:31" ht="18" customHeight="1" x14ac:dyDescent="0.25">
      <c r="A18" s="27" t="s">
        <v>11</v>
      </c>
      <c r="B18" s="6">
        <v>64</v>
      </c>
      <c r="C18" s="53">
        <v>41</v>
      </c>
      <c r="D18" s="7"/>
      <c r="E18" s="105">
        <v>0</v>
      </c>
      <c r="F18" s="53">
        <v>29</v>
      </c>
      <c r="G18" s="42">
        <f t="shared" si="0"/>
        <v>70.731707317073173</v>
      </c>
      <c r="H18" s="6">
        <v>31</v>
      </c>
      <c r="I18" s="53">
        <v>25</v>
      </c>
      <c r="J18" s="7"/>
      <c r="K18" s="105">
        <v>0</v>
      </c>
      <c r="L18" s="53">
        <v>17</v>
      </c>
      <c r="M18" s="42">
        <f t="shared" si="1"/>
        <v>68</v>
      </c>
      <c r="N18" s="6">
        <v>48</v>
      </c>
      <c r="O18" s="53">
        <v>33</v>
      </c>
      <c r="P18" s="7"/>
      <c r="Q18" s="104">
        <v>0</v>
      </c>
      <c r="R18" s="53">
        <v>22</v>
      </c>
      <c r="S18" s="42">
        <f t="shared" si="2"/>
        <v>66.666666666666657</v>
      </c>
      <c r="T18" s="6">
        <v>37</v>
      </c>
      <c r="U18" s="53">
        <v>27</v>
      </c>
      <c r="V18" s="7"/>
      <c r="W18" s="105">
        <v>0</v>
      </c>
      <c r="X18" s="53">
        <v>24</v>
      </c>
      <c r="Y18" s="42">
        <f t="shared" si="3"/>
        <v>88.888888888888886</v>
      </c>
      <c r="Z18" s="6">
        <v>47</v>
      </c>
      <c r="AA18" s="53">
        <v>38</v>
      </c>
      <c r="AB18" s="7"/>
      <c r="AC18" s="105">
        <v>32</v>
      </c>
      <c r="AD18" s="53">
        <v>32</v>
      </c>
      <c r="AE18" s="42"/>
    </row>
    <row r="19" spans="1:31" ht="18" customHeight="1" x14ac:dyDescent="0.25">
      <c r="A19" s="27" t="s">
        <v>47</v>
      </c>
      <c r="B19" s="6">
        <v>24</v>
      </c>
      <c r="C19" s="53">
        <v>13</v>
      </c>
      <c r="D19" s="53"/>
      <c r="E19" s="105">
        <v>4</v>
      </c>
      <c r="F19" s="53">
        <v>12</v>
      </c>
      <c r="G19" s="79">
        <f t="shared" si="0"/>
        <v>92.307692307692307</v>
      </c>
      <c r="H19" s="6">
        <v>15</v>
      </c>
      <c r="I19" s="53">
        <v>13</v>
      </c>
      <c r="J19" s="53"/>
      <c r="K19" s="105">
        <v>3</v>
      </c>
      <c r="L19" s="53">
        <v>7</v>
      </c>
      <c r="M19" s="79">
        <f t="shared" si="1"/>
        <v>53.846153846153847</v>
      </c>
      <c r="N19" s="6">
        <v>22</v>
      </c>
      <c r="O19" s="53">
        <v>15</v>
      </c>
      <c r="P19" s="53"/>
      <c r="Q19" s="104">
        <v>3</v>
      </c>
      <c r="R19" s="55">
        <v>13</v>
      </c>
      <c r="S19" s="79">
        <f t="shared" si="2"/>
        <v>86.666666666666671</v>
      </c>
      <c r="T19" s="6">
        <v>17</v>
      </c>
      <c r="U19" s="53">
        <v>11</v>
      </c>
      <c r="V19" s="53"/>
      <c r="W19" s="105">
        <v>4</v>
      </c>
      <c r="X19" s="55">
        <v>7</v>
      </c>
      <c r="Y19" s="79">
        <f t="shared" si="3"/>
        <v>63.636363636363633</v>
      </c>
      <c r="Z19" s="6">
        <v>17</v>
      </c>
      <c r="AA19" s="53">
        <v>14</v>
      </c>
      <c r="AB19" s="53"/>
      <c r="AC19" s="105">
        <v>6</v>
      </c>
      <c r="AD19" s="53">
        <v>9</v>
      </c>
      <c r="AE19" s="79"/>
    </row>
    <row r="20" spans="1:31" ht="18" customHeight="1" thickBot="1" x14ac:dyDescent="0.3">
      <c r="A20" s="98" t="s">
        <v>97</v>
      </c>
      <c r="B20" s="76"/>
      <c r="C20" s="77"/>
      <c r="D20" s="77"/>
      <c r="E20" s="106"/>
      <c r="F20" s="77"/>
      <c r="G20" s="197"/>
      <c r="H20" s="76"/>
      <c r="I20" s="77"/>
      <c r="J20" s="77"/>
      <c r="K20" s="106"/>
      <c r="L20" s="77"/>
      <c r="M20" s="197"/>
      <c r="N20" s="76"/>
      <c r="O20" s="77"/>
      <c r="P20" s="77"/>
      <c r="Q20" s="106"/>
      <c r="R20" s="32"/>
      <c r="S20" s="197"/>
      <c r="T20" s="76"/>
      <c r="U20" s="77"/>
      <c r="V20" s="77"/>
      <c r="W20" s="106"/>
      <c r="X20" s="32"/>
      <c r="Y20" s="197"/>
      <c r="Z20" s="76">
        <v>1</v>
      </c>
      <c r="AA20" s="77">
        <v>0</v>
      </c>
      <c r="AB20" s="77"/>
      <c r="AC20" s="106"/>
      <c r="AD20" s="17"/>
      <c r="AE20" s="197"/>
    </row>
    <row r="21" spans="1:31" ht="18" customHeight="1" thickBot="1" x14ac:dyDescent="0.3">
      <c r="A21" s="147" t="s">
        <v>6</v>
      </c>
      <c r="B21" s="137">
        <f>SUM(B7:B19)</f>
        <v>1095</v>
      </c>
      <c r="C21" s="138">
        <f>SUM(C7:C19)</f>
        <v>591</v>
      </c>
      <c r="D21" s="138">
        <v>1</v>
      </c>
      <c r="E21" s="138">
        <f>SUM(E7:E19)</f>
        <v>196</v>
      </c>
      <c r="F21" s="128">
        <f>SUM(F7:F19)</f>
        <v>380</v>
      </c>
      <c r="G21" s="153">
        <f>F21/C21*100</f>
        <v>64.297800338409473</v>
      </c>
      <c r="H21" s="137">
        <f>SUM(H7:H19)</f>
        <v>814</v>
      </c>
      <c r="I21" s="138">
        <f>SUM(I7:I19)</f>
        <v>502</v>
      </c>
      <c r="J21" s="138">
        <f>SUM(J7:J19)</f>
        <v>0</v>
      </c>
      <c r="K21" s="138">
        <f>SUM(K7:K19)</f>
        <v>123</v>
      </c>
      <c r="L21" s="128">
        <f>SUM(L7:L19)</f>
        <v>304</v>
      </c>
      <c r="M21" s="153">
        <f>L21/I21*100</f>
        <v>60.557768924302792</v>
      </c>
      <c r="N21" s="137">
        <f>SUM(N7:N19)</f>
        <v>659</v>
      </c>
      <c r="O21" s="138">
        <f>SUM(O7:O19)</f>
        <v>467</v>
      </c>
      <c r="P21" s="138">
        <f>SUM(P7:P19)</f>
        <v>0</v>
      </c>
      <c r="Q21" s="138">
        <f>SUM(Q7:Q19)</f>
        <v>101</v>
      </c>
      <c r="R21" s="128">
        <f>SUM(R7:R19)</f>
        <v>284</v>
      </c>
      <c r="S21" s="153">
        <f>R21/O21*100</f>
        <v>60.813704496788013</v>
      </c>
      <c r="T21" s="137">
        <f>SUM(T7:T19)</f>
        <v>644</v>
      </c>
      <c r="U21" s="138">
        <f>SUM(U7:U19)</f>
        <v>452</v>
      </c>
      <c r="V21" s="138">
        <f>SUM(V7:V19)</f>
        <v>0</v>
      </c>
      <c r="W21" s="138">
        <f>SUM(W7:W19)</f>
        <v>145</v>
      </c>
      <c r="X21" s="128">
        <f>SUM(X7:X19)</f>
        <v>293</v>
      </c>
      <c r="Y21" s="153">
        <f>X21/U21*100</f>
        <v>64.82300884955751</v>
      </c>
      <c r="Z21" s="137">
        <f>SUM(Z7:Z20)-Z10</f>
        <v>610</v>
      </c>
      <c r="AA21" s="138">
        <f>SUM(AA7:AA20)</f>
        <v>460</v>
      </c>
      <c r="AB21" s="138"/>
      <c r="AC21" s="138">
        <f>SUM(AC7:AC20)</f>
        <v>202</v>
      </c>
      <c r="AD21" s="128">
        <f>SUM(AD7:AD19)</f>
        <v>274</v>
      </c>
      <c r="AE21" s="153"/>
    </row>
    <row r="22" spans="1:31" ht="18" customHeight="1" x14ac:dyDescent="0.25">
      <c r="A22" s="13"/>
      <c r="B22" s="81"/>
      <c r="C22" s="81"/>
      <c r="D22" s="81"/>
      <c r="E22" s="81"/>
      <c r="F22" s="81"/>
      <c r="G22" s="82"/>
    </row>
    <row r="23" spans="1:31" ht="16.5" thickBot="1" x14ac:dyDescent="0.3">
      <c r="A23" s="152" t="s">
        <v>55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</row>
    <row r="24" spans="1:31" ht="16.5" thickBot="1" x14ac:dyDescent="0.3">
      <c r="A24" s="65"/>
      <c r="B24" s="208" t="s">
        <v>48</v>
      </c>
      <c r="C24" s="209"/>
      <c r="D24" s="209"/>
      <c r="E24" s="209"/>
      <c r="F24" s="209"/>
      <c r="G24" s="213"/>
      <c r="H24" s="208" t="s">
        <v>60</v>
      </c>
      <c r="I24" s="209"/>
      <c r="J24" s="209"/>
      <c r="K24" s="209"/>
      <c r="L24" s="209"/>
      <c r="M24" s="213"/>
      <c r="N24" s="208" t="s">
        <v>68</v>
      </c>
      <c r="O24" s="209"/>
      <c r="P24" s="209"/>
      <c r="Q24" s="209"/>
      <c r="R24" s="209"/>
      <c r="S24" s="213"/>
      <c r="T24" s="208" t="s">
        <v>86</v>
      </c>
      <c r="U24" s="209"/>
      <c r="V24" s="209"/>
      <c r="W24" s="209"/>
      <c r="X24" s="209"/>
      <c r="Y24" s="213"/>
      <c r="Z24" s="208" t="s">
        <v>95</v>
      </c>
      <c r="AA24" s="209"/>
      <c r="AB24" s="209"/>
      <c r="AC24" s="209"/>
      <c r="AD24" s="209"/>
      <c r="AE24" s="213"/>
    </row>
    <row r="25" spans="1:31" ht="48" thickBot="1" x14ac:dyDescent="0.3">
      <c r="A25" s="66" t="s">
        <v>4</v>
      </c>
      <c r="B25" s="122" t="s">
        <v>1</v>
      </c>
      <c r="C25" s="57" t="s">
        <v>2</v>
      </c>
      <c r="D25" s="25" t="s">
        <v>64</v>
      </c>
      <c r="E25" s="123" t="s">
        <v>42</v>
      </c>
      <c r="F25" s="57" t="s">
        <v>0</v>
      </c>
      <c r="G25" s="40" t="s">
        <v>20</v>
      </c>
      <c r="H25" s="122" t="s">
        <v>1</v>
      </c>
      <c r="I25" s="57" t="s">
        <v>2</v>
      </c>
      <c r="J25" s="25" t="s">
        <v>64</v>
      </c>
      <c r="K25" s="123" t="s">
        <v>42</v>
      </c>
      <c r="L25" s="57" t="s">
        <v>0</v>
      </c>
      <c r="M25" s="40" t="s">
        <v>20</v>
      </c>
      <c r="N25" s="122" t="s">
        <v>1</v>
      </c>
      <c r="O25" s="57" t="s">
        <v>2</v>
      </c>
      <c r="P25" s="25" t="s">
        <v>64</v>
      </c>
      <c r="Q25" s="123" t="s">
        <v>42</v>
      </c>
      <c r="R25" s="57" t="s">
        <v>0</v>
      </c>
      <c r="S25" s="40" t="s">
        <v>20</v>
      </c>
      <c r="T25" s="122" t="s">
        <v>1</v>
      </c>
      <c r="U25" s="57" t="s">
        <v>2</v>
      </c>
      <c r="V25" s="25" t="s">
        <v>64</v>
      </c>
      <c r="W25" s="123" t="s">
        <v>42</v>
      </c>
      <c r="X25" s="57" t="s">
        <v>0</v>
      </c>
      <c r="Y25" s="40" t="s">
        <v>20</v>
      </c>
      <c r="Z25" s="122" t="s">
        <v>1</v>
      </c>
      <c r="AA25" s="57" t="s">
        <v>2</v>
      </c>
      <c r="AB25" s="25" t="s">
        <v>64</v>
      </c>
      <c r="AC25" s="123" t="s">
        <v>42</v>
      </c>
      <c r="AD25" s="57" t="s">
        <v>0</v>
      </c>
      <c r="AE25" s="40" t="s">
        <v>20</v>
      </c>
    </row>
    <row r="26" spans="1:31" ht="18" customHeight="1" thickTop="1" x14ac:dyDescent="0.25">
      <c r="A26" s="67" t="s">
        <v>7</v>
      </c>
      <c r="B26" s="6">
        <v>7</v>
      </c>
      <c r="C26" s="52">
        <v>2</v>
      </c>
      <c r="D26" s="52"/>
      <c r="E26" s="107">
        <v>1</v>
      </c>
      <c r="F26" s="53">
        <v>1</v>
      </c>
      <c r="G26" s="42">
        <f>F26/C26*100</f>
        <v>50</v>
      </c>
      <c r="H26" s="6">
        <v>5</v>
      </c>
      <c r="I26" s="52">
        <v>4</v>
      </c>
      <c r="J26" s="52"/>
      <c r="K26" s="107">
        <v>1</v>
      </c>
      <c r="L26" s="53">
        <v>1</v>
      </c>
      <c r="M26" s="42">
        <f>L26/I26*100</f>
        <v>25</v>
      </c>
      <c r="N26" s="6">
        <v>16</v>
      </c>
      <c r="O26" s="52">
        <v>11</v>
      </c>
      <c r="P26" s="52"/>
      <c r="Q26" s="107">
        <v>1</v>
      </c>
      <c r="R26" s="53">
        <v>5</v>
      </c>
      <c r="S26" s="42">
        <f>R26/O26*100</f>
        <v>45.454545454545453</v>
      </c>
      <c r="T26" s="6">
        <v>22</v>
      </c>
      <c r="U26" s="52">
        <v>16</v>
      </c>
      <c r="V26" s="52"/>
      <c r="W26" s="107">
        <v>5</v>
      </c>
      <c r="X26" s="53">
        <v>8</v>
      </c>
      <c r="Y26" s="42">
        <f>X26/U26*100</f>
        <v>50</v>
      </c>
      <c r="Z26" s="6"/>
      <c r="AA26" s="52"/>
      <c r="AB26" s="52"/>
      <c r="AC26" s="107"/>
      <c r="AD26" s="53"/>
      <c r="AE26" s="42"/>
    </row>
    <row r="27" spans="1:31" ht="18" customHeight="1" x14ac:dyDescent="0.25">
      <c r="A27" s="27" t="s">
        <v>8</v>
      </c>
      <c r="B27" s="6">
        <v>22</v>
      </c>
      <c r="C27" s="53">
        <v>14</v>
      </c>
      <c r="D27" s="53"/>
      <c r="E27" s="105"/>
      <c r="F27" s="53">
        <v>10</v>
      </c>
      <c r="G27" s="42">
        <f t="shared" ref="G27:G40" si="4">F27/C27*100</f>
        <v>71.428571428571431</v>
      </c>
      <c r="H27" s="6">
        <v>22</v>
      </c>
      <c r="I27" s="53">
        <v>17</v>
      </c>
      <c r="J27" s="53"/>
      <c r="K27" s="105">
        <v>2</v>
      </c>
      <c r="L27" s="53">
        <v>10</v>
      </c>
      <c r="M27" s="42">
        <f t="shared" ref="M27:M38" si="5">L27/I27*100</f>
        <v>58.82352941176471</v>
      </c>
      <c r="N27" s="6">
        <v>23</v>
      </c>
      <c r="O27" s="53">
        <v>17</v>
      </c>
      <c r="P27" s="53"/>
      <c r="Q27" s="105">
        <v>1</v>
      </c>
      <c r="R27" s="53">
        <v>11</v>
      </c>
      <c r="S27" s="42">
        <f t="shared" ref="S27:S29" si="6">R27/O27*100</f>
        <v>64.705882352941174</v>
      </c>
      <c r="T27" s="6">
        <v>17</v>
      </c>
      <c r="U27" s="53">
        <v>13</v>
      </c>
      <c r="V27" s="53"/>
      <c r="W27" s="105">
        <v>4</v>
      </c>
      <c r="X27" s="53">
        <v>8</v>
      </c>
      <c r="Y27" s="42">
        <f t="shared" ref="Y27:Y29" si="7">X27/U27*100</f>
        <v>61.53846153846154</v>
      </c>
      <c r="Z27" s="6"/>
      <c r="AA27" s="53"/>
      <c r="AB27" s="53"/>
      <c r="AC27" s="105"/>
      <c r="AD27" s="53"/>
      <c r="AE27" s="42"/>
    </row>
    <row r="28" spans="1:31" ht="18" customHeight="1" x14ac:dyDescent="0.25">
      <c r="A28" s="27" t="s">
        <v>9</v>
      </c>
      <c r="B28" s="6">
        <v>30</v>
      </c>
      <c r="C28" s="53">
        <v>23</v>
      </c>
      <c r="D28" s="53"/>
      <c r="E28" s="105">
        <v>2</v>
      </c>
      <c r="F28" s="53">
        <v>13</v>
      </c>
      <c r="G28" s="42">
        <f t="shared" si="4"/>
        <v>56.521739130434781</v>
      </c>
      <c r="H28" s="6">
        <v>23</v>
      </c>
      <c r="I28" s="53">
        <v>20</v>
      </c>
      <c r="J28" s="53"/>
      <c r="K28" s="105">
        <v>4</v>
      </c>
      <c r="L28" s="53">
        <v>14</v>
      </c>
      <c r="M28" s="42">
        <f t="shared" si="5"/>
        <v>70</v>
      </c>
      <c r="N28" s="6">
        <v>29</v>
      </c>
      <c r="O28" s="53">
        <v>27</v>
      </c>
      <c r="P28" s="53"/>
      <c r="Q28" s="105">
        <v>3</v>
      </c>
      <c r="R28" s="53">
        <v>19</v>
      </c>
      <c r="S28" s="42">
        <f t="shared" si="6"/>
        <v>70.370370370370367</v>
      </c>
      <c r="T28" s="6">
        <v>28</v>
      </c>
      <c r="U28" s="53">
        <v>22</v>
      </c>
      <c r="V28" s="53"/>
      <c r="W28" s="105">
        <v>5</v>
      </c>
      <c r="X28" s="53">
        <v>12</v>
      </c>
      <c r="Y28" s="42">
        <f t="shared" si="7"/>
        <v>54.54545454545454</v>
      </c>
      <c r="Z28" s="6"/>
      <c r="AA28" s="53"/>
      <c r="AB28" s="53"/>
      <c r="AC28" s="105"/>
      <c r="AD28" s="53"/>
      <c r="AE28" s="42"/>
    </row>
    <row r="29" spans="1:31" ht="18" customHeight="1" x14ac:dyDescent="0.25">
      <c r="A29" s="27" t="s">
        <v>101</v>
      </c>
      <c r="B29" s="6">
        <v>18</v>
      </c>
      <c r="C29" s="53">
        <v>14</v>
      </c>
      <c r="D29" s="53"/>
      <c r="E29" s="105">
        <v>3</v>
      </c>
      <c r="F29" s="53">
        <v>10</v>
      </c>
      <c r="G29" s="42">
        <f t="shared" si="4"/>
        <v>71.428571428571431</v>
      </c>
      <c r="H29" s="6">
        <v>28</v>
      </c>
      <c r="I29" s="53">
        <v>19</v>
      </c>
      <c r="J29" s="53"/>
      <c r="K29" s="105">
        <v>2</v>
      </c>
      <c r="L29" s="53">
        <v>8</v>
      </c>
      <c r="M29" s="42">
        <f t="shared" si="5"/>
        <v>42.105263157894733</v>
      </c>
      <c r="N29" s="6">
        <v>28</v>
      </c>
      <c r="O29" s="53">
        <v>22</v>
      </c>
      <c r="P29" s="53"/>
      <c r="Q29" s="105">
        <v>5</v>
      </c>
      <c r="R29" s="53">
        <v>18</v>
      </c>
      <c r="S29" s="42">
        <f t="shared" si="6"/>
        <v>81.818181818181827</v>
      </c>
      <c r="T29" s="6">
        <v>20</v>
      </c>
      <c r="U29" s="53">
        <v>14</v>
      </c>
      <c r="V29" s="53"/>
      <c r="W29" s="105">
        <v>2</v>
      </c>
      <c r="X29" s="53">
        <v>8</v>
      </c>
      <c r="Y29" s="42">
        <f t="shared" si="7"/>
        <v>57.142857142857139</v>
      </c>
      <c r="Z29" s="6"/>
      <c r="AA29" s="53"/>
      <c r="AB29" s="53"/>
      <c r="AC29" s="105"/>
      <c r="AD29" s="53"/>
      <c r="AE29" s="42"/>
    </row>
    <row r="30" spans="1:31" ht="18" customHeight="1" x14ac:dyDescent="0.25">
      <c r="A30" s="27" t="s">
        <v>99</v>
      </c>
      <c r="B30" s="6"/>
      <c r="C30" s="53"/>
      <c r="D30" s="53"/>
      <c r="E30" s="105"/>
      <c r="F30" s="53"/>
      <c r="G30" s="42"/>
      <c r="H30" s="6"/>
      <c r="I30" s="53"/>
      <c r="J30" s="53"/>
      <c r="K30" s="105"/>
      <c r="L30" s="53"/>
      <c r="M30" s="42"/>
      <c r="N30" s="6"/>
      <c r="O30" s="53"/>
      <c r="P30" s="53"/>
      <c r="Q30" s="105"/>
      <c r="R30" s="53"/>
      <c r="S30" s="42"/>
      <c r="T30" s="6"/>
      <c r="U30" s="53"/>
      <c r="V30" s="53"/>
      <c r="W30" s="105"/>
      <c r="X30" s="53"/>
      <c r="Y30" s="42"/>
      <c r="Z30" s="6"/>
      <c r="AA30" s="53"/>
      <c r="AB30" s="53"/>
      <c r="AC30" s="105"/>
      <c r="AD30" s="53"/>
      <c r="AE30" s="42"/>
    </row>
    <row r="31" spans="1:31" ht="18" customHeight="1" x14ac:dyDescent="0.25">
      <c r="A31" s="27" t="s">
        <v>100</v>
      </c>
      <c r="B31" s="6"/>
      <c r="C31" s="53"/>
      <c r="D31" s="53"/>
      <c r="E31" s="105"/>
      <c r="F31" s="53"/>
      <c r="G31" s="42"/>
      <c r="H31" s="6"/>
      <c r="I31" s="53"/>
      <c r="J31" s="53"/>
      <c r="K31" s="105"/>
      <c r="L31" s="53"/>
      <c r="M31" s="42"/>
      <c r="N31" s="6"/>
      <c r="O31" s="53"/>
      <c r="P31" s="53"/>
      <c r="Q31" s="105"/>
      <c r="R31" s="53"/>
      <c r="S31" s="42"/>
      <c r="T31" s="6"/>
      <c r="U31" s="53"/>
      <c r="V31" s="53"/>
      <c r="W31" s="105"/>
      <c r="X31" s="53"/>
      <c r="Y31" s="42"/>
      <c r="Z31" s="6"/>
      <c r="AA31" s="53"/>
      <c r="AB31" s="53"/>
      <c r="AC31" s="105"/>
      <c r="AD31" s="53"/>
      <c r="AE31" s="42"/>
    </row>
    <row r="32" spans="1:31" ht="18" customHeight="1" x14ac:dyDescent="0.25">
      <c r="A32" s="27" t="s">
        <v>17</v>
      </c>
      <c r="B32" s="6">
        <v>0</v>
      </c>
      <c r="C32" s="53">
        <v>0</v>
      </c>
      <c r="D32" s="53"/>
      <c r="E32" s="105">
        <v>0</v>
      </c>
      <c r="F32" s="53"/>
      <c r="G32" s="42">
        <v>0</v>
      </c>
      <c r="H32" s="6">
        <v>0</v>
      </c>
      <c r="I32" s="53">
        <v>0</v>
      </c>
      <c r="J32" s="53"/>
      <c r="K32" s="105">
        <v>0</v>
      </c>
      <c r="L32" s="53">
        <v>0</v>
      </c>
      <c r="M32" s="42">
        <v>0</v>
      </c>
      <c r="N32" s="6">
        <v>0</v>
      </c>
      <c r="O32" s="53">
        <v>0</v>
      </c>
      <c r="P32" s="53"/>
      <c r="Q32" s="105">
        <v>0</v>
      </c>
      <c r="R32" s="53">
        <v>0</v>
      </c>
      <c r="S32" s="42">
        <v>0</v>
      </c>
      <c r="T32" s="6">
        <v>0</v>
      </c>
      <c r="U32" s="53">
        <v>0</v>
      </c>
      <c r="V32" s="53"/>
      <c r="W32" s="105">
        <v>0</v>
      </c>
      <c r="X32" s="53"/>
      <c r="Y32" s="42">
        <v>0</v>
      </c>
      <c r="Z32" s="6"/>
      <c r="AA32" s="53"/>
      <c r="AB32" s="53"/>
      <c r="AC32" s="105"/>
      <c r="AD32" s="53"/>
      <c r="AE32" s="42"/>
    </row>
    <row r="33" spans="1:31" ht="18" customHeight="1" x14ac:dyDescent="0.25">
      <c r="A33" s="27" t="s">
        <v>18</v>
      </c>
      <c r="B33" s="6"/>
      <c r="C33" s="53"/>
      <c r="D33" s="53"/>
      <c r="E33" s="105"/>
      <c r="F33" s="53"/>
      <c r="G33" s="42"/>
      <c r="H33" s="6"/>
      <c r="I33" s="53"/>
      <c r="J33" s="53"/>
      <c r="K33" s="105"/>
      <c r="L33" s="53"/>
      <c r="M33" s="42"/>
      <c r="N33" s="6"/>
      <c r="O33" s="53"/>
      <c r="P33" s="53"/>
      <c r="Q33" s="105"/>
      <c r="R33" s="53"/>
      <c r="S33" s="42"/>
      <c r="T33" s="6"/>
      <c r="U33" s="53"/>
      <c r="V33" s="53"/>
      <c r="W33" s="105"/>
      <c r="X33" s="53"/>
      <c r="Y33" s="42"/>
      <c r="Z33" s="6"/>
      <c r="AA33" s="53"/>
      <c r="AB33" s="53"/>
      <c r="AC33" s="105"/>
      <c r="AD33" s="53"/>
      <c r="AE33" s="42"/>
    </row>
    <row r="34" spans="1:31" ht="18" customHeight="1" x14ac:dyDescent="0.25">
      <c r="A34" s="27" t="s">
        <v>10</v>
      </c>
      <c r="B34" s="6">
        <v>0</v>
      </c>
      <c r="C34" s="53">
        <v>0</v>
      </c>
      <c r="D34" s="53"/>
      <c r="E34" s="105">
        <v>0</v>
      </c>
      <c r="F34" s="53"/>
      <c r="G34" s="42">
        <v>0</v>
      </c>
      <c r="H34" s="6">
        <v>0</v>
      </c>
      <c r="I34" s="53">
        <v>0</v>
      </c>
      <c r="J34" s="53"/>
      <c r="K34" s="105">
        <v>0</v>
      </c>
      <c r="L34" s="53">
        <v>0</v>
      </c>
      <c r="M34" s="42">
        <v>0</v>
      </c>
      <c r="N34" s="6">
        <v>0</v>
      </c>
      <c r="O34" s="53">
        <v>0</v>
      </c>
      <c r="P34" s="53"/>
      <c r="Q34" s="105">
        <v>0</v>
      </c>
      <c r="R34" s="53">
        <v>0</v>
      </c>
      <c r="S34" s="42">
        <v>0</v>
      </c>
      <c r="T34" s="6">
        <v>0</v>
      </c>
      <c r="U34" s="53">
        <v>0</v>
      </c>
      <c r="V34" s="53"/>
      <c r="W34" s="105">
        <v>0</v>
      </c>
      <c r="X34" s="53"/>
      <c r="Y34" s="42">
        <v>0</v>
      </c>
      <c r="Z34" s="6"/>
      <c r="AA34" s="53"/>
      <c r="AB34" s="53"/>
      <c r="AC34" s="105"/>
      <c r="AD34" s="53"/>
      <c r="AE34" s="42"/>
    </row>
    <row r="35" spans="1:31" ht="18" customHeight="1" x14ac:dyDescent="0.25">
      <c r="A35" s="27" t="s">
        <v>19</v>
      </c>
      <c r="B35" s="6">
        <v>13</v>
      </c>
      <c r="C35" s="53">
        <v>10</v>
      </c>
      <c r="D35" s="53"/>
      <c r="E35" s="105"/>
      <c r="F35" s="53">
        <v>6</v>
      </c>
      <c r="G35" s="42">
        <f t="shared" si="4"/>
        <v>60</v>
      </c>
      <c r="H35" s="6">
        <v>26</v>
      </c>
      <c r="I35" s="53">
        <v>20</v>
      </c>
      <c r="J35" s="53"/>
      <c r="K35" s="105">
        <v>0</v>
      </c>
      <c r="L35" s="53">
        <v>11</v>
      </c>
      <c r="M35" s="42">
        <f t="shared" si="5"/>
        <v>55.000000000000007</v>
      </c>
      <c r="N35" s="6">
        <v>20</v>
      </c>
      <c r="O35" s="53">
        <v>14</v>
      </c>
      <c r="P35" s="53"/>
      <c r="Q35" s="105">
        <v>1</v>
      </c>
      <c r="R35" s="53">
        <v>8</v>
      </c>
      <c r="S35" s="42">
        <f t="shared" ref="S35:S38" si="8">R35/O35*100</f>
        <v>57.142857142857139</v>
      </c>
      <c r="T35" s="6">
        <v>11</v>
      </c>
      <c r="U35" s="53">
        <v>7</v>
      </c>
      <c r="V35" s="53"/>
      <c r="W35" s="105">
        <v>1</v>
      </c>
      <c r="X35" s="53">
        <v>5</v>
      </c>
      <c r="Y35" s="42">
        <f t="shared" ref="Y35:Y38" si="9">X35/U35*100</f>
        <v>71.428571428571431</v>
      </c>
      <c r="Z35" s="6"/>
      <c r="AA35" s="53"/>
      <c r="AB35" s="53"/>
      <c r="AC35" s="105"/>
      <c r="AD35" s="53"/>
      <c r="AE35" s="42"/>
    </row>
    <row r="36" spans="1:31" x14ac:dyDescent="0.25">
      <c r="A36" s="27" t="s">
        <v>34</v>
      </c>
      <c r="B36" s="6">
        <v>69</v>
      </c>
      <c r="C36" s="53">
        <v>27</v>
      </c>
      <c r="D36" s="53"/>
      <c r="E36" s="105">
        <v>8</v>
      </c>
      <c r="F36" s="53">
        <v>20</v>
      </c>
      <c r="G36" s="42">
        <f t="shared" si="4"/>
        <v>74.074074074074076</v>
      </c>
      <c r="H36" s="6">
        <v>82</v>
      </c>
      <c r="I36" s="53">
        <v>27</v>
      </c>
      <c r="J36" s="53"/>
      <c r="K36" s="105">
        <v>6</v>
      </c>
      <c r="L36" s="53">
        <v>22</v>
      </c>
      <c r="M36" s="42">
        <f t="shared" si="5"/>
        <v>81.481481481481481</v>
      </c>
      <c r="N36" s="6">
        <v>0</v>
      </c>
      <c r="O36" s="53">
        <v>0</v>
      </c>
      <c r="P36" s="53"/>
      <c r="Q36" s="105">
        <v>0</v>
      </c>
      <c r="R36" s="53">
        <v>0</v>
      </c>
      <c r="S36" s="42" t="e">
        <f t="shared" si="8"/>
        <v>#DIV/0!</v>
      </c>
      <c r="T36" s="6">
        <v>0</v>
      </c>
      <c r="U36" s="53">
        <v>0</v>
      </c>
      <c r="V36" s="53"/>
      <c r="W36" s="105">
        <v>0</v>
      </c>
      <c r="X36" s="53"/>
      <c r="Y36" s="42" t="e">
        <f t="shared" si="9"/>
        <v>#DIV/0!</v>
      </c>
      <c r="Z36" s="6"/>
      <c r="AA36" s="53"/>
      <c r="AB36" s="53"/>
      <c r="AC36" s="105"/>
      <c r="AD36" s="53"/>
      <c r="AE36" s="42"/>
    </row>
    <row r="37" spans="1:31" ht="18" customHeight="1" x14ac:dyDescent="0.25">
      <c r="A37" s="27" t="s">
        <v>11</v>
      </c>
      <c r="B37" s="6">
        <v>12</v>
      </c>
      <c r="C37" s="7">
        <v>7</v>
      </c>
      <c r="D37" s="7"/>
      <c r="E37" s="104"/>
      <c r="F37" s="7">
        <v>6</v>
      </c>
      <c r="G37" s="42">
        <f t="shared" si="4"/>
        <v>85.714285714285708</v>
      </c>
      <c r="H37" s="6">
        <v>14</v>
      </c>
      <c r="I37" s="7">
        <v>9</v>
      </c>
      <c r="J37" s="7"/>
      <c r="K37" s="104">
        <v>0</v>
      </c>
      <c r="L37" s="7">
        <v>9</v>
      </c>
      <c r="M37" s="42">
        <f t="shared" si="5"/>
        <v>100</v>
      </c>
      <c r="N37" s="6">
        <v>9</v>
      </c>
      <c r="O37" s="53">
        <v>7</v>
      </c>
      <c r="P37" s="7"/>
      <c r="Q37" s="104">
        <v>0</v>
      </c>
      <c r="R37" s="53">
        <v>7</v>
      </c>
      <c r="S37" s="42">
        <f t="shared" si="8"/>
        <v>100</v>
      </c>
      <c r="T37" s="6">
        <v>18</v>
      </c>
      <c r="U37" s="53">
        <v>11</v>
      </c>
      <c r="V37" s="7"/>
      <c r="W37" s="105">
        <v>0</v>
      </c>
      <c r="X37" s="7">
        <v>8</v>
      </c>
      <c r="Y37" s="42">
        <f t="shared" si="9"/>
        <v>72.727272727272734</v>
      </c>
      <c r="Z37" s="6"/>
      <c r="AA37" s="53"/>
      <c r="AB37" s="7"/>
      <c r="AC37" s="105"/>
      <c r="AD37" s="7"/>
      <c r="AE37" s="42"/>
    </row>
    <row r="38" spans="1:31" ht="18" customHeight="1" thickBot="1" x14ac:dyDescent="0.3">
      <c r="A38" s="29" t="s">
        <v>47</v>
      </c>
      <c r="B38" s="16">
        <v>4</v>
      </c>
      <c r="C38" s="17">
        <v>1</v>
      </c>
      <c r="D38" s="17"/>
      <c r="E38" s="108"/>
      <c r="F38" s="17">
        <v>1</v>
      </c>
      <c r="G38" s="58">
        <f t="shared" si="4"/>
        <v>100</v>
      </c>
      <c r="H38" s="16">
        <v>4</v>
      </c>
      <c r="I38" s="17">
        <v>3</v>
      </c>
      <c r="J38" s="17"/>
      <c r="K38" s="108">
        <v>1</v>
      </c>
      <c r="L38" s="17">
        <v>3</v>
      </c>
      <c r="M38" s="47">
        <f t="shared" si="5"/>
        <v>100</v>
      </c>
      <c r="N38" s="76">
        <v>10</v>
      </c>
      <c r="O38" s="77">
        <v>8</v>
      </c>
      <c r="P38" s="17"/>
      <c r="Q38" s="108">
        <v>2</v>
      </c>
      <c r="R38" s="32">
        <v>8</v>
      </c>
      <c r="S38" s="47">
        <f t="shared" si="8"/>
        <v>100</v>
      </c>
      <c r="T38" s="76">
        <v>10</v>
      </c>
      <c r="U38" s="77">
        <v>8</v>
      </c>
      <c r="V38" s="17"/>
      <c r="W38" s="106">
        <v>1</v>
      </c>
      <c r="X38" s="17">
        <v>5</v>
      </c>
      <c r="Y38" s="47">
        <f t="shared" si="9"/>
        <v>62.5</v>
      </c>
      <c r="Z38" s="76"/>
      <c r="AA38" s="77"/>
      <c r="AB38" s="17"/>
      <c r="AC38" s="106"/>
      <c r="AD38" s="17"/>
      <c r="AE38" s="47"/>
    </row>
    <row r="39" spans="1:31" ht="18" customHeight="1" thickBot="1" x14ac:dyDescent="0.3">
      <c r="A39" s="154" t="s">
        <v>6</v>
      </c>
      <c r="B39" s="144">
        <f>SUM(B26:B38)</f>
        <v>175</v>
      </c>
      <c r="C39" s="127">
        <f>SUM(C26:C38)</f>
        <v>98</v>
      </c>
      <c r="D39" s="127"/>
      <c r="E39" s="127">
        <f>SUM(E26:E38)</f>
        <v>14</v>
      </c>
      <c r="F39" s="156">
        <f>SUM(F26:F38)</f>
        <v>67</v>
      </c>
      <c r="G39" s="140">
        <f t="shared" si="4"/>
        <v>68.367346938775512</v>
      </c>
      <c r="H39" s="144">
        <f>SUM(H26:H38)</f>
        <v>204</v>
      </c>
      <c r="I39" s="127">
        <f>SUM(I26:I38)</f>
        <v>119</v>
      </c>
      <c r="J39" s="127"/>
      <c r="K39" s="127">
        <f>SUM(K26:K38)</f>
        <v>16</v>
      </c>
      <c r="L39" s="155">
        <f>SUM(L26:L38)</f>
        <v>78</v>
      </c>
      <c r="M39" s="153">
        <f>L39/I39*100</f>
        <v>65.546218487394952</v>
      </c>
      <c r="N39" s="144">
        <f>SUM(N26:N38)</f>
        <v>135</v>
      </c>
      <c r="O39" s="127">
        <f>SUM(O26:O38)</f>
        <v>106</v>
      </c>
      <c r="P39" s="127"/>
      <c r="Q39" s="127">
        <f>SUM(Q26:Q38)</f>
        <v>13</v>
      </c>
      <c r="R39" s="155">
        <f>SUM(R26:R38)</f>
        <v>76</v>
      </c>
      <c r="S39" s="153">
        <f>R39/O39*100</f>
        <v>71.698113207547166</v>
      </c>
      <c r="T39" s="144">
        <f>SUM(T26:T38)</f>
        <v>126</v>
      </c>
      <c r="U39" s="127">
        <f>SUM(U26:U38)</f>
        <v>91</v>
      </c>
      <c r="V39" s="127"/>
      <c r="W39" s="127">
        <f>SUM(W26:W38)</f>
        <v>18</v>
      </c>
      <c r="X39" s="155">
        <f>SUM(X26:X38)</f>
        <v>54</v>
      </c>
      <c r="Y39" s="153">
        <f>X39/U39*100</f>
        <v>59.340659340659343</v>
      </c>
      <c r="Z39" s="144"/>
      <c r="AA39" s="127"/>
      <c r="AB39" s="127"/>
      <c r="AC39" s="127"/>
      <c r="AD39" s="155"/>
      <c r="AE39" s="153"/>
    </row>
    <row r="40" spans="1:31" ht="18" customHeight="1" thickBot="1" x14ac:dyDescent="0.3">
      <c r="A40" s="87" t="s">
        <v>56</v>
      </c>
      <c r="B40" s="88">
        <f>SUM(B21,B39)</f>
        <v>1270</v>
      </c>
      <c r="C40" s="91">
        <f t="shared" ref="C40:F40" si="10">SUM(C21,C39)</f>
        <v>689</v>
      </c>
      <c r="D40" s="91">
        <f t="shared" si="10"/>
        <v>1</v>
      </c>
      <c r="E40" s="91">
        <f t="shared" si="10"/>
        <v>210</v>
      </c>
      <c r="F40" s="102">
        <f t="shared" si="10"/>
        <v>447</v>
      </c>
      <c r="G40" s="103">
        <f t="shared" si="4"/>
        <v>64.876632801161108</v>
      </c>
      <c r="H40" s="88">
        <f>SUM(H21,H39)</f>
        <v>1018</v>
      </c>
      <c r="I40" s="91">
        <f t="shared" ref="I40:L40" si="11">SUM(I21,I39)</f>
        <v>621</v>
      </c>
      <c r="J40" s="91">
        <f t="shared" si="11"/>
        <v>0</v>
      </c>
      <c r="K40" s="91">
        <f t="shared" si="11"/>
        <v>139</v>
      </c>
      <c r="L40" s="91">
        <f t="shared" si="11"/>
        <v>382</v>
      </c>
      <c r="M40" s="159">
        <f>L40/I40*100</f>
        <v>61.513687600644118</v>
      </c>
      <c r="N40" s="88">
        <f>SUM(N21,N39)</f>
        <v>794</v>
      </c>
      <c r="O40" s="91">
        <f t="shared" ref="O40:R40" si="12">SUM(O21,O39)</f>
        <v>573</v>
      </c>
      <c r="P40" s="91">
        <f t="shared" si="12"/>
        <v>0</v>
      </c>
      <c r="Q40" s="91">
        <f t="shared" si="12"/>
        <v>114</v>
      </c>
      <c r="R40" s="91">
        <f t="shared" si="12"/>
        <v>360</v>
      </c>
      <c r="S40" s="159">
        <f>R40/O40*100</f>
        <v>62.827225130890049</v>
      </c>
      <c r="T40" s="88">
        <f>SUM(T21,T39)</f>
        <v>770</v>
      </c>
      <c r="U40" s="91">
        <f t="shared" ref="U40:X40" si="13">SUM(U21,U39)</f>
        <v>543</v>
      </c>
      <c r="V40" s="91">
        <f t="shared" si="13"/>
        <v>0</v>
      </c>
      <c r="W40" s="91">
        <f t="shared" si="13"/>
        <v>163</v>
      </c>
      <c r="X40" s="91">
        <f t="shared" si="13"/>
        <v>347</v>
      </c>
      <c r="Y40" s="159">
        <f>X40/U40*100</f>
        <v>63.904235727440152</v>
      </c>
      <c r="Z40" s="88"/>
      <c r="AA40" s="91"/>
      <c r="AB40" s="91"/>
      <c r="AC40" s="91"/>
      <c r="AD40" s="91"/>
      <c r="AE40" s="159"/>
    </row>
    <row r="41" spans="1:31" ht="18" customHeight="1" x14ac:dyDescent="0.25">
      <c r="A41" s="13"/>
      <c r="B41" s="81"/>
      <c r="C41" s="81"/>
      <c r="D41" s="81"/>
      <c r="E41" s="81"/>
      <c r="F41" s="81"/>
      <c r="G41" s="82"/>
    </row>
    <row r="42" spans="1:31" ht="18" customHeight="1" x14ac:dyDescent="0.25">
      <c r="A42" s="13"/>
      <c r="B42" s="81"/>
      <c r="C42" s="81"/>
      <c r="D42" s="81"/>
      <c r="E42" s="81"/>
      <c r="F42" s="81"/>
      <c r="G42" s="82"/>
    </row>
    <row r="43" spans="1:31" x14ac:dyDescent="0.25">
      <c r="A43" s="69"/>
    </row>
    <row r="44" spans="1:31" ht="16.5" thickBot="1" x14ac:dyDescent="0.3">
      <c r="A44" s="92" t="s">
        <v>12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</row>
    <row r="45" spans="1:31" ht="20.25" customHeight="1" thickBot="1" x14ac:dyDescent="0.3">
      <c r="A45" s="65"/>
      <c r="B45" s="208" t="s">
        <v>52</v>
      </c>
      <c r="C45" s="209"/>
      <c r="D45" s="209"/>
      <c r="E45" s="209"/>
      <c r="F45" s="209"/>
      <c r="G45" s="210"/>
      <c r="H45" s="208" t="s">
        <v>62</v>
      </c>
      <c r="I45" s="209"/>
      <c r="J45" s="209"/>
      <c r="K45" s="209"/>
      <c r="L45" s="209"/>
      <c r="M45" s="210"/>
      <c r="N45" s="208" t="s">
        <v>66</v>
      </c>
      <c r="O45" s="209"/>
      <c r="P45" s="209"/>
      <c r="Q45" s="209"/>
      <c r="R45" s="209"/>
      <c r="S45" s="210"/>
      <c r="T45" s="208" t="s">
        <v>83</v>
      </c>
      <c r="U45" s="209"/>
      <c r="V45" s="209"/>
      <c r="W45" s="209"/>
      <c r="X45" s="209"/>
      <c r="Y45" s="210"/>
      <c r="Z45" s="208" t="s">
        <v>70</v>
      </c>
      <c r="AA45" s="209"/>
      <c r="AB45" s="209"/>
      <c r="AC45" s="209"/>
      <c r="AD45" s="209"/>
      <c r="AE45" s="210"/>
    </row>
    <row r="46" spans="1:31" ht="48" thickBot="1" x14ac:dyDescent="0.3">
      <c r="A46" s="66" t="s">
        <v>4</v>
      </c>
      <c r="B46" s="57" t="s">
        <v>1</v>
      </c>
      <c r="C46" s="125" t="s">
        <v>2</v>
      </c>
      <c r="D46" s="25" t="s">
        <v>64</v>
      </c>
      <c r="E46" s="126" t="s">
        <v>42</v>
      </c>
      <c r="F46" s="57" t="s">
        <v>0</v>
      </c>
      <c r="G46" s="62" t="s">
        <v>20</v>
      </c>
      <c r="H46" s="57" t="s">
        <v>1</v>
      </c>
      <c r="I46" s="124" t="s">
        <v>2</v>
      </c>
      <c r="J46" s="25" t="s">
        <v>64</v>
      </c>
      <c r="K46" s="126" t="s">
        <v>42</v>
      </c>
      <c r="L46" s="57" t="s">
        <v>0</v>
      </c>
      <c r="M46" s="62" t="s">
        <v>20</v>
      </c>
      <c r="N46" s="57" t="s">
        <v>1</v>
      </c>
      <c r="O46" s="124" t="s">
        <v>2</v>
      </c>
      <c r="P46" s="25" t="s">
        <v>64</v>
      </c>
      <c r="Q46" s="126" t="s">
        <v>42</v>
      </c>
      <c r="R46" s="57" t="s">
        <v>0</v>
      </c>
      <c r="S46" s="62" t="s">
        <v>20</v>
      </c>
      <c r="T46" s="57" t="s">
        <v>1</v>
      </c>
      <c r="U46" s="124" t="s">
        <v>2</v>
      </c>
      <c r="V46" s="25" t="s">
        <v>64</v>
      </c>
      <c r="W46" s="126" t="s">
        <v>42</v>
      </c>
      <c r="X46" s="57" t="s">
        <v>0</v>
      </c>
      <c r="Y46" s="62" t="s">
        <v>20</v>
      </c>
      <c r="Z46" s="57" t="s">
        <v>1</v>
      </c>
      <c r="AA46" s="124" t="s">
        <v>2</v>
      </c>
      <c r="AB46" s="25" t="s">
        <v>64</v>
      </c>
      <c r="AC46" s="126" t="s">
        <v>42</v>
      </c>
      <c r="AD46" s="57" t="s">
        <v>0</v>
      </c>
      <c r="AE46" s="62" t="s">
        <v>20</v>
      </c>
    </row>
    <row r="47" spans="1:31" ht="20.25" customHeight="1" thickTop="1" x14ac:dyDescent="0.25">
      <c r="A47" s="67" t="s">
        <v>17</v>
      </c>
      <c r="B47" s="53">
        <v>198</v>
      </c>
      <c r="C47" s="99">
        <v>56</v>
      </c>
      <c r="D47" s="55">
        <v>0</v>
      </c>
      <c r="E47" s="109">
        <v>20</v>
      </c>
      <c r="F47" s="53">
        <v>41</v>
      </c>
      <c r="G47" s="42">
        <f>F47/C47*100</f>
        <v>73.214285714285708</v>
      </c>
      <c r="H47" s="53">
        <v>179</v>
      </c>
      <c r="I47" s="7">
        <v>78</v>
      </c>
      <c r="J47" s="55"/>
      <c r="K47" s="109">
        <v>13</v>
      </c>
      <c r="L47" s="53">
        <v>59</v>
      </c>
      <c r="M47" s="42">
        <f>L47/I47*100</f>
        <v>75.641025641025635</v>
      </c>
      <c r="N47" s="53">
        <v>144</v>
      </c>
      <c r="O47" s="7">
        <v>72</v>
      </c>
      <c r="P47" s="55"/>
      <c r="Q47" s="109">
        <v>9</v>
      </c>
      <c r="R47" s="53">
        <v>50</v>
      </c>
      <c r="S47" s="42">
        <f>R47/O47*100</f>
        <v>69.444444444444443</v>
      </c>
      <c r="T47" s="53">
        <v>117</v>
      </c>
      <c r="U47" s="7">
        <v>55</v>
      </c>
      <c r="V47" s="55"/>
      <c r="W47" s="109">
        <v>9</v>
      </c>
      <c r="X47" s="53">
        <v>39</v>
      </c>
      <c r="Y47" s="42">
        <f>X47/U47*100</f>
        <v>70.909090909090907</v>
      </c>
      <c r="Z47" s="53">
        <v>65</v>
      </c>
      <c r="AA47" s="7"/>
      <c r="AB47" s="55"/>
      <c r="AC47" s="109"/>
      <c r="AD47" s="53"/>
      <c r="AE47" s="42"/>
    </row>
    <row r="48" spans="1:31" ht="20.25" customHeight="1" x14ac:dyDescent="0.25">
      <c r="A48" s="27" t="s">
        <v>101</v>
      </c>
      <c r="B48" s="53">
        <v>100</v>
      </c>
      <c r="C48" s="7">
        <v>54</v>
      </c>
      <c r="D48" s="55">
        <v>0</v>
      </c>
      <c r="E48" s="104">
        <v>5</v>
      </c>
      <c r="F48" s="53">
        <v>37</v>
      </c>
      <c r="G48" s="42">
        <f t="shared" ref="G48:G53" si="14">F48/C48*100</f>
        <v>68.518518518518519</v>
      </c>
      <c r="H48" s="53">
        <v>58</v>
      </c>
      <c r="I48" s="7">
        <v>37</v>
      </c>
      <c r="J48" s="55"/>
      <c r="K48" s="104">
        <v>3</v>
      </c>
      <c r="L48" s="53">
        <v>27</v>
      </c>
      <c r="M48" s="42">
        <f t="shared" ref="M48:M52" si="15">L48/I48*100</f>
        <v>72.972972972972968</v>
      </c>
      <c r="N48" s="53">
        <v>60</v>
      </c>
      <c r="O48" s="7">
        <v>45</v>
      </c>
      <c r="P48" s="55"/>
      <c r="Q48" s="104">
        <v>4</v>
      </c>
      <c r="R48" s="53">
        <v>28</v>
      </c>
      <c r="S48" s="42">
        <f t="shared" ref="S48:S51" si="16">R48/O48*100</f>
        <v>62.222222222222221</v>
      </c>
      <c r="T48" s="53">
        <v>42</v>
      </c>
      <c r="U48" s="7">
        <v>32</v>
      </c>
      <c r="V48" s="55"/>
      <c r="W48" s="104">
        <v>3</v>
      </c>
      <c r="X48" s="53">
        <v>19</v>
      </c>
      <c r="Y48" s="42">
        <f t="shared" ref="Y48:Y51" si="17">X48/U48*100</f>
        <v>59.375</v>
      </c>
      <c r="Z48" s="53">
        <v>48</v>
      </c>
      <c r="AA48" s="7"/>
      <c r="AB48" s="55"/>
      <c r="AC48" s="104"/>
      <c r="AD48" s="53"/>
      <c r="AE48" s="42"/>
    </row>
    <row r="49" spans="1:31" ht="20.25" customHeight="1" x14ac:dyDescent="0.25">
      <c r="A49" s="27" t="s">
        <v>99</v>
      </c>
      <c r="B49" s="53"/>
      <c r="C49" s="7"/>
      <c r="D49" s="55"/>
      <c r="E49" s="104"/>
      <c r="F49" s="53"/>
      <c r="G49" s="42"/>
      <c r="H49" s="53"/>
      <c r="I49" s="7"/>
      <c r="J49" s="55"/>
      <c r="K49" s="104"/>
      <c r="L49" s="53"/>
      <c r="M49" s="42"/>
      <c r="N49" s="53"/>
      <c r="O49" s="7"/>
      <c r="P49" s="55"/>
      <c r="Q49" s="104"/>
      <c r="R49" s="53"/>
      <c r="S49" s="42"/>
      <c r="T49" s="53"/>
      <c r="U49" s="7"/>
      <c r="V49" s="55"/>
      <c r="W49" s="104"/>
      <c r="X49" s="53"/>
      <c r="Y49" s="42"/>
      <c r="Z49" s="53">
        <v>31</v>
      </c>
      <c r="AA49" s="7"/>
      <c r="AB49" s="55"/>
      <c r="AC49" s="104"/>
      <c r="AD49" s="53"/>
      <c r="AE49" s="42"/>
    </row>
    <row r="50" spans="1:31" ht="20.25" customHeight="1" x14ac:dyDescent="0.25">
      <c r="A50" s="27" t="s">
        <v>100</v>
      </c>
      <c r="B50" s="53"/>
      <c r="C50" s="7"/>
      <c r="D50" s="55"/>
      <c r="E50" s="104"/>
      <c r="F50" s="53"/>
      <c r="G50" s="42"/>
      <c r="H50" s="53"/>
      <c r="I50" s="7"/>
      <c r="J50" s="55"/>
      <c r="K50" s="104"/>
      <c r="L50" s="53"/>
      <c r="M50" s="42"/>
      <c r="N50" s="53"/>
      <c r="O50" s="7"/>
      <c r="P50" s="55"/>
      <c r="Q50" s="104"/>
      <c r="R50" s="53"/>
      <c r="S50" s="42"/>
      <c r="T50" s="53"/>
      <c r="U50" s="7"/>
      <c r="V50" s="55"/>
      <c r="W50" s="104"/>
      <c r="X50" s="53"/>
      <c r="Y50" s="42"/>
      <c r="Z50" s="53">
        <v>17</v>
      </c>
      <c r="AA50" s="7"/>
      <c r="AB50" s="55"/>
      <c r="AC50" s="104"/>
      <c r="AD50" s="53"/>
      <c r="AE50" s="42"/>
    </row>
    <row r="51" spans="1:31" ht="20.25" customHeight="1" x14ac:dyDescent="0.25">
      <c r="A51" s="68" t="s">
        <v>9</v>
      </c>
      <c r="B51" s="53">
        <v>93</v>
      </c>
      <c r="C51" s="7">
        <v>56</v>
      </c>
      <c r="D51" s="55">
        <v>0</v>
      </c>
      <c r="E51" s="104">
        <v>9</v>
      </c>
      <c r="F51" s="53">
        <v>39</v>
      </c>
      <c r="G51" s="42">
        <f t="shared" si="14"/>
        <v>69.642857142857139</v>
      </c>
      <c r="H51" s="53">
        <v>60</v>
      </c>
      <c r="I51" s="7">
        <v>37</v>
      </c>
      <c r="J51" s="55"/>
      <c r="K51" s="104">
        <v>4</v>
      </c>
      <c r="L51" s="53">
        <v>23</v>
      </c>
      <c r="M51" s="42">
        <f t="shared" si="15"/>
        <v>62.162162162162161</v>
      </c>
      <c r="N51" s="53">
        <v>67</v>
      </c>
      <c r="O51" s="7">
        <v>47</v>
      </c>
      <c r="P51" s="55"/>
      <c r="Q51" s="104">
        <v>3</v>
      </c>
      <c r="R51" s="53">
        <v>30</v>
      </c>
      <c r="S51" s="42">
        <f t="shared" si="16"/>
        <v>63.829787234042556</v>
      </c>
      <c r="T51" s="53">
        <v>48</v>
      </c>
      <c r="U51" s="7">
        <v>33</v>
      </c>
      <c r="V51" s="55"/>
      <c r="W51" s="104">
        <v>6</v>
      </c>
      <c r="X51" s="53">
        <v>23</v>
      </c>
      <c r="Y51" s="42">
        <f t="shared" si="17"/>
        <v>69.696969696969703</v>
      </c>
      <c r="Z51" s="53">
        <v>39</v>
      </c>
      <c r="AA51" s="7"/>
      <c r="AB51" s="55"/>
      <c r="AC51" s="104"/>
      <c r="AD51" s="53"/>
      <c r="AE51" s="42"/>
    </row>
    <row r="52" spans="1:31" ht="16.5" thickBot="1" x14ac:dyDescent="0.3">
      <c r="A52" s="29" t="s">
        <v>34</v>
      </c>
      <c r="B52" s="22">
        <v>295</v>
      </c>
      <c r="C52" s="56">
        <v>85</v>
      </c>
      <c r="D52" s="17">
        <v>0</v>
      </c>
      <c r="E52" s="108">
        <v>24</v>
      </c>
      <c r="F52" s="22">
        <v>63</v>
      </c>
      <c r="G52" s="47">
        <f t="shared" si="14"/>
        <v>74.117647058823536</v>
      </c>
      <c r="H52" s="22">
        <v>220</v>
      </c>
      <c r="I52" s="56">
        <v>113</v>
      </c>
      <c r="J52" s="17"/>
      <c r="K52" s="108">
        <v>16</v>
      </c>
      <c r="L52" s="22">
        <v>71</v>
      </c>
      <c r="M52" s="47">
        <f t="shared" si="15"/>
        <v>62.831858407079643</v>
      </c>
      <c r="N52" s="22">
        <v>185</v>
      </c>
      <c r="O52" s="56">
        <v>125</v>
      </c>
      <c r="P52" s="17"/>
      <c r="Q52" s="108">
        <v>9</v>
      </c>
      <c r="R52" s="22">
        <v>85</v>
      </c>
      <c r="S52" s="47">
        <f t="shared" ref="S52:S53" si="18">R52/O52*100</f>
        <v>68</v>
      </c>
      <c r="T52" s="22">
        <v>144</v>
      </c>
      <c r="U52" s="56">
        <v>103</v>
      </c>
      <c r="V52" s="17"/>
      <c r="W52" s="108">
        <v>10</v>
      </c>
      <c r="X52" s="22">
        <v>68</v>
      </c>
      <c r="Y52" s="47">
        <f t="shared" ref="Y52:Y53" si="19">X52/U52*100</f>
        <v>66.019417475728162</v>
      </c>
      <c r="Z52" s="22">
        <v>113</v>
      </c>
      <c r="AA52" s="56"/>
      <c r="AB52" s="17"/>
      <c r="AC52" s="108"/>
      <c r="AD52" s="22"/>
      <c r="AE52" s="47"/>
    </row>
    <row r="53" spans="1:31" s="12" customFormat="1" ht="20.25" customHeight="1" thickBot="1" x14ac:dyDescent="0.3">
      <c r="A53" s="147" t="s">
        <v>6</v>
      </c>
      <c r="B53" s="148">
        <f>SUM(B47:B52)</f>
        <v>686</v>
      </c>
      <c r="C53" s="149">
        <f>SUM(C47:C52)</f>
        <v>251</v>
      </c>
      <c r="D53" s="157">
        <v>0</v>
      </c>
      <c r="E53" s="150">
        <f>SUM(E47:E52)</f>
        <v>58</v>
      </c>
      <c r="F53" s="148">
        <f>SUM(F47:F52)</f>
        <v>180</v>
      </c>
      <c r="G53" s="158">
        <f t="shared" si="14"/>
        <v>71.713147410358573</v>
      </c>
      <c r="H53" s="148">
        <f>SUM(H47:H52)</f>
        <v>517</v>
      </c>
      <c r="I53" s="149">
        <f>SUM(I47:I52)</f>
        <v>265</v>
      </c>
      <c r="J53" s="157">
        <v>0</v>
      </c>
      <c r="K53" s="150">
        <f>SUM(K47:K52)</f>
        <v>36</v>
      </c>
      <c r="L53" s="148">
        <f>SUM(L47:L52)</f>
        <v>180</v>
      </c>
      <c r="M53" s="158">
        <f t="shared" ref="M53" si="20">L53/I53*100</f>
        <v>67.924528301886795</v>
      </c>
      <c r="N53" s="148">
        <f>SUM(N47:N52)</f>
        <v>456</v>
      </c>
      <c r="O53" s="149">
        <f>SUM(O47:O52)</f>
        <v>289</v>
      </c>
      <c r="P53" s="157">
        <v>0</v>
      </c>
      <c r="Q53" s="150">
        <f>SUM(Q47:Q52)</f>
        <v>25</v>
      </c>
      <c r="R53" s="148">
        <f>SUM(R47:R52)</f>
        <v>193</v>
      </c>
      <c r="S53" s="158">
        <f t="shared" si="18"/>
        <v>66.782006920415228</v>
      </c>
      <c r="T53" s="148">
        <f>SUM(T47:T52)</f>
        <v>351</v>
      </c>
      <c r="U53" s="149">
        <f>SUM(U47:U52)</f>
        <v>223</v>
      </c>
      <c r="V53" s="157">
        <v>0</v>
      </c>
      <c r="W53" s="150">
        <f>SUM(W47:W52)</f>
        <v>28</v>
      </c>
      <c r="X53" s="148">
        <f>SUM(X47:X52)</f>
        <v>149</v>
      </c>
      <c r="Y53" s="158">
        <f t="shared" si="19"/>
        <v>66.816143497757849</v>
      </c>
      <c r="Z53" s="148">
        <f>SUM(Z47:Z52)-Z48</f>
        <v>265</v>
      </c>
      <c r="AA53" s="149"/>
      <c r="AB53" s="157"/>
      <c r="AC53" s="150"/>
      <c r="AD53" s="148"/>
      <c r="AE53" s="158"/>
    </row>
    <row r="54" spans="1:31" s="15" customFormat="1" ht="24" customHeight="1" thickBot="1" x14ac:dyDescent="0.3">
      <c r="A54" s="93" t="s">
        <v>13</v>
      </c>
      <c r="B54" s="94">
        <f>B53+B40</f>
        <v>1956</v>
      </c>
      <c r="C54" s="95">
        <f>C53+C40</f>
        <v>940</v>
      </c>
      <c r="D54" s="100">
        <f>D53+D40</f>
        <v>1</v>
      </c>
      <c r="E54" s="96">
        <f>E53+E40</f>
        <v>268</v>
      </c>
      <c r="F54" s="94">
        <f>F53+F40</f>
        <v>627</v>
      </c>
      <c r="G54" s="97">
        <f>F54/C54*100</f>
        <v>66.702127659574472</v>
      </c>
      <c r="H54" s="94">
        <f>H53+H40</f>
        <v>1535</v>
      </c>
      <c r="I54" s="95">
        <f>I53+I40</f>
        <v>886</v>
      </c>
      <c r="J54" s="100">
        <f>J53+J40</f>
        <v>0</v>
      </c>
      <c r="K54" s="96">
        <f>K53+K40</f>
        <v>175</v>
      </c>
      <c r="L54" s="94">
        <f>L53+L40</f>
        <v>562</v>
      </c>
      <c r="M54" s="97">
        <f>L54/I54*100</f>
        <v>63.431151241534991</v>
      </c>
      <c r="N54" s="94">
        <f>N53+N40</f>
        <v>1250</v>
      </c>
      <c r="O54" s="95">
        <f>O53+O40</f>
        <v>862</v>
      </c>
      <c r="P54" s="100">
        <f>P53+P40</f>
        <v>0</v>
      </c>
      <c r="Q54" s="96">
        <f>Q53+Q40</f>
        <v>139</v>
      </c>
      <c r="R54" s="94">
        <f>R53+R40</f>
        <v>553</v>
      </c>
      <c r="S54" s="97">
        <f>R54/O54*100</f>
        <v>64.153132250580043</v>
      </c>
      <c r="T54" s="94">
        <f>T53+T40</f>
        <v>1121</v>
      </c>
      <c r="U54" s="95">
        <f>U53+U40</f>
        <v>766</v>
      </c>
      <c r="V54" s="100">
        <f>V53+V40</f>
        <v>0</v>
      </c>
      <c r="W54" s="96">
        <f>W53+W40</f>
        <v>191</v>
      </c>
      <c r="X54" s="94">
        <f>X53+X40</f>
        <v>496</v>
      </c>
      <c r="Y54" s="97">
        <f>X54/U54*100</f>
        <v>64.751958224543088</v>
      </c>
      <c r="Z54" s="94">
        <f>Z53+Z39+Z21</f>
        <v>875</v>
      </c>
      <c r="AA54" s="95"/>
      <c r="AB54" s="100"/>
      <c r="AC54" s="96"/>
      <c r="AD54" s="94"/>
      <c r="AE54" s="97"/>
    </row>
    <row r="55" spans="1:31" x14ac:dyDescent="0.25">
      <c r="A55" s="70"/>
    </row>
    <row r="57" spans="1:31" x14ac:dyDescent="0.25">
      <c r="A57" s="72"/>
    </row>
    <row r="58" spans="1:31" x14ac:dyDescent="0.25">
      <c r="A58" s="73"/>
    </row>
    <row r="59" spans="1:31" x14ac:dyDescent="0.25">
      <c r="A59" s="74"/>
    </row>
  </sheetData>
  <mergeCells count="17">
    <mergeCell ref="B24:G24"/>
    <mergeCell ref="Z5:AE5"/>
    <mergeCell ref="Z24:AE24"/>
    <mergeCell ref="Z45:AE45"/>
    <mergeCell ref="A1:S1"/>
    <mergeCell ref="A2:S2"/>
    <mergeCell ref="T5:Y5"/>
    <mergeCell ref="T24:Y24"/>
    <mergeCell ref="T45:Y45"/>
    <mergeCell ref="N5:S5"/>
    <mergeCell ref="N24:S24"/>
    <mergeCell ref="N45:S45"/>
    <mergeCell ref="H5:M5"/>
    <mergeCell ref="H24:M24"/>
    <mergeCell ref="H45:M45"/>
    <mergeCell ref="B5:G5"/>
    <mergeCell ref="B45:G45"/>
  </mergeCells>
  <conditionalFormatting sqref="C53">
    <cfRule type="cellIs" dxfId="14" priority="13" operator="greaterThan">
      <formula>268</formula>
    </cfRule>
    <cfRule type="cellIs" dxfId="13" priority="14" operator="greaterThan">
      <formula>268</formula>
    </cfRule>
    <cfRule type="cellIs" dxfId="12" priority="15" operator="greaterThan">
      <formula>268</formula>
    </cfRule>
  </conditionalFormatting>
  <conditionalFormatting sqref="I53">
    <cfRule type="cellIs" dxfId="11" priority="10" operator="greaterThan">
      <formula>268</formula>
    </cfRule>
    <cfRule type="cellIs" dxfId="10" priority="11" operator="greaterThan">
      <formula>268</formula>
    </cfRule>
    <cfRule type="cellIs" dxfId="9" priority="12" operator="greaterThan">
      <formula>268</formula>
    </cfRule>
  </conditionalFormatting>
  <conditionalFormatting sqref="O53">
    <cfRule type="cellIs" dxfId="8" priority="7" operator="greaterThan">
      <formula>268</formula>
    </cfRule>
    <cfRule type="cellIs" dxfId="7" priority="8" operator="greaterThan">
      <formula>268</formula>
    </cfRule>
    <cfRule type="cellIs" dxfId="6" priority="9" operator="greaterThan">
      <formula>268</formula>
    </cfRule>
  </conditionalFormatting>
  <conditionalFormatting sqref="U53">
    <cfRule type="cellIs" dxfId="5" priority="4" operator="greaterThan">
      <formula>268</formula>
    </cfRule>
    <cfRule type="cellIs" dxfId="4" priority="5" operator="greaterThan">
      <formula>268</formula>
    </cfRule>
    <cfRule type="cellIs" dxfId="3" priority="6" operator="greaterThan">
      <formula>268</formula>
    </cfRule>
  </conditionalFormatting>
  <conditionalFormatting sqref="AA53">
    <cfRule type="cellIs" dxfId="2" priority="1" operator="greaterThan">
      <formula>268</formula>
    </cfRule>
    <cfRule type="cellIs" dxfId="1" priority="2" operator="greaterThan">
      <formula>268</formula>
    </cfRule>
    <cfRule type="cellIs" dxfId="0" priority="3" operator="greaterThan">
      <formula>268</formula>
    </cfRule>
  </conditionalFormatting>
  <pageMargins left="0.59055118110236227" right="0.59055118110236227" top="0.59055118110236227" bottom="0.59055118110236227" header="0.51181102362204722" footer="0.51181102362204722"/>
  <pageSetup paperSize="9" scale="50" fitToHeight="111" orientation="landscape" horizontalDpi="4294967293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949801266B3749BCCD6C4CBE2AC057" ma:contentTypeVersion="13" ma:contentTypeDescription="Vytvoří nový dokument" ma:contentTypeScope="" ma:versionID="9f37b90b0910d77fe4d3c082c9fd304b">
  <xsd:schema xmlns:xsd="http://www.w3.org/2001/XMLSchema" xmlns:xs="http://www.w3.org/2001/XMLSchema" xmlns:p="http://schemas.microsoft.com/office/2006/metadata/properties" xmlns:ns3="21083ac9-bfbf-47e4-af4e-605821655a76" xmlns:ns4="4f0289a4-3b82-4623-a95c-1407cf5b8323" targetNamespace="http://schemas.microsoft.com/office/2006/metadata/properties" ma:root="true" ma:fieldsID="7d895a8e84827a80ae43f5c94ef894db" ns3:_="" ns4:_="">
    <xsd:import namespace="21083ac9-bfbf-47e4-af4e-605821655a76"/>
    <xsd:import namespace="4f0289a4-3b82-4623-a95c-1407cf5b832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83ac9-bfbf-47e4-af4e-605821655a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89a4-3b82-4623-a95c-1407cf5b8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0F9211-3D96-4125-9682-8A95B47955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507B39-7923-41B0-9FFF-F625F4E83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083ac9-bfbf-47e4-af4e-605821655a76"/>
    <ds:schemaRef ds:uri="4f0289a4-3b82-4623-a95c-1407cf5b83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D5AA4A-914A-4F23-9D26-D90574E6734B}">
  <ds:schemaRefs>
    <ds:schemaRef ds:uri="http://purl.org/dc/elements/1.1/"/>
    <ds:schemaRef ds:uri="http://schemas.microsoft.com/office/2006/metadata/properties"/>
    <ds:schemaRef ds:uri="4f0289a4-3b82-4623-a95c-1407cf5b832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1083ac9-bfbf-47e4-af4e-605821655a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metodika</vt:lpstr>
      <vt:lpstr>počty za poslední 4 roky</vt:lpstr>
      <vt:lpstr>zdroj graf od roku 2015</vt:lpstr>
      <vt:lpstr>graf-počet přihlášených</vt:lpstr>
      <vt:lpstr>graf-počet přijatých</vt:lpstr>
      <vt:lpstr>Navazující - počty prominutí</vt:lpstr>
      <vt:lpstr>'Navazující - počty prominutí'!Oblast_tisku</vt:lpstr>
      <vt:lpstr>'počty za poslední 4 roky'!Oblast_tisku</vt:lpstr>
    </vt:vector>
  </TitlesOfParts>
  <Company>ESF -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miluska</dc:creator>
  <cp:lastModifiedBy>Tomanová Silvie</cp:lastModifiedBy>
  <cp:lastPrinted>2020-01-15T07:04:30Z</cp:lastPrinted>
  <dcterms:created xsi:type="dcterms:W3CDTF">2006-05-15T09:14:34Z</dcterms:created>
  <dcterms:modified xsi:type="dcterms:W3CDTF">2020-10-12T05:31:31Z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0x010100BC949801266B3749BCCD6C4CBE2AC057</vt:lpwstr>
  </property>
</Properties>
</file>