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250" windowHeight="595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13" i="1" l="1"/>
  <c r="H11" i="1"/>
  <c r="H7" i="1" l="1"/>
  <c r="H8" i="1"/>
  <c r="H5" i="1"/>
  <c r="H10" i="1" l="1"/>
  <c r="H14" i="1" s="1"/>
  <c r="B12" i="1" s="1"/>
</calcChain>
</file>

<file path=xl/sharedStrings.xml><?xml version="1.0" encoding="utf-8"?>
<sst xmlns="http://schemas.openxmlformats.org/spreadsheetml/2006/main" count="60" uniqueCount="57">
  <si>
    <t>1.</t>
  </si>
  <si>
    <t>Vypracování recenzí</t>
  </si>
  <si>
    <t>2.</t>
  </si>
  <si>
    <t>Odborná redakce</t>
  </si>
  <si>
    <t>5 000 Kč za celek</t>
  </si>
  <si>
    <t>3.</t>
  </si>
  <si>
    <t>Jazyková úprava ČJ</t>
  </si>
  <si>
    <t>4.</t>
  </si>
  <si>
    <t>Jazyková revize AJ</t>
  </si>
  <si>
    <t>150 Kč/1 NS</t>
  </si>
  <si>
    <t>5.</t>
  </si>
  <si>
    <t>Grafická a typografická úprava (individuální řešení, ne součást ediční řady)</t>
  </si>
  <si>
    <t>6.</t>
  </si>
  <si>
    <t>7a.</t>
  </si>
  <si>
    <t>7b.</t>
  </si>
  <si>
    <t>8.</t>
  </si>
  <si>
    <t>Propagace/otištění obálky         a anotace v odborném tisku</t>
  </si>
  <si>
    <t>do 120 str. textu: 2 000 Kč</t>
  </si>
  <si>
    <t>(částka se může lišit dle kvality předloženého textu - rozmezí 3 000 - 10 000 Kč)</t>
  </si>
  <si>
    <t>1 čb. strana formátu16 x 23 cm</t>
  </si>
  <si>
    <t>Tisk (do 50 výtisků)</t>
  </si>
  <si>
    <t>1 barevný list (tzn. 2 strany) 4/4, papír ofset 90 g</t>
  </si>
  <si>
    <t>Tisk (51 - 300 výtisků)</t>
  </si>
  <si>
    <t>20–40 Kč /1 NS  (v modelu počítáno se 30 Kč/1 NS)</t>
  </si>
  <si>
    <t>60–80 Kč / 1 tisk. strana (v modelu počítáno se 70 Kč/strana)</t>
  </si>
  <si>
    <t>Sazba a příprava k tisku               (dle složitosti struktury textu)</t>
  </si>
  <si>
    <t>1. recenze</t>
  </si>
  <si>
    <t>2. odborná redakce</t>
  </si>
  <si>
    <t>3. jazyková úprava Čj</t>
  </si>
  <si>
    <t>4. jazyková úprava Aj</t>
  </si>
  <si>
    <t>5. grafika, typografie</t>
  </si>
  <si>
    <t>6. sazba</t>
  </si>
  <si>
    <t>7. tisk</t>
  </si>
  <si>
    <t>8. propagace</t>
  </si>
  <si>
    <t>Celkem Kč</t>
  </si>
  <si>
    <t>z toho barevných</t>
  </si>
  <si>
    <t>Kalkulace ceny knihy - aktualizovaná na rok 2015</t>
  </si>
  <si>
    <t>(rozpočet na vydání monografie)</t>
  </si>
  <si>
    <r>
      <t>nad 120 str. textu: 3 000 K</t>
    </r>
    <r>
      <rPr>
        <i/>
        <sz val="9"/>
        <color theme="1"/>
        <rFont val="Verdana"/>
        <family val="2"/>
        <charset val="238"/>
      </rPr>
      <t>č</t>
    </r>
  </si>
  <si>
    <r>
      <rPr>
        <b/>
        <i/>
        <sz val="9"/>
        <color theme="1"/>
        <rFont val="Verdana"/>
        <family val="2"/>
        <charset val="238"/>
      </rPr>
      <t>brožovaná</t>
    </r>
    <r>
      <rPr>
        <i/>
        <sz val="9"/>
        <color theme="1"/>
        <rFont val="Verdana"/>
        <family val="2"/>
        <charset val="238"/>
      </rPr>
      <t xml:space="preserve"> obálka do 32 x 22 cm, lamino lesk, křída 300 g</t>
    </r>
  </si>
  <si>
    <r>
      <rPr>
        <b/>
        <i/>
        <sz val="9"/>
        <color theme="1"/>
        <rFont val="Verdana"/>
        <family val="2"/>
        <charset val="238"/>
      </rPr>
      <t xml:space="preserve">pevná vazba </t>
    </r>
    <r>
      <rPr>
        <i/>
        <sz val="9"/>
        <color theme="1"/>
        <rFont val="Verdana"/>
        <family val="2"/>
        <charset val="238"/>
      </rPr>
      <t>obálky do 32 x 22 cm</t>
    </r>
  </si>
  <si>
    <r>
      <rPr>
        <b/>
        <i/>
        <sz val="9"/>
        <color theme="1"/>
        <rFont val="Verdana"/>
        <family val="2"/>
        <charset val="238"/>
      </rPr>
      <t>pevná vazba</t>
    </r>
    <r>
      <rPr>
        <i/>
        <sz val="9"/>
        <color theme="1"/>
        <rFont val="Verdana"/>
        <family val="2"/>
        <charset val="238"/>
      </rPr>
      <t xml:space="preserve"> obálky do 32 x 22 cm</t>
    </r>
  </si>
  <si>
    <t>Mezivýpočty</t>
  </si>
  <si>
    <t>Vstupní koeficienty</t>
  </si>
  <si>
    <t>Celkem cena</t>
  </si>
  <si>
    <t>Vstupní data a kalkulace vydání knihy</t>
  </si>
  <si>
    <t>Počet stran</t>
  </si>
  <si>
    <t>z toho anglicky</t>
  </si>
  <si>
    <t>1 = ano</t>
  </si>
  <si>
    <t>Brožovaná obálka?</t>
  </si>
  <si>
    <t>Počet výtisků (náklad)</t>
  </si>
  <si>
    <t>Technické zpracování</t>
  </si>
  <si>
    <t>Ing. Petr Mikuš</t>
  </si>
  <si>
    <t>0 = ne *</t>
  </si>
  <si>
    <t>vazbu knihy, nebo hodnotu 0 pro pevnou vazbu knihy</t>
  </si>
  <si>
    <t>9. obálka</t>
  </si>
  <si>
    <r>
      <t xml:space="preserve">* </t>
    </r>
    <r>
      <rPr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vyplňte hodnotu 1 pro brožovanou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</si>
</sst>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8" formatCode="#,##0.00\ &quot;Kč&quot;;[Red]\-#,##0.00\ &quot;Kč&quot;"/>
    <numFmt numFmtId="164" formatCode="#,##0.00\ &quot;Kč&quot;"/>
    <numFmt numFmtId="168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5" fillId="0" borderId="0" xfId="0" applyFont="1" applyProtection="1"/>
    <xf numFmtId="0" fontId="3" fillId="0" borderId="0" xfId="0" applyFont="1" applyProtection="1"/>
    <xf numFmtId="0" fontId="3" fillId="0" borderId="3" xfId="0" applyFont="1" applyBorder="1" applyProtection="1"/>
    <xf numFmtId="0" fontId="2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0" fontId="0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0" fillId="0" borderId="0" xfId="0" applyFont="1" applyBorder="1" applyProtection="1"/>
    <xf numFmtId="0" fontId="6" fillId="0" borderId="3" xfId="1" applyFont="1" applyFill="1" applyBorder="1" applyAlignment="1" applyProtection="1">
      <alignment vertical="top" wrapText="1"/>
    </xf>
    <xf numFmtId="6" fontId="6" fillId="0" borderId="3" xfId="1" applyNumberFormat="1" applyFont="1" applyFill="1" applyBorder="1" applyAlignment="1" applyProtection="1">
      <alignment vertical="top" wrapText="1"/>
    </xf>
    <xf numFmtId="0" fontId="6" fillId="0" borderId="6" xfId="1" applyFont="1" applyFill="1" applyBorder="1" applyAlignment="1" applyProtection="1">
      <alignment vertical="top" wrapText="1"/>
    </xf>
    <xf numFmtId="0" fontId="6" fillId="0" borderId="7" xfId="1" applyFont="1" applyFill="1" applyBorder="1" applyAlignment="1" applyProtection="1">
      <alignment vertical="top" wrapText="1"/>
    </xf>
    <xf numFmtId="0" fontId="6" fillId="0" borderId="8" xfId="1" applyFont="1" applyFill="1" applyBorder="1" applyAlignment="1" applyProtection="1">
      <alignment vertical="top" wrapText="1"/>
    </xf>
    <xf numFmtId="0" fontId="6" fillId="0" borderId="9" xfId="1" applyFont="1" applyFill="1" applyBorder="1" applyAlignment="1" applyProtection="1">
      <alignment vertical="top" wrapText="1"/>
    </xf>
    <xf numFmtId="0" fontId="6" fillId="0" borderId="10" xfId="1" applyFont="1" applyFill="1" applyBorder="1" applyAlignment="1" applyProtection="1">
      <alignment vertical="top" wrapText="1"/>
    </xf>
    <xf numFmtId="0" fontId="6" fillId="0" borderId="1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vertical="top" wrapText="1"/>
    </xf>
    <xf numFmtId="0" fontId="7" fillId="0" borderId="10" xfId="1" applyFont="1" applyFill="1" applyBorder="1" applyAlignment="1" applyProtection="1">
      <alignment vertical="top" wrapText="1"/>
    </xf>
    <xf numFmtId="0" fontId="6" fillId="0" borderId="11" xfId="1" applyFont="1" applyFill="1" applyBorder="1" applyAlignment="1" applyProtection="1">
      <alignment horizontal="left" vertical="top" wrapText="1"/>
    </xf>
    <xf numFmtId="0" fontId="6" fillId="0" borderId="6" xfId="1" applyFont="1" applyFill="1" applyBorder="1" applyAlignment="1" applyProtection="1">
      <alignment horizontal="right" vertical="top" wrapText="1"/>
    </xf>
    <xf numFmtId="0" fontId="6" fillId="0" borderId="7" xfId="1" applyFont="1" applyFill="1" applyBorder="1" applyAlignment="1" applyProtection="1">
      <alignment horizontal="right" vertical="top" wrapText="1"/>
    </xf>
    <xf numFmtId="0" fontId="6" fillId="0" borderId="8" xfId="1" applyFont="1" applyFill="1" applyBorder="1" applyAlignment="1" applyProtection="1">
      <alignment horizontal="right" vertical="top" wrapText="1"/>
    </xf>
    <xf numFmtId="0" fontId="7" fillId="0" borderId="8" xfId="1" applyFont="1" applyFill="1" applyBorder="1" applyAlignment="1" applyProtection="1">
      <alignment vertical="top" wrapText="1"/>
    </xf>
    <xf numFmtId="8" fontId="6" fillId="0" borderId="8" xfId="1" applyNumberFormat="1" applyFont="1" applyFill="1" applyBorder="1" applyAlignment="1" applyProtection="1">
      <alignment vertical="top" wrapText="1"/>
    </xf>
    <xf numFmtId="8" fontId="6" fillId="0" borderId="7" xfId="1" applyNumberFormat="1" applyFont="1" applyFill="1" applyBorder="1" applyAlignment="1" applyProtection="1">
      <alignment vertical="top" wrapText="1"/>
    </xf>
    <xf numFmtId="0" fontId="6" fillId="0" borderId="3" xfId="0" applyFont="1" applyBorder="1" applyAlignment="1" applyProtection="1">
      <alignment horizontal="right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3" borderId="3" xfId="0" applyFont="1" applyFill="1" applyBorder="1" applyProtection="1">
      <protection locked="0"/>
    </xf>
    <xf numFmtId="0" fontId="0" fillId="0" borderId="0" xfId="0" applyFont="1" applyFill="1" applyBorder="1" applyProtection="1"/>
    <xf numFmtId="0" fontId="11" fillId="0" borderId="0" xfId="0" applyFont="1" applyProtection="1"/>
    <xf numFmtId="0" fontId="12" fillId="0" borderId="0" xfId="0" applyFont="1" applyAlignment="1" applyProtection="1">
      <alignment horizontal="center"/>
    </xf>
    <xf numFmtId="0" fontId="0" fillId="0" borderId="0" xfId="0" applyFont="1" applyFill="1" applyProtection="1"/>
    <xf numFmtId="164" fontId="6" fillId="0" borderId="8" xfId="1" applyNumberFormat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168" fontId="0" fillId="0" borderId="3" xfId="0" applyNumberFormat="1" applyFont="1" applyBorder="1" applyAlignment="1" applyProtection="1">
      <alignment horizontal="center" vertical="center"/>
    </xf>
    <xf numFmtId="168" fontId="10" fillId="2" borderId="5" xfId="0" applyNumberFormat="1" applyFont="1" applyFill="1" applyBorder="1" applyAlignment="1" applyProtection="1">
      <alignment horizontal="center" vertical="center"/>
    </xf>
    <xf numFmtId="168" fontId="10" fillId="2" borderId="2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topLeftCell="B1" workbookViewId="0">
      <selection activeCell="C8" sqref="C8"/>
    </sheetView>
  </sheetViews>
  <sheetFormatPr defaultColWidth="9.140625" defaultRowHeight="15" x14ac:dyDescent="0.25"/>
  <cols>
    <col min="1" max="1" width="9.140625" style="5"/>
    <col min="2" max="2" width="27.28515625" style="5" customWidth="1"/>
    <col min="3" max="3" width="5.7109375" style="5" customWidth="1"/>
    <col min="4" max="4" width="7" style="5" bestFit="1" customWidth="1"/>
    <col min="5" max="5" width="5.85546875" style="5" bestFit="1" customWidth="1"/>
    <col min="6" max="6" width="15.28515625" style="5" customWidth="1"/>
    <col min="7" max="7" width="21.42578125" style="5" hidden="1" customWidth="1"/>
    <col min="8" max="8" width="12" style="5" hidden="1" customWidth="1"/>
    <col min="9" max="9" width="6.140625" style="5" customWidth="1"/>
    <col min="10" max="10" width="6.28515625" style="5" customWidth="1"/>
    <col min="11" max="11" width="33" style="5" customWidth="1"/>
    <col min="12" max="12" width="33.28515625" style="5" customWidth="1"/>
    <col min="13" max="13" width="32.7109375" style="5" bestFit="1" customWidth="1"/>
    <col min="14" max="16384" width="9.140625" style="5"/>
  </cols>
  <sheetData>
    <row r="1" spans="2:12" ht="21" x14ac:dyDescent="0.35">
      <c r="B1" s="37" t="s">
        <v>36</v>
      </c>
      <c r="C1" s="37"/>
      <c r="D1" s="37"/>
      <c r="E1" s="37"/>
      <c r="F1" s="37"/>
    </row>
    <row r="2" spans="2:12" s="1" customFormat="1" ht="21" x14ac:dyDescent="0.35">
      <c r="B2" s="38" t="s">
        <v>37</v>
      </c>
      <c r="C2" s="38"/>
      <c r="D2" s="38"/>
      <c r="E2" s="38"/>
      <c r="F2" s="38"/>
    </row>
    <row r="3" spans="2:12" s="1" customFormat="1" ht="21" x14ac:dyDescent="0.35">
      <c r="B3" s="34"/>
      <c r="C3" s="34"/>
      <c r="D3" s="34"/>
      <c r="E3" s="34"/>
      <c r="F3" s="34"/>
    </row>
    <row r="4" spans="2:12" x14ac:dyDescent="0.25">
      <c r="B4" s="39" t="s">
        <v>45</v>
      </c>
      <c r="C4" s="39"/>
      <c r="D4" s="2"/>
      <c r="G4" s="5" t="s">
        <v>42</v>
      </c>
      <c r="J4" s="5" t="s">
        <v>43</v>
      </c>
    </row>
    <row r="5" spans="2:12" x14ac:dyDescent="0.25">
      <c r="B5" s="3" t="s">
        <v>46</v>
      </c>
      <c r="C5" s="31">
        <v>150</v>
      </c>
      <c r="G5" s="7" t="s">
        <v>26</v>
      </c>
      <c r="H5" s="42">
        <f>2*IF(C5&lt;120,2000,3000)</f>
        <v>6000</v>
      </c>
      <c r="J5" s="14" t="s">
        <v>0</v>
      </c>
      <c r="K5" s="17" t="s">
        <v>1</v>
      </c>
      <c r="L5" s="23" t="s">
        <v>17</v>
      </c>
    </row>
    <row r="6" spans="2:12" x14ac:dyDescent="0.25">
      <c r="B6" s="3" t="s">
        <v>47</v>
      </c>
      <c r="C6" s="31">
        <v>0</v>
      </c>
      <c r="G6" s="7" t="s">
        <v>27</v>
      </c>
      <c r="H6" s="42">
        <v>5000</v>
      </c>
      <c r="J6" s="15"/>
      <c r="K6" s="18"/>
      <c r="L6" s="24" t="s">
        <v>38</v>
      </c>
    </row>
    <row r="7" spans="2:12" x14ac:dyDescent="0.25">
      <c r="B7" s="3" t="s">
        <v>35</v>
      </c>
      <c r="C7" s="31">
        <v>10</v>
      </c>
      <c r="G7" s="7" t="s">
        <v>28</v>
      </c>
      <c r="H7" s="42">
        <f>(C5-C6)*30</f>
        <v>4500</v>
      </c>
      <c r="J7" s="16" t="s">
        <v>2</v>
      </c>
      <c r="K7" s="10" t="s">
        <v>3</v>
      </c>
      <c r="L7" s="25" t="s">
        <v>4</v>
      </c>
    </row>
    <row r="8" spans="2:12" ht="33.75" x14ac:dyDescent="0.25">
      <c r="B8" s="3" t="s">
        <v>50</v>
      </c>
      <c r="C8" s="31">
        <v>30</v>
      </c>
      <c r="G8" s="7" t="s">
        <v>29</v>
      </c>
      <c r="H8" s="42">
        <f>150*C6</f>
        <v>0</v>
      </c>
      <c r="J8" s="16"/>
      <c r="K8" s="10"/>
      <c r="L8" s="26" t="s">
        <v>18</v>
      </c>
    </row>
    <row r="9" spans="2:12" ht="24" x14ac:dyDescent="0.25">
      <c r="B9" s="9" t="s">
        <v>49</v>
      </c>
      <c r="C9" s="31">
        <v>0</v>
      </c>
      <c r="D9" s="35" t="s">
        <v>48</v>
      </c>
      <c r="E9" s="35" t="s">
        <v>53</v>
      </c>
      <c r="G9" s="7" t="s">
        <v>30</v>
      </c>
      <c r="H9" s="42">
        <v>3000</v>
      </c>
      <c r="J9" s="12" t="s">
        <v>5</v>
      </c>
      <c r="K9" s="19" t="s">
        <v>6</v>
      </c>
      <c r="L9" s="29" t="s">
        <v>23</v>
      </c>
    </row>
    <row r="10" spans="2:12" ht="15.75" thickBot="1" x14ac:dyDescent="0.3">
      <c r="G10" s="7" t="s">
        <v>31</v>
      </c>
      <c r="H10" s="42">
        <f>70*C5</f>
        <v>10500</v>
      </c>
      <c r="J10" s="16" t="s">
        <v>7</v>
      </c>
      <c r="K10" s="10" t="s">
        <v>8</v>
      </c>
      <c r="L10" s="25" t="s">
        <v>9</v>
      </c>
    </row>
    <row r="11" spans="2:12" ht="33.75" x14ac:dyDescent="0.25">
      <c r="B11" s="40" t="s">
        <v>44</v>
      </c>
      <c r="C11" s="41"/>
      <c r="G11" s="7" t="s">
        <v>32</v>
      </c>
      <c r="H11" s="42">
        <f>IF(C8&lt;51,(C5-C7)*L14,(C5-C7)*L19)*C8+IF(C8&lt;51,C7*(L15/2),C7*(L20/2))*C8</f>
        <v>3429</v>
      </c>
      <c r="J11" s="12" t="s">
        <v>10</v>
      </c>
      <c r="K11" s="19" t="s">
        <v>11</v>
      </c>
      <c r="L11" s="13">
        <v>3000</v>
      </c>
    </row>
    <row r="12" spans="2:12" ht="23.25" thickBot="1" x14ac:dyDescent="0.3">
      <c r="B12" s="43">
        <f>H14</f>
        <v>28849</v>
      </c>
      <c r="C12" s="44"/>
      <c r="G12" s="7" t="s">
        <v>33</v>
      </c>
      <c r="H12" s="42">
        <v>500</v>
      </c>
      <c r="J12" s="16" t="s">
        <v>12</v>
      </c>
      <c r="K12" s="10" t="s">
        <v>25</v>
      </c>
      <c r="L12" s="25" t="s">
        <v>24</v>
      </c>
    </row>
    <row r="13" spans="2:12" x14ac:dyDescent="0.25">
      <c r="G13" s="7" t="s">
        <v>55</v>
      </c>
      <c r="H13" s="42">
        <f>C8*IF(C9=1,L16,L17)</f>
        <v>1920</v>
      </c>
      <c r="J13" s="14" t="s">
        <v>13</v>
      </c>
      <c r="K13" s="17" t="s">
        <v>20</v>
      </c>
      <c r="L13" s="14"/>
    </row>
    <row r="14" spans="2:12" x14ac:dyDescent="0.25">
      <c r="B14" s="5" t="s">
        <v>56</v>
      </c>
      <c r="G14" s="8" t="s">
        <v>34</v>
      </c>
      <c r="H14" s="42">
        <f>SUM(H6:H13)</f>
        <v>28849</v>
      </c>
      <c r="J14" s="16"/>
      <c r="K14" s="20" t="s">
        <v>19</v>
      </c>
      <c r="L14" s="36">
        <v>0.47</v>
      </c>
    </row>
    <row r="15" spans="2:12" ht="22.5" x14ac:dyDescent="0.25">
      <c r="B15" s="5" t="s">
        <v>54</v>
      </c>
      <c r="G15" s="30"/>
      <c r="H15" s="11"/>
      <c r="J15" s="16"/>
      <c r="K15" s="20" t="s">
        <v>21</v>
      </c>
      <c r="L15" s="27">
        <v>9.6999999999999993</v>
      </c>
    </row>
    <row r="16" spans="2:12" ht="22.5" x14ac:dyDescent="0.25">
      <c r="G16" s="30"/>
      <c r="J16" s="16"/>
      <c r="K16" s="20" t="s">
        <v>39</v>
      </c>
      <c r="L16" s="27">
        <v>22.5</v>
      </c>
    </row>
    <row r="17" spans="2:12" ht="22.5" x14ac:dyDescent="0.25">
      <c r="J17" s="15"/>
      <c r="K17" s="21" t="s">
        <v>40</v>
      </c>
      <c r="L17" s="28">
        <v>64</v>
      </c>
    </row>
    <row r="18" spans="2:12" x14ac:dyDescent="0.25">
      <c r="J18" s="16" t="s">
        <v>14</v>
      </c>
      <c r="K18" s="10" t="s">
        <v>22</v>
      </c>
      <c r="L18" s="16"/>
    </row>
    <row r="19" spans="2:12" x14ac:dyDescent="0.25">
      <c r="J19" s="16"/>
      <c r="K19" s="20" t="s">
        <v>19</v>
      </c>
      <c r="L19" s="27">
        <v>0.4</v>
      </c>
    </row>
    <row r="20" spans="2:12" ht="22.5" x14ac:dyDescent="0.25">
      <c r="D20" s="11"/>
      <c r="J20" s="16"/>
      <c r="K20" s="20" t="s">
        <v>21</v>
      </c>
      <c r="L20" s="27">
        <v>7.6</v>
      </c>
    </row>
    <row r="21" spans="2:12" ht="22.5" x14ac:dyDescent="0.25">
      <c r="D21" s="32"/>
      <c r="J21" s="16"/>
      <c r="K21" s="20" t="s">
        <v>39</v>
      </c>
      <c r="L21" s="27">
        <v>18.3</v>
      </c>
    </row>
    <row r="22" spans="2:12" ht="15" customHeight="1" x14ac:dyDescent="0.25">
      <c r="J22" s="16"/>
      <c r="K22" s="20" t="s">
        <v>41</v>
      </c>
      <c r="L22" s="27">
        <v>48</v>
      </c>
    </row>
    <row r="23" spans="2:12" ht="22.5" x14ac:dyDescent="0.25">
      <c r="B23" s="33" t="s">
        <v>51</v>
      </c>
      <c r="C23" s="33"/>
      <c r="D23" s="33" t="s">
        <v>52</v>
      </c>
      <c r="E23" s="33"/>
      <c r="J23" s="12" t="s">
        <v>15</v>
      </c>
      <c r="K23" s="22" t="s">
        <v>16</v>
      </c>
      <c r="L23" s="13">
        <v>500</v>
      </c>
    </row>
    <row r="24" spans="2:12" x14ac:dyDescent="0.25">
      <c r="C24" s="11"/>
      <c r="D24" s="11"/>
      <c r="G24" s="4"/>
    </row>
    <row r="25" spans="2:12" x14ac:dyDescent="0.25">
      <c r="B25" s="10"/>
      <c r="C25" s="10"/>
      <c r="D25" s="10"/>
      <c r="E25" s="6"/>
    </row>
  </sheetData>
  <sheetProtection password="C6E1" sheet="1" objects="1" scenarios="1" selectLockedCells="1"/>
  <mergeCells count="5">
    <mergeCell ref="B12:C12"/>
    <mergeCell ref="B1:F1"/>
    <mergeCell ref="B2:F2"/>
    <mergeCell ref="B4:C4"/>
    <mergeCell ref="B11:C11"/>
  </mergeCells>
  <conditionalFormatting sqref="C6:C8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Mikuš</dc:creator>
  <cp:lastModifiedBy>Marcollová Daniela</cp:lastModifiedBy>
  <dcterms:created xsi:type="dcterms:W3CDTF">2015-01-26T09:17:56Z</dcterms:created>
  <dcterms:modified xsi:type="dcterms:W3CDTF">2015-02-04T12:05:19Z</dcterms:modified>
</cp:coreProperties>
</file>