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3322\Downloads\"/>
    </mc:Choice>
  </mc:AlternateContent>
  <xr:revisionPtr revIDLastSave="0" documentId="8_{8E5C0FBC-110D-4D21-9431-479F3DC2E3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egenda" sheetId="6" r:id="rId1"/>
    <sheet name="Standardní projekty" sheetId="3" r:id="rId2"/>
    <sheet name="LA granty" sheetId="4" r:id="rId3"/>
    <sheet name="Junior Star" sheetId="5" r:id="rId4"/>
    <sheet name="Mezinárodní projekty" sheetId="8" r:id="rId5"/>
    <sheet name="Postdoc_IN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4" l="1"/>
  <c r="O7" i="3"/>
  <c r="O8" i="3" l="1"/>
  <c r="S16" i="5"/>
  <c r="S17" i="5"/>
  <c r="S18" i="5"/>
  <c r="S19" i="5"/>
  <c r="S20" i="5"/>
  <c r="S15" i="5"/>
  <c r="S8" i="5"/>
  <c r="S9" i="5"/>
  <c r="S10" i="5"/>
  <c r="S11" i="5"/>
  <c r="S12" i="5"/>
  <c r="S13" i="5"/>
  <c r="S7" i="5"/>
  <c r="R16" i="5"/>
  <c r="R17" i="5"/>
  <c r="R18" i="5"/>
  <c r="R19" i="5"/>
  <c r="R20" i="5"/>
  <c r="R15" i="5"/>
  <c r="R8" i="5"/>
  <c r="R9" i="5"/>
  <c r="R10" i="5"/>
  <c r="R11" i="5"/>
  <c r="R12" i="5"/>
  <c r="R13" i="5"/>
  <c r="R7" i="5"/>
  <c r="Q16" i="5"/>
  <c r="Q17" i="5"/>
  <c r="Q18" i="5"/>
  <c r="Q19" i="5"/>
  <c r="Q20" i="5"/>
  <c r="Q15" i="5"/>
  <c r="Q8" i="5"/>
  <c r="Q9" i="5"/>
  <c r="Q10" i="5"/>
  <c r="Q11" i="5"/>
  <c r="Q12" i="5"/>
  <c r="Q13" i="5"/>
  <c r="Q7" i="5"/>
  <c r="P16" i="5"/>
  <c r="P17" i="5"/>
  <c r="P18" i="5"/>
  <c r="P19" i="5"/>
  <c r="P20" i="5"/>
  <c r="P15" i="5"/>
  <c r="P8" i="5"/>
  <c r="P9" i="5"/>
  <c r="P10" i="5"/>
  <c r="P11" i="5"/>
  <c r="P12" i="5"/>
  <c r="P13" i="5"/>
  <c r="P7" i="5"/>
  <c r="O16" i="5"/>
  <c r="O17" i="5"/>
  <c r="O18" i="5"/>
  <c r="O19" i="5"/>
  <c r="O20" i="5"/>
  <c r="O15" i="5"/>
  <c r="O8" i="5"/>
  <c r="O9" i="5"/>
  <c r="O10" i="5"/>
  <c r="O11" i="5"/>
  <c r="O12" i="5"/>
  <c r="O13" i="5"/>
  <c r="O7" i="5"/>
  <c r="Q19" i="10"/>
  <c r="Q15" i="10"/>
  <c r="Q16" i="10"/>
  <c r="Q17" i="10"/>
  <c r="Q18" i="10"/>
  <c r="Q14" i="10"/>
  <c r="P15" i="10"/>
  <c r="P16" i="10"/>
  <c r="P17" i="10"/>
  <c r="P18" i="10"/>
  <c r="P19" i="10"/>
  <c r="P14" i="10"/>
  <c r="O15" i="10"/>
  <c r="O16" i="10"/>
  <c r="O17" i="10"/>
  <c r="O18" i="10"/>
  <c r="O19" i="10"/>
  <c r="O14" i="10"/>
  <c r="Q8" i="10"/>
  <c r="Q9" i="10"/>
  <c r="Q10" i="10"/>
  <c r="Q11" i="10"/>
  <c r="Q12" i="10"/>
  <c r="Q7" i="10"/>
  <c r="P12" i="10"/>
  <c r="S12" i="10" s="1"/>
  <c r="P8" i="10"/>
  <c r="P9" i="10"/>
  <c r="P10" i="10"/>
  <c r="P11" i="10"/>
  <c r="S11" i="10" s="1"/>
  <c r="P7" i="10"/>
  <c r="S9" i="10"/>
  <c r="S10" i="10"/>
  <c r="R9" i="10"/>
  <c r="R10" i="10"/>
  <c r="R11" i="10"/>
  <c r="R12" i="10"/>
  <c r="P16" i="8"/>
  <c r="P17" i="8"/>
  <c r="P18" i="8"/>
  <c r="P19" i="8"/>
  <c r="P20" i="8"/>
  <c r="P15" i="8"/>
  <c r="P13" i="8"/>
  <c r="P8" i="8"/>
  <c r="P9" i="8"/>
  <c r="P10" i="8"/>
  <c r="P11" i="8"/>
  <c r="P12" i="8"/>
  <c r="P7" i="8"/>
  <c r="Q16" i="8"/>
  <c r="Q17" i="8"/>
  <c r="Q18" i="8"/>
  <c r="Q19" i="8"/>
  <c r="Q20" i="8"/>
  <c r="Q15" i="8"/>
  <c r="Q8" i="8"/>
  <c r="Q9" i="8"/>
  <c r="Q10" i="8"/>
  <c r="Q11" i="8"/>
  <c r="Q12" i="8"/>
  <c r="Q13" i="8"/>
  <c r="Q7" i="8"/>
  <c r="O16" i="8"/>
  <c r="O17" i="8"/>
  <c r="O18" i="8"/>
  <c r="O19" i="8"/>
  <c r="O20" i="8"/>
  <c r="O15" i="8"/>
  <c r="O8" i="8"/>
  <c r="O9" i="8"/>
  <c r="O10" i="8"/>
  <c r="O11" i="8"/>
  <c r="O12" i="8"/>
  <c r="O13" i="8"/>
  <c r="O7" i="8"/>
  <c r="Q16" i="4"/>
  <c r="Q17" i="4"/>
  <c r="Q18" i="4"/>
  <c r="Q19" i="4"/>
  <c r="Q20" i="4"/>
  <c r="P16" i="4"/>
  <c r="P17" i="4"/>
  <c r="P18" i="4"/>
  <c r="P19" i="4"/>
  <c r="P20" i="4"/>
  <c r="O16" i="4"/>
  <c r="O17" i="4"/>
  <c r="O18" i="4"/>
  <c r="O19" i="4"/>
  <c r="O20" i="4"/>
  <c r="Q8" i="4"/>
  <c r="Q9" i="4"/>
  <c r="Q10" i="4"/>
  <c r="Q11" i="4"/>
  <c r="Q12" i="4"/>
  <c r="Q13" i="4"/>
  <c r="P8" i="4"/>
  <c r="P9" i="4"/>
  <c r="P10" i="4"/>
  <c r="P11" i="4"/>
  <c r="P12" i="4"/>
  <c r="P13" i="4"/>
  <c r="O8" i="4"/>
  <c r="O9" i="4"/>
  <c r="O10" i="4"/>
  <c r="O11" i="4"/>
  <c r="O12" i="4"/>
  <c r="O13" i="4"/>
  <c r="Q15" i="4"/>
  <c r="P15" i="4"/>
  <c r="O15" i="4"/>
  <c r="Q7" i="4"/>
  <c r="P7" i="4"/>
  <c r="O7" i="4"/>
  <c r="Q16" i="3"/>
  <c r="Q17" i="3"/>
  <c r="Q18" i="3"/>
  <c r="Q19" i="3"/>
  <c r="Q20" i="3"/>
  <c r="Q15" i="3"/>
  <c r="P16" i="3"/>
  <c r="P17" i="3"/>
  <c r="P18" i="3"/>
  <c r="P19" i="3"/>
  <c r="P20" i="3"/>
  <c r="P15" i="3"/>
  <c r="O16" i="3"/>
  <c r="O17" i="3"/>
  <c r="O18" i="3"/>
  <c r="O19" i="3"/>
  <c r="O20" i="3"/>
  <c r="O15" i="3"/>
  <c r="Q8" i="3"/>
  <c r="Q9" i="3"/>
  <c r="Q10" i="3"/>
  <c r="Q11" i="3"/>
  <c r="Q12" i="3"/>
  <c r="Q13" i="3"/>
  <c r="P8" i="3"/>
  <c r="P9" i="3"/>
  <c r="P10" i="3"/>
  <c r="P11" i="3"/>
  <c r="P12" i="3"/>
  <c r="P13" i="3"/>
  <c r="O9" i="3"/>
  <c r="O10" i="3"/>
  <c r="O11" i="3"/>
  <c r="O12" i="3"/>
  <c r="O13" i="3"/>
  <c r="Q7" i="3"/>
  <c r="T7" i="3" s="1"/>
  <c r="P7" i="3"/>
  <c r="R7" i="3"/>
  <c r="O7" i="10"/>
  <c r="O10" i="10" l="1"/>
  <c r="T10" i="10" s="1"/>
  <c r="O8" i="10"/>
  <c r="O13" i="10" s="1"/>
  <c r="O9" i="10"/>
  <c r="T9" i="10" s="1"/>
  <c r="O11" i="10"/>
  <c r="T11" i="10" s="1"/>
  <c r="O12" i="10"/>
  <c r="T12" i="10" s="1"/>
  <c r="D35" i="5"/>
  <c r="B44" i="5"/>
  <c r="D43" i="5"/>
  <c r="D42" i="5"/>
  <c r="D41" i="5"/>
  <c r="D40" i="5"/>
  <c r="D39" i="5"/>
  <c r="D38" i="5"/>
  <c r="D37" i="5"/>
  <c r="D36" i="5"/>
  <c r="S31" i="5"/>
  <c r="R31" i="5"/>
  <c r="Q31" i="5"/>
  <c r="P31" i="5"/>
  <c r="O31" i="5"/>
  <c r="S30" i="5"/>
  <c r="R30" i="5"/>
  <c r="Q30" i="5"/>
  <c r="P30" i="5"/>
  <c r="O30" i="5"/>
  <c r="S29" i="5"/>
  <c r="S32" i="5" s="1"/>
  <c r="F20" i="5" s="1"/>
  <c r="R29" i="5"/>
  <c r="R32" i="5" s="1"/>
  <c r="E20" i="5" s="1"/>
  <c r="Q29" i="5"/>
  <c r="P29" i="5"/>
  <c r="O29" i="5"/>
  <c r="O32" i="5" s="1"/>
  <c r="B20" i="5" s="1"/>
  <c r="S27" i="5"/>
  <c r="R27" i="5"/>
  <c r="Q27" i="5"/>
  <c r="P27" i="5"/>
  <c r="O27" i="5"/>
  <c r="S26" i="5"/>
  <c r="R26" i="5"/>
  <c r="Q26" i="5"/>
  <c r="P26" i="5"/>
  <c r="O26" i="5"/>
  <c r="S25" i="5"/>
  <c r="R25" i="5"/>
  <c r="Q25" i="5"/>
  <c r="P25" i="5"/>
  <c r="O25" i="5"/>
  <c r="S24" i="5"/>
  <c r="R24" i="5"/>
  <c r="Q24" i="5"/>
  <c r="P24" i="5"/>
  <c r="O24" i="5"/>
  <c r="S23" i="5"/>
  <c r="R23" i="5"/>
  <c r="R28" i="5" s="1"/>
  <c r="E19" i="5" s="1"/>
  <c r="Q23" i="5"/>
  <c r="P23" i="5"/>
  <c r="O23" i="5"/>
  <c r="G14" i="5"/>
  <c r="G11" i="5"/>
  <c r="G10" i="5"/>
  <c r="G9" i="5"/>
  <c r="B44" i="8"/>
  <c r="D43" i="8"/>
  <c r="D42" i="8"/>
  <c r="D41" i="8"/>
  <c r="D40" i="8"/>
  <c r="D39" i="8"/>
  <c r="D38" i="8"/>
  <c r="D37" i="8"/>
  <c r="D36" i="8"/>
  <c r="D35" i="8"/>
  <c r="Q31" i="8"/>
  <c r="P31" i="8"/>
  <c r="O31" i="8"/>
  <c r="Q30" i="8"/>
  <c r="P30" i="8"/>
  <c r="O30" i="8"/>
  <c r="Q29" i="8"/>
  <c r="Q32" i="8" s="1"/>
  <c r="D20" i="8" s="1"/>
  <c r="P29" i="8"/>
  <c r="O29" i="8"/>
  <c r="Q27" i="8"/>
  <c r="P27" i="8"/>
  <c r="O27" i="8"/>
  <c r="Q26" i="8"/>
  <c r="P26" i="8"/>
  <c r="O26" i="8"/>
  <c r="Q25" i="8"/>
  <c r="P25" i="8"/>
  <c r="O25" i="8"/>
  <c r="Q24" i="8"/>
  <c r="P24" i="8"/>
  <c r="O24" i="8"/>
  <c r="Q23" i="8"/>
  <c r="P23" i="8"/>
  <c r="O23" i="8"/>
  <c r="R20" i="8"/>
  <c r="J20" i="8"/>
  <c r="R19" i="8"/>
  <c r="J19" i="8"/>
  <c r="R18" i="8"/>
  <c r="T18" i="8"/>
  <c r="J18" i="8"/>
  <c r="I18" i="8"/>
  <c r="H18" i="8"/>
  <c r="G18" i="8"/>
  <c r="R17" i="8"/>
  <c r="S17" i="8"/>
  <c r="T16" i="8"/>
  <c r="R16" i="8"/>
  <c r="O21" i="8"/>
  <c r="R13" i="8"/>
  <c r="S13" i="8"/>
  <c r="J13" i="8"/>
  <c r="R12" i="8"/>
  <c r="J12" i="8"/>
  <c r="T11" i="8"/>
  <c r="R11" i="8"/>
  <c r="J11" i="8"/>
  <c r="E11" i="8"/>
  <c r="R10" i="8"/>
  <c r="T10" i="8"/>
  <c r="J10" i="8"/>
  <c r="E10" i="8"/>
  <c r="R9" i="8"/>
  <c r="T9" i="8"/>
  <c r="J9" i="8"/>
  <c r="E9" i="8"/>
  <c r="T8" i="8"/>
  <c r="I8" i="8"/>
  <c r="H8" i="8"/>
  <c r="G8" i="8"/>
  <c r="J8" i="8" s="1"/>
  <c r="R7" i="8"/>
  <c r="S7" i="8"/>
  <c r="G18" i="4"/>
  <c r="B44" i="4"/>
  <c r="D43" i="4"/>
  <c r="D42" i="4"/>
  <c r="D41" i="4"/>
  <c r="D40" i="4"/>
  <c r="D39" i="4"/>
  <c r="D38" i="4"/>
  <c r="D37" i="4"/>
  <c r="D36" i="4"/>
  <c r="D35" i="4"/>
  <c r="Q31" i="4"/>
  <c r="P31" i="4"/>
  <c r="O31" i="4"/>
  <c r="Q30" i="4"/>
  <c r="P30" i="4"/>
  <c r="O30" i="4"/>
  <c r="Q29" i="4"/>
  <c r="P29" i="4"/>
  <c r="O29" i="4"/>
  <c r="O32" i="4" s="1"/>
  <c r="B20" i="4" s="1"/>
  <c r="Q27" i="4"/>
  <c r="P27" i="4"/>
  <c r="O27" i="4"/>
  <c r="Q26" i="4"/>
  <c r="P26" i="4"/>
  <c r="O26" i="4"/>
  <c r="Q25" i="4"/>
  <c r="P25" i="4"/>
  <c r="O25" i="4"/>
  <c r="Q24" i="4"/>
  <c r="P24" i="4"/>
  <c r="O24" i="4"/>
  <c r="Q23" i="4"/>
  <c r="P23" i="4"/>
  <c r="O23" i="4"/>
  <c r="R20" i="4"/>
  <c r="J20" i="4"/>
  <c r="J19" i="4"/>
  <c r="R18" i="4"/>
  <c r="I18" i="4"/>
  <c r="H18" i="4"/>
  <c r="R17" i="4"/>
  <c r="R15" i="4"/>
  <c r="R13" i="4"/>
  <c r="J13" i="4"/>
  <c r="R12" i="4"/>
  <c r="J12" i="4"/>
  <c r="R11" i="4"/>
  <c r="J11" i="4"/>
  <c r="E11" i="4"/>
  <c r="R10" i="4"/>
  <c r="J10" i="4"/>
  <c r="E10" i="4"/>
  <c r="R9" i="4"/>
  <c r="J9" i="4"/>
  <c r="E9" i="4"/>
  <c r="R8" i="4"/>
  <c r="I8" i="4"/>
  <c r="H8" i="4"/>
  <c r="G8" i="4"/>
  <c r="J8" i="4" s="1"/>
  <c r="R7" i="4"/>
  <c r="R17" i="3"/>
  <c r="R19" i="3"/>
  <c r="T15" i="3"/>
  <c r="T8" i="3"/>
  <c r="T9" i="3"/>
  <c r="R11" i="3"/>
  <c r="T11" i="3"/>
  <c r="T12" i="3"/>
  <c r="T13" i="3"/>
  <c r="R8" i="10" l="1"/>
  <c r="G36" i="8"/>
  <c r="H36" i="8"/>
  <c r="I36" i="8"/>
  <c r="E37" i="5"/>
  <c r="I37" i="5"/>
  <c r="I44" i="5" s="1"/>
  <c r="F13" i="5" s="1"/>
  <c r="F37" i="5"/>
  <c r="G37" i="5"/>
  <c r="H37" i="5"/>
  <c r="E41" i="5"/>
  <c r="J41" i="5" s="1"/>
  <c r="I41" i="5"/>
  <c r="G41" i="5"/>
  <c r="H41" i="5"/>
  <c r="F41" i="5"/>
  <c r="R16" i="4"/>
  <c r="R19" i="4"/>
  <c r="P28" i="4"/>
  <c r="C19" i="4" s="1"/>
  <c r="Q32" i="4"/>
  <c r="D20" i="4" s="1"/>
  <c r="G36" i="4"/>
  <c r="H36" i="4"/>
  <c r="I36" i="4"/>
  <c r="G40" i="4"/>
  <c r="J40" i="4" s="1"/>
  <c r="I40" i="4"/>
  <c r="H40" i="4"/>
  <c r="H43" i="4"/>
  <c r="I43" i="4"/>
  <c r="G43" i="4"/>
  <c r="R8" i="8"/>
  <c r="R14" i="8" s="1"/>
  <c r="G16" i="8" s="1"/>
  <c r="R15" i="8"/>
  <c r="R21" i="8" s="1"/>
  <c r="O28" i="8"/>
  <c r="B19" i="8" s="1"/>
  <c r="E19" i="8" s="1"/>
  <c r="P32" i="8"/>
  <c r="C20" i="8" s="1"/>
  <c r="I38" i="8"/>
  <c r="G38" i="8"/>
  <c r="H38" i="8"/>
  <c r="I42" i="8"/>
  <c r="G42" i="8"/>
  <c r="H42" i="8"/>
  <c r="O21" i="5"/>
  <c r="B17" i="5" s="1"/>
  <c r="P28" i="5"/>
  <c r="C19" i="5" s="1"/>
  <c r="O28" i="5"/>
  <c r="B19" i="5" s="1"/>
  <c r="S28" i="5"/>
  <c r="F19" i="5" s="1"/>
  <c r="F18" i="5" s="1"/>
  <c r="G39" i="5"/>
  <c r="G44" i="5" s="1"/>
  <c r="D13" i="5" s="1"/>
  <c r="I39" i="5"/>
  <c r="H39" i="5"/>
  <c r="E39" i="5"/>
  <c r="F39" i="5"/>
  <c r="J39" i="5" s="1"/>
  <c r="H42" i="5"/>
  <c r="E42" i="5"/>
  <c r="I42" i="5"/>
  <c r="F42" i="5"/>
  <c r="G42" i="5"/>
  <c r="G35" i="5"/>
  <c r="I35" i="5"/>
  <c r="E35" i="5"/>
  <c r="J35" i="5" s="1"/>
  <c r="H35" i="5"/>
  <c r="F35" i="5"/>
  <c r="I38" i="4"/>
  <c r="G38" i="4"/>
  <c r="J38" i="4" s="1"/>
  <c r="H38" i="4"/>
  <c r="T19" i="3"/>
  <c r="Q28" i="4"/>
  <c r="D19" i="4" s="1"/>
  <c r="H37" i="4"/>
  <c r="J37" i="4" s="1"/>
  <c r="G37" i="4"/>
  <c r="I37" i="4"/>
  <c r="P28" i="8"/>
  <c r="C19" i="8" s="1"/>
  <c r="C18" i="8" s="1"/>
  <c r="Q28" i="8"/>
  <c r="D19" i="8" s="1"/>
  <c r="D18" i="8" s="1"/>
  <c r="H35" i="8"/>
  <c r="I35" i="8"/>
  <c r="G35" i="8"/>
  <c r="G39" i="8"/>
  <c r="J39" i="8" s="1"/>
  <c r="H39" i="8"/>
  <c r="I39" i="8"/>
  <c r="H43" i="8"/>
  <c r="I43" i="8"/>
  <c r="I44" i="8" s="1"/>
  <c r="D13" i="8" s="1"/>
  <c r="G43" i="8"/>
  <c r="Q28" i="5"/>
  <c r="D19" i="5" s="1"/>
  <c r="P32" i="5"/>
  <c r="C20" i="5" s="1"/>
  <c r="F36" i="5"/>
  <c r="F44" i="5" s="1"/>
  <c r="C13" i="5" s="1"/>
  <c r="H36" i="5"/>
  <c r="I36" i="5"/>
  <c r="G36" i="5"/>
  <c r="E36" i="5"/>
  <c r="F40" i="5"/>
  <c r="E40" i="5"/>
  <c r="G40" i="5"/>
  <c r="H40" i="5"/>
  <c r="I40" i="5"/>
  <c r="G43" i="5"/>
  <c r="E43" i="5"/>
  <c r="F43" i="5"/>
  <c r="J43" i="5" s="1"/>
  <c r="H43" i="5"/>
  <c r="I43" i="5"/>
  <c r="H41" i="4"/>
  <c r="G41" i="4"/>
  <c r="I41" i="4"/>
  <c r="G40" i="8"/>
  <c r="J40" i="8" s="1"/>
  <c r="I40" i="8"/>
  <c r="H40" i="8"/>
  <c r="S7" i="4"/>
  <c r="J18" i="4"/>
  <c r="O28" i="4"/>
  <c r="B19" i="4" s="1"/>
  <c r="P32" i="4"/>
  <c r="C20" i="4" s="1"/>
  <c r="E20" i="4" s="1"/>
  <c r="H35" i="4"/>
  <c r="I35" i="4"/>
  <c r="G35" i="4"/>
  <c r="I39" i="4"/>
  <c r="G39" i="4"/>
  <c r="J39" i="4" s="1"/>
  <c r="H39" i="4"/>
  <c r="I42" i="4"/>
  <c r="G42" i="4"/>
  <c r="H42" i="4"/>
  <c r="J42" i="4" s="1"/>
  <c r="O14" i="8"/>
  <c r="B16" i="8" s="1"/>
  <c r="S15" i="8"/>
  <c r="S20" i="8"/>
  <c r="O32" i="8"/>
  <c r="B20" i="8" s="1"/>
  <c r="E20" i="8" s="1"/>
  <c r="H37" i="8"/>
  <c r="I37" i="8"/>
  <c r="G37" i="8"/>
  <c r="H41" i="8"/>
  <c r="J41" i="8" s="1"/>
  <c r="G41" i="8"/>
  <c r="I41" i="8"/>
  <c r="Q32" i="5"/>
  <c r="D20" i="5" s="1"/>
  <c r="G20" i="5" s="1"/>
  <c r="H38" i="5"/>
  <c r="J38" i="5" s="1"/>
  <c r="F38" i="5"/>
  <c r="G38" i="5"/>
  <c r="E38" i="5"/>
  <c r="I38" i="5"/>
  <c r="D44" i="8"/>
  <c r="J36" i="4"/>
  <c r="D44" i="4"/>
  <c r="O14" i="5"/>
  <c r="B16" i="5" s="1"/>
  <c r="B21" i="5" s="1"/>
  <c r="E18" i="5"/>
  <c r="J37" i="5"/>
  <c r="G19" i="5"/>
  <c r="B18" i="5"/>
  <c r="P14" i="5"/>
  <c r="C16" i="5" s="1"/>
  <c r="D44" i="5"/>
  <c r="J37" i="8"/>
  <c r="S8" i="8"/>
  <c r="S9" i="8"/>
  <c r="S10" i="8"/>
  <c r="S11" i="8"/>
  <c r="T13" i="8"/>
  <c r="S16" i="8"/>
  <c r="T17" i="8"/>
  <c r="S18" i="8"/>
  <c r="T20" i="8"/>
  <c r="P14" i="8"/>
  <c r="J43" i="8"/>
  <c r="R14" i="4"/>
  <c r="G16" i="4" s="1"/>
  <c r="T16" i="4"/>
  <c r="S16" i="4"/>
  <c r="T8" i="4"/>
  <c r="S8" i="4"/>
  <c r="T9" i="4"/>
  <c r="S9" i="4"/>
  <c r="T10" i="4"/>
  <c r="S10" i="4"/>
  <c r="T11" i="4"/>
  <c r="S11" i="4"/>
  <c r="T19" i="4"/>
  <c r="S19" i="4"/>
  <c r="E19" i="4"/>
  <c r="B18" i="4"/>
  <c r="T18" i="4"/>
  <c r="S18" i="4"/>
  <c r="C18" i="4"/>
  <c r="J41" i="4"/>
  <c r="O14" i="4"/>
  <c r="O21" i="4"/>
  <c r="T17" i="3"/>
  <c r="S13" i="3"/>
  <c r="R13" i="3"/>
  <c r="T10" i="3"/>
  <c r="S10" i="3"/>
  <c r="R9" i="3"/>
  <c r="S11" i="3"/>
  <c r="R10" i="3"/>
  <c r="S12" i="3"/>
  <c r="S8" i="3"/>
  <c r="R12" i="3"/>
  <c r="S9" i="3"/>
  <c r="R8" i="3"/>
  <c r="R18" i="3"/>
  <c r="R16" i="3"/>
  <c r="R20" i="3"/>
  <c r="S15" i="3"/>
  <c r="S20" i="3"/>
  <c r="T20" i="3"/>
  <c r="S18" i="3"/>
  <c r="T18" i="3"/>
  <c r="S16" i="3"/>
  <c r="T16" i="3"/>
  <c r="S19" i="3"/>
  <c r="S17" i="3"/>
  <c r="D36" i="3"/>
  <c r="D37" i="3"/>
  <c r="D38" i="3"/>
  <c r="D39" i="3"/>
  <c r="D40" i="3"/>
  <c r="D41" i="3"/>
  <c r="D42" i="3"/>
  <c r="D43" i="3"/>
  <c r="B44" i="3"/>
  <c r="D35" i="3"/>
  <c r="T8" i="10" l="1"/>
  <c r="S8" i="10"/>
  <c r="P21" i="8"/>
  <c r="B16" i="4"/>
  <c r="R21" i="4"/>
  <c r="G17" i="4" s="1"/>
  <c r="R14" i="3"/>
  <c r="G17" i="8"/>
  <c r="G21" i="8" s="1"/>
  <c r="G15" i="8" s="1"/>
  <c r="G23" i="8" s="1"/>
  <c r="B23" i="8" s="1"/>
  <c r="B17" i="8"/>
  <c r="B21" i="8" s="1"/>
  <c r="B15" i="8" s="1"/>
  <c r="I41" i="3"/>
  <c r="G41" i="3"/>
  <c r="H41" i="3"/>
  <c r="P14" i="4"/>
  <c r="G18" i="5"/>
  <c r="D18" i="4"/>
  <c r="H42" i="3"/>
  <c r="I42" i="3"/>
  <c r="G42" i="3"/>
  <c r="I37" i="3"/>
  <c r="G37" i="3"/>
  <c r="H37" i="3"/>
  <c r="H40" i="3"/>
  <c r="J40" i="3" s="1"/>
  <c r="G40" i="3"/>
  <c r="I40" i="3"/>
  <c r="H36" i="3"/>
  <c r="I36" i="3"/>
  <c r="G36" i="3"/>
  <c r="B18" i="8"/>
  <c r="E18" i="8" s="1"/>
  <c r="B15" i="5"/>
  <c r="D18" i="5"/>
  <c r="G38" i="3"/>
  <c r="H38" i="3"/>
  <c r="I38" i="3"/>
  <c r="B17" i="4"/>
  <c r="G43" i="3"/>
  <c r="H43" i="3"/>
  <c r="I43" i="3"/>
  <c r="G39" i="3"/>
  <c r="I39" i="3"/>
  <c r="H39" i="3"/>
  <c r="T7" i="4"/>
  <c r="G21" i="4"/>
  <c r="G15" i="4" s="1"/>
  <c r="C18" i="5"/>
  <c r="G35" i="3"/>
  <c r="H35" i="3"/>
  <c r="I35" i="3"/>
  <c r="J36" i="8"/>
  <c r="J36" i="3"/>
  <c r="J40" i="5"/>
  <c r="J36" i="5"/>
  <c r="J42" i="5"/>
  <c r="H44" i="5"/>
  <c r="E13" i="5" s="1"/>
  <c r="E44" i="5"/>
  <c r="B13" i="5" s="1"/>
  <c r="G13" i="5" s="1"/>
  <c r="Q14" i="5"/>
  <c r="D16" i="5" s="1"/>
  <c r="P21" i="5"/>
  <c r="C17" i="5" s="1"/>
  <c r="H44" i="8"/>
  <c r="C13" i="8" s="1"/>
  <c r="J42" i="8"/>
  <c r="J35" i="8"/>
  <c r="G44" i="8"/>
  <c r="B13" i="8" s="1"/>
  <c r="J38" i="8"/>
  <c r="T12" i="8"/>
  <c r="S12" i="8"/>
  <c r="S14" i="8" s="1"/>
  <c r="T7" i="8"/>
  <c r="T19" i="8"/>
  <c r="S19" i="8"/>
  <c r="S21" i="8" s="1"/>
  <c r="T15" i="8"/>
  <c r="H44" i="4"/>
  <c r="C13" i="4" s="1"/>
  <c r="S20" i="4"/>
  <c r="T20" i="4"/>
  <c r="J43" i="4"/>
  <c r="J35" i="4"/>
  <c r="G44" i="4"/>
  <c r="B13" i="4" s="1"/>
  <c r="T12" i="4"/>
  <c r="S12" i="4"/>
  <c r="S17" i="4"/>
  <c r="T17" i="4"/>
  <c r="E18" i="4"/>
  <c r="S15" i="4"/>
  <c r="P21" i="4"/>
  <c r="I44" i="4"/>
  <c r="D13" i="4" s="1"/>
  <c r="S13" i="4"/>
  <c r="T13" i="4"/>
  <c r="S7" i="3"/>
  <c r="S14" i="3" s="1"/>
  <c r="J41" i="3"/>
  <c r="D44" i="3"/>
  <c r="J37" i="3"/>
  <c r="R15" i="10"/>
  <c r="S15" i="10"/>
  <c r="T15" i="10"/>
  <c r="R16" i="10"/>
  <c r="S16" i="10"/>
  <c r="T16" i="10"/>
  <c r="R17" i="10"/>
  <c r="S17" i="10"/>
  <c r="T17" i="10"/>
  <c r="R18" i="10"/>
  <c r="S18" i="10"/>
  <c r="T18" i="10"/>
  <c r="R19" i="10"/>
  <c r="S19" i="10"/>
  <c r="T19" i="10"/>
  <c r="Q30" i="10"/>
  <c r="P30" i="10"/>
  <c r="O30" i="10"/>
  <c r="Q29" i="10"/>
  <c r="P29" i="10"/>
  <c r="O29" i="10"/>
  <c r="Q28" i="10"/>
  <c r="P28" i="10"/>
  <c r="O28" i="10"/>
  <c r="Q26" i="10"/>
  <c r="P26" i="10"/>
  <c r="O26" i="10"/>
  <c r="Q25" i="10"/>
  <c r="P25" i="10"/>
  <c r="O25" i="10"/>
  <c r="Q24" i="10"/>
  <c r="P24" i="10"/>
  <c r="O24" i="10"/>
  <c r="Q23" i="10"/>
  <c r="P23" i="10"/>
  <c r="O23" i="10"/>
  <c r="Q22" i="10"/>
  <c r="P22" i="10"/>
  <c r="O22" i="10"/>
  <c r="J19" i="10"/>
  <c r="J18" i="10"/>
  <c r="I17" i="10"/>
  <c r="H17" i="10"/>
  <c r="G17" i="10"/>
  <c r="S14" i="10"/>
  <c r="O20" i="10"/>
  <c r="B16" i="10" s="1"/>
  <c r="J12" i="10"/>
  <c r="J11" i="10"/>
  <c r="E11" i="10"/>
  <c r="J10" i="10"/>
  <c r="E10" i="10"/>
  <c r="J9" i="10"/>
  <c r="E9" i="10"/>
  <c r="I8" i="10"/>
  <c r="H8" i="10"/>
  <c r="G8" i="10"/>
  <c r="T7" i="10"/>
  <c r="T14" i="8" l="1"/>
  <c r="I16" i="8" s="1"/>
  <c r="B21" i="4"/>
  <c r="B15" i="4" s="1"/>
  <c r="S20" i="10"/>
  <c r="H16" i="10" s="1"/>
  <c r="O31" i="10"/>
  <c r="B19" i="10" s="1"/>
  <c r="B17" i="10" s="1"/>
  <c r="T21" i="8"/>
  <c r="I17" i="8" s="1"/>
  <c r="I21" i="8" s="1"/>
  <c r="I15" i="8" s="1"/>
  <c r="I23" i="8" s="1"/>
  <c r="D23" i="8" s="1"/>
  <c r="Q21" i="8"/>
  <c r="Q14" i="8"/>
  <c r="D16" i="8" s="1"/>
  <c r="J44" i="5"/>
  <c r="J44" i="4"/>
  <c r="E13" i="8"/>
  <c r="J44" i="8"/>
  <c r="B12" i="5"/>
  <c r="C21" i="5"/>
  <c r="Q21" i="5"/>
  <c r="D17" i="5" s="1"/>
  <c r="D21" i="5" s="1"/>
  <c r="S14" i="5"/>
  <c r="F16" i="5" s="1"/>
  <c r="R14" i="5"/>
  <c r="E16" i="5" s="1"/>
  <c r="H16" i="8"/>
  <c r="C16" i="8"/>
  <c r="H17" i="8"/>
  <c r="J17" i="8" s="1"/>
  <c r="C17" i="8"/>
  <c r="B12" i="8"/>
  <c r="B25" i="8"/>
  <c r="Q14" i="4"/>
  <c r="S14" i="4"/>
  <c r="Q21" i="4"/>
  <c r="T15" i="4"/>
  <c r="T21" i="4" s="1"/>
  <c r="I17" i="4" s="1"/>
  <c r="G23" i="4"/>
  <c r="B23" i="4" s="1"/>
  <c r="S21" i="4"/>
  <c r="T14" i="4"/>
  <c r="I16" i="4" s="1"/>
  <c r="E13" i="4"/>
  <c r="T14" i="3"/>
  <c r="Q14" i="3"/>
  <c r="J35" i="3"/>
  <c r="H44" i="3"/>
  <c r="C13" i="3" s="1"/>
  <c r="J43" i="3"/>
  <c r="I44" i="3"/>
  <c r="D13" i="3" s="1"/>
  <c r="J38" i="3"/>
  <c r="G44" i="3"/>
  <c r="B13" i="3" s="1"/>
  <c r="J42" i="3"/>
  <c r="J39" i="3"/>
  <c r="R14" i="10"/>
  <c r="R20" i="10" s="1"/>
  <c r="G16" i="10" s="1"/>
  <c r="Q20" i="10"/>
  <c r="D16" i="10" s="1"/>
  <c r="P20" i="10"/>
  <c r="C16" i="10" s="1"/>
  <c r="T14" i="10"/>
  <c r="T20" i="10" s="1"/>
  <c r="I16" i="10" s="1"/>
  <c r="E19" i="10"/>
  <c r="P13" i="10"/>
  <c r="O27" i="10"/>
  <c r="B18" i="10" s="1"/>
  <c r="P31" i="10"/>
  <c r="C19" i="10" s="1"/>
  <c r="Q13" i="10"/>
  <c r="J17" i="10"/>
  <c r="P27" i="10"/>
  <c r="C18" i="10" s="1"/>
  <c r="Q31" i="10"/>
  <c r="D19" i="10" s="1"/>
  <c r="R7" i="10"/>
  <c r="R13" i="10" s="1"/>
  <c r="G15" i="10" s="1"/>
  <c r="Q27" i="10"/>
  <c r="D18" i="10" s="1"/>
  <c r="D17" i="10" s="1"/>
  <c r="T13" i="10"/>
  <c r="I15" i="10" s="1"/>
  <c r="S7" i="10"/>
  <c r="S13" i="10" s="1"/>
  <c r="H15" i="10" s="1"/>
  <c r="J8" i="10"/>
  <c r="D17" i="8" l="1"/>
  <c r="D21" i="8" s="1"/>
  <c r="D15" i="8" s="1"/>
  <c r="D17" i="4"/>
  <c r="H17" i="4"/>
  <c r="J17" i="4" s="1"/>
  <c r="C17" i="10"/>
  <c r="E18" i="10"/>
  <c r="E16" i="10"/>
  <c r="D15" i="5"/>
  <c r="D12" i="5" s="1"/>
  <c r="D8" i="5" s="1"/>
  <c r="D22" i="5" s="1"/>
  <c r="R21" i="5"/>
  <c r="E17" i="5" s="1"/>
  <c r="S21" i="5"/>
  <c r="F17" i="5" s="1"/>
  <c r="B8" i="5"/>
  <c r="B22" i="5" s="1"/>
  <c r="G16" i="5"/>
  <c r="C15" i="5"/>
  <c r="C21" i="8"/>
  <c r="C15" i="8" s="1"/>
  <c r="E16" i="8"/>
  <c r="B8" i="8"/>
  <c r="H21" i="8"/>
  <c r="J21" i="8" s="1"/>
  <c r="J16" i="8"/>
  <c r="I21" i="4"/>
  <c r="I15" i="4" s="1"/>
  <c r="I23" i="4" s="1"/>
  <c r="D23" i="4" s="1"/>
  <c r="H16" i="4"/>
  <c r="C16" i="4"/>
  <c r="B12" i="4"/>
  <c r="B25" i="4"/>
  <c r="C17" i="4"/>
  <c r="E17" i="4" s="1"/>
  <c r="D16" i="4"/>
  <c r="E13" i="3"/>
  <c r="J44" i="3"/>
  <c r="G20" i="10"/>
  <c r="G14" i="10" s="1"/>
  <c r="G22" i="10" s="1"/>
  <c r="J16" i="10"/>
  <c r="E17" i="10"/>
  <c r="I20" i="10"/>
  <c r="I14" i="10" s="1"/>
  <c r="D15" i="10"/>
  <c r="B15" i="10"/>
  <c r="H20" i="10"/>
  <c r="H14" i="10" s="1"/>
  <c r="J15" i="10"/>
  <c r="C15" i="10"/>
  <c r="E17" i="8" l="1"/>
  <c r="H15" i="8"/>
  <c r="H23" i="8" s="1"/>
  <c r="C23" i="8" s="1"/>
  <c r="E23" i="8" s="1"/>
  <c r="G17" i="5"/>
  <c r="C12" i="5"/>
  <c r="E21" i="5"/>
  <c r="F21" i="5"/>
  <c r="F15" i="5" s="1"/>
  <c r="F22" i="5" s="1"/>
  <c r="D25" i="8"/>
  <c r="D12" i="8"/>
  <c r="D8" i="8" s="1"/>
  <c r="D22" i="8" s="1"/>
  <c r="D24" i="8" s="1"/>
  <c r="E21" i="8"/>
  <c r="C12" i="8"/>
  <c r="E15" i="8"/>
  <c r="B22" i="8"/>
  <c r="H21" i="4"/>
  <c r="J21" i="4" s="1"/>
  <c r="J16" i="4"/>
  <c r="D21" i="4"/>
  <c r="D15" i="4" s="1"/>
  <c r="B8" i="4"/>
  <c r="C21" i="4"/>
  <c r="C15" i="4" s="1"/>
  <c r="E16" i="4"/>
  <c r="H22" i="10"/>
  <c r="C22" i="10" s="1"/>
  <c r="I22" i="10"/>
  <c r="D22" i="10" s="1"/>
  <c r="J20" i="10"/>
  <c r="C20" i="10"/>
  <c r="C14" i="10" s="1"/>
  <c r="D20" i="10"/>
  <c r="D14" i="10" s="1"/>
  <c r="J14" i="10"/>
  <c r="J22" i="10" s="1"/>
  <c r="B22" i="10"/>
  <c r="B20" i="10"/>
  <c r="B14" i="10" s="1"/>
  <c r="E15" i="10"/>
  <c r="C25" i="8" l="1"/>
  <c r="J15" i="8"/>
  <c r="J23" i="8" s="1"/>
  <c r="F12" i="5"/>
  <c r="C8" i="5"/>
  <c r="G21" i="5"/>
  <c r="E15" i="5"/>
  <c r="C8" i="8"/>
  <c r="E12" i="8"/>
  <c r="B24" i="8"/>
  <c r="E21" i="4"/>
  <c r="H15" i="4"/>
  <c r="C25" i="4" s="1"/>
  <c r="C12" i="4"/>
  <c r="E15" i="4"/>
  <c r="D25" i="4"/>
  <c r="D12" i="4"/>
  <c r="D8" i="4" s="1"/>
  <c r="D22" i="4" s="1"/>
  <c r="D24" i="4" s="1"/>
  <c r="B22" i="4"/>
  <c r="E22" i="10"/>
  <c r="D12" i="10"/>
  <c r="D8" i="10" s="1"/>
  <c r="D24" i="10"/>
  <c r="C12" i="10"/>
  <c r="C8" i="10" s="1"/>
  <c r="C24" i="10"/>
  <c r="E14" i="10"/>
  <c r="E24" i="10" s="1"/>
  <c r="B12" i="10"/>
  <c r="B24" i="10"/>
  <c r="E20" i="10"/>
  <c r="E25" i="8" l="1"/>
  <c r="J15" i="4"/>
  <c r="J23" i="4" s="1"/>
  <c r="C22" i="5"/>
  <c r="G8" i="5"/>
  <c r="E12" i="5"/>
  <c r="G12" i="5" s="1"/>
  <c r="E22" i="5"/>
  <c r="G15" i="5"/>
  <c r="G24" i="5" s="1"/>
  <c r="C22" i="8"/>
  <c r="E8" i="8"/>
  <c r="H23" i="4"/>
  <c r="C23" i="4" s="1"/>
  <c r="E23" i="4" s="1"/>
  <c r="B24" i="4"/>
  <c r="C8" i="4"/>
  <c r="E12" i="4"/>
  <c r="D21" i="10"/>
  <c r="D23" i="10" s="1"/>
  <c r="C21" i="10"/>
  <c r="C23" i="10" s="1"/>
  <c r="B8" i="10"/>
  <c r="B21" i="10" s="1"/>
  <c r="E12" i="10"/>
  <c r="E25" i="4" l="1"/>
  <c r="G22" i="5"/>
  <c r="C24" i="8"/>
  <c r="E24" i="8" s="1"/>
  <c r="E22" i="8"/>
  <c r="C22" i="4"/>
  <c r="E8" i="10"/>
  <c r="E21" i="10" s="1"/>
  <c r="C24" i="4" l="1"/>
  <c r="E24" i="4" s="1"/>
  <c r="E22" i="4"/>
  <c r="B23" i="10"/>
  <c r="E23" i="10" s="1"/>
  <c r="Q31" i="3" l="1"/>
  <c r="P31" i="3"/>
  <c r="O31" i="3"/>
  <c r="Q30" i="3"/>
  <c r="P30" i="3"/>
  <c r="O30" i="3"/>
  <c r="Q29" i="3"/>
  <c r="P29" i="3"/>
  <c r="P32" i="3" s="1"/>
  <c r="C20" i="3" s="1"/>
  <c r="O29" i="3"/>
  <c r="Q27" i="3"/>
  <c r="P27" i="3"/>
  <c r="O27" i="3"/>
  <c r="Q26" i="3"/>
  <c r="P26" i="3"/>
  <c r="O26" i="3"/>
  <c r="Q25" i="3"/>
  <c r="P25" i="3"/>
  <c r="O25" i="3"/>
  <c r="Q24" i="3"/>
  <c r="P24" i="3"/>
  <c r="O24" i="3"/>
  <c r="Q23" i="3"/>
  <c r="P23" i="3"/>
  <c r="O23" i="3"/>
  <c r="O28" i="3" s="1"/>
  <c r="B19" i="3" s="1"/>
  <c r="J20" i="3"/>
  <c r="J19" i="3"/>
  <c r="I18" i="3"/>
  <c r="H18" i="3"/>
  <c r="G18" i="3"/>
  <c r="S21" i="3"/>
  <c r="H17" i="3" s="1"/>
  <c r="J13" i="3"/>
  <c r="J12" i="3"/>
  <c r="J11" i="3"/>
  <c r="E11" i="3"/>
  <c r="J10" i="3"/>
  <c r="E10" i="3"/>
  <c r="J9" i="3"/>
  <c r="E9" i="3"/>
  <c r="I8" i="3"/>
  <c r="H8" i="3"/>
  <c r="G8" i="3"/>
  <c r="P28" i="3" l="1"/>
  <c r="C19" i="3" s="1"/>
  <c r="Q32" i="3"/>
  <c r="D20" i="3" s="1"/>
  <c r="Q28" i="3"/>
  <c r="D19" i="3" s="1"/>
  <c r="D18" i="3" s="1"/>
  <c r="J18" i="3"/>
  <c r="O32" i="3"/>
  <c r="B20" i="3" s="1"/>
  <c r="Q21" i="3"/>
  <c r="T21" i="3"/>
  <c r="I17" i="3" s="1"/>
  <c r="O21" i="3"/>
  <c r="R15" i="3"/>
  <c r="R21" i="3" s="1"/>
  <c r="G17" i="3" s="1"/>
  <c r="P21" i="3"/>
  <c r="C17" i="3" s="1"/>
  <c r="O14" i="3"/>
  <c r="B16" i="3" s="1"/>
  <c r="I16" i="3"/>
  <c r="B18" i="3"/>
  <c r="E19" i="3"/>
  <c r="C18" i="3"/>
  <c r="G16" i="3"/>
  <c r="G21" i="3" s="1"/>
  <c r="E20" i="3"/>
  <c r="J8" i="3"/>
  <c r="B21" i="3" l="1"/>
  <c r="J17" i="3"/>
  <c r="B17" i="3"/>
  <c r="D17" i="3"/>
  <c r="I21" i="3"/>
  <c r="I15" i="3" s="1"/>
  <c r="I23" i="3" s="1"/>
  <c r="D23" i="3" s="1"/>
  <c r="D16" i="3"/>
  <c r="E18" i="3"/>
  <c r="B15" i="3" l="1"/>
  <c r="B12" i="3" s="1"/>
  <c r="E17" i="3"/>
  <c r="D21" i="3"/>
  <c r="D15" i="3" s="1"/>
  <c r="G15" i="3"/>
  <c r="B25" i="3" l="1"/>
  <c r="D12" i="3"/>
  <c r="D8" i="3" s="1"/>
  <c r="D25" i="3"/>
  <c r="B8" i="3"/>
  <c r="G23" i="3"/>
  <c r="B23" i="3" s="1"/>
  <c r="D22" i="3" l="1"/>
  <c r="D24" i="3" s="1"/>
  <c r="B22" i="3"/>
  <c r="B24" i="3" l="1"/>
  <c r="P14" i="3"/>
  <c r="H16" i="3" l="1"/>
  <c r="C16" i="3"/>
  <c r="E16" i="3" s="1"/>
  <c r="C21" i="3" l="1"/>
  <c r="E21" i="3" s="1"/>
  <c r="J16" i="3"/>
  <c r="H21" i="3"/>
  <c r="J21" i="3" s="1"/>
  <c r="H15" i="3" l="1"/>
  <c r="C15" i="3"/>
  <c r="E15" i="3" l="1"/>
  <c r="C25" i="3"/>
  <c r="C12" i="3"/>
  <c r="J15" i="3"/>
  <c r="J23" i="3" s="1"/>
  <c r="H23" i="3"/>
  <c r="C23" i="3" s="1"/>
  <c r="E23" i="3" s="1"/>
  <c r="E12" i="3" l="1"/>
  <c r="C8" i="3"/>
  <c r="E25" i="3"/>
  <c r="C22" i="3" l="1"/>
  <c r="E22" i="3" s="1"/>
  <c r="E8" i="3"/>
  <c r="C24" i="3"/>
  <c r="E2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Petra Boudná</author>
  </authors>
  <commentList>
    <comment ref="L7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 xml:space="preserve">min. úvazek: 0,2
</t>
        </r>
      </text>
    </comment>
    <comment ref="C34" authorId="0" shapeId="0" xr:uid="{B524D862-677D-4FBE-99D9-5B92E434C8F9}">
      <text>
        <r>
          <rPr>
            <sz val="9"/>
            <color indexed="81"/>
            <rFont val="Tahoma"/>
            <family val="2"/>
            <charset val="238"/>
          </rPr>
          <t xml:space="preserve">
Doplní pracovnice OPP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Petra Boudná</author>
  </authors>
  <commentList>
    <comment ref="L7" authorId="0" shapeId="0" xr:uid="{0383F5B0-B0BA-465E-ACF7-5B6250A4815D}">
      <text>
        <r>
          <rPr>
            <sz val="9"/>
            <color indexed="81"/>
            <rFont val="Tahoma"/>
            <family val="2"/>
            <charset val="238"/>
          </rPr>
          <t xml:space="preserve">min. úvazek: 0,2
</t>
        </r>
      </text>
    </comment>
    <comment ref="C34" authorId="0" shapeId="0" xr:uid="{C7F4D018-BCB7-4310-BFE5-342165324F14}">
      <text>
        <r>
          <rPr>
            <sz val="9"/>
            <color indexed="81"/>
            <rFont val="Tahoma"/>
            <family val="2"/>
            <charset val="238"/>
          </rPr>
          <t xml:space="preserve">
Doplní pracovnice OPP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Petra Boudná</author>
  </authors>
  <commentList>
    <comment ref="L7" authorId="0" shapeId="0" xr:uid="{0AEDF4EA-35AF-4AEE-B34A-24EC8425AC23}">
      <text>
        <r>
          <rPr>
            <sz val="9"/>
            <color indexed="81"/>
            <rFont val="Tahoma"/>
            <family val="2"/>
            <charset val="238"/>
          </rPr>
          <t xml:space="preserve">min. úvazek: 0,5
</t>
        </r>
      </text>
    </comment>
    <comment ref="L8" authorId="0" shapeId="0" xr:uid="{ACB09809-5A8E-4F42-BF2D-5F71F9444965}">
      <text>
        <r>
          <rPr>
            <sz val="9"/>
            <color indexed="81"/>
            <rFont val="Tahoma"/>
            <family val="2"/>
            <charset val="238"/>
          </rPr>
          <t xml:space="preserve">
minimální úvazek 0,5</t>
        </r>
      </text>
    </comment>
    <comment ref="C34" authorId="0" shapeId="0" xr:uid="{A5921D68-2B0F-4976-91A5-34ACBF5F503F}">
      <text>
        <r>
          <rPr>
            <sz val="9"/>
            <color indexed="81"/>
            <rFont val="Tahoma"/>
            <family val="2"/>
            <charset val="238"/>
          </rPr>
          <t xml:space="preserve">
Doplní pracovnice OPP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Petra Boudná</author>
  </authors>
  <commentList>
    <comment ref="L7" authorId="0" shapeId="0" xr:uid="{2C4237D2-E8E7-4196-9AC4-BE8974A651A6}">
      <text>
        <r>
          <rPr>
            <sz val="9"/>
            <color indexed="81"/>
            <rFont val="Tahoma"/>
            <family val="2"/>
            <charset val="238"/>
          </rPr>
          <t xml:space="preserve">min. úvazek: 0,2
</t>
        </r>
      </text>
    </comment>
    <comment ref="C34" authorId="0" shapeId="0" xr:uid="{49A78780-563F-41BB-B691-24B11E368C31}">
      <text>
        <r>
          <rPr>
            <sz val="9"/>
            <color indexed="81"/>
            <rFont val="Tahoma"/>
            <family val="2"/>
            <charset val="238"/>
          </rPr>
          <t xml:space="preserve">
Doplní pracovnice OPP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Petra Boudná</author>
  </authors>
  <commentList>
    <comment ref="L7" authorId="0" shapeId="0" xr:uid="{00000000-0006-0000-0700-000001000000}">
      <text>
        <r>
          <rPr>
            <sz val="9"/>
            <color indexed="81"/>
            <rFont val="Tahoma"/>
            <family val="2"/>
            <charset val="238"/>
          </rPr>
          <t xml:space="preserve">min. úvazek: 0,7
</t>
        </r>
      </text>
    </comment>
  </commentList>
</comments>
</file>

<file path=xl/sharedStrings.xml><?xml version="1.0" encoding="utf-8"?>
<sst xmlns="http://schemas.openxmlformats.org/spreadsheetml/2006/main" count="322" uniqueCount="102">
  <si>
    <t>Osobní náklady celkem</t>
  </si>
  <si>
    <t>OON</t>
  </si>
  <si>
    <t xml:space="preserve">    - DPP</t>
  </si>
  <si>
    <t xml:space="preserve">    - DPČ</t>
  </si>
  <si>
    <t>Ostatní provozní náklady celkem</t>
  </si>
  <si>
    <t xml:space="preserve">DPP </t>
  </si>
  <si>
    <t>DPČ</t>
  </si>
  <si>
    <t>Vyplňujte pouze žlutá pole!</t>
  </si>
  <si>
    <t xml:space="preserve">Investiční náklady </t>
  </si>
  <si>
    <t>Jméno navrhovatele</t>
  </si>
  <si>
    <t>Dotace GAČR</t>
  </si>
  <si>
    <t>Ostatní zdroje - podíl LF</t>
  </si>
  <si>
    <t>Jméno / Pozice</t>
  </si>
  <si>
    <t>Úvazek</t>
  </si>
  <si>
    <t>Celkem</t>
  </si>
  <si>
    <t>Název projektu</t>
  </si>
  <si>
    <t>Navrhovatel projektu</t>
  </si>
  <si>
    <t>Jména odborných pracovníků</t>
  </si>
  <si>
    <t>Celkem mzdy navrhovatele a odborných spolupracovníků</t>
  </si>
  <si>
    <t>Celkem mzdy dalších spolupracovníků (technický personál)</t>
  </si>
  <si>
    <t>Celkem dohody o provedení práce</t>
  </si>
  <si>
    <t>Celkem dohody o pracovní činnosti</t>
  </si>
  <si>
    <t>Název pozice - další spolupracovníci</t>
  </si>
  <si>
    <t>Materiální náklady</t>
  </si>
  <si>
    <t>Cestovní náklady</t>
  </si>
  <si>
    <t>Mzdy navrhovatele a odborných spolupracovníků</t>
  </si>
  <si>
    <t>Mzdy dalších spolupracovníků (tech. personál)</t>
  </si>
  <si>
    <t>Pozice</t>
  </si>
  <si>
    <t>Počet hodin</t>
  </si>
  <si>
    <t>např. laborant, technik</t>
  </si>
  <si>
    <t xml:space="preserve">Podíl LF 2024 </t>
  </si>
  <si>
    <t>Podíl LF 2025</t>
  </si>
  <si>
    <t>Sociální a zdravotní pojištění, sociální fond (34,8%)</t>
  </si>
  <si>
    <t>Dotace GAČR celkem</t>
  </si>
  <si>
    <t>Celkové náklady (dotace + spolufinancování)</t>
  </si>
  <si>
    <t xml:space="preserve">   - z toho celkové osobní náklady</t>
  </si>
  <si>
    <t>Podpora z ostatních veřejných zdrojů - podíl LF</t>
  </si>
  <si>
    <t>Náklady na ostatní služby a nemateriální náklady</t>
  </si>
  <si>
    <t xml:space="preserve">Doplňkové (režijní) náklady </t>
  </si>
  <si>
    <t>Investice</t>
  </si>
  <si>
    <t>Junior Star</t>
  </si>
  <si>
    <t>Režie</t>
  </si>
  <si>
    <t>Max. mzda</t>
  </si>
  <si>
    <t>není určena, musí být stanovena v souladu s interními směrnicemi nebo jiným prokazatelným způsobem</t>
  </si>
  <si>
    <t>Informace k jednotlivým výzvám</t>
  </si>
  <si>
    <t>Standardní projekty</t>
  </si>
  <si>
    <t>Ostatní osobní náklady (DPP a DPČ)</t>
  </si>
  <si>
    <t>spotřební materiál, drobný hm.majetek, kancelářské potřeby, odborná literatura - vše odůvodnit</t>
  </si>
  <si>
    <t xml:space="preserve">Cestovní náklady </t>
  </si>
  <si>
    <t>jízdné, stravné, ubytování aj. = výhradně spojené s řešením nebo prezentací projektu (účast na konferenci bez prezentování výsledků nelze)</t>
  </si>
  <si>
    <t xml:space="preserve">Služby </t>
  </si>
  <si>
    <t>pořizovací cena vyšší než 80 000 Kč; lze plánovat pouze po schválení vedením LF</t>
  </si>
  <si>
    <t>Mzdy</t>
  </si>
  <si>
    <t>Odvody z mezd</t>
  </si>
  <si>
    <t>náklad zaměstnavatele: SP 24,8%. ZP 9%, soc.fond 1% (z DPP nejsou odvody, z DPČ jen SP+ZP)</t>
  </si>
  <si>
    <t>související s řešením projektu - prezentace výsledků, konferenční poplatky, bankovní poplatky, kurzové ztráty;</t>
  </si>
  <si>
    <t>do služeb neplánujte opravu a udržování, na LF jsou opravy v balíčku režijních nákladů</t>
  </si>
  <si>
    <t>max. 400 Kč/hod</t>
  </si>
  <si>
    <t>není stanoveno</t>
  </si>
  <si>
    <t>max. 10 % ze sumy osobních nákladů a věcných nákladů (bez režijních nákladů)</t>
  </si>
  <si>
    <t>max. 20 % ze sumy osobních nákladů a věcných nákladů (bez režijních nákladů)</t>
  </si>
  <si>
    <t xml:space="preserve"> - </t>
  </si>
  <si>
    <t>LA granty</t>
  </si>
  <si>
    <t>Mezinárodní projekty</t>
  </si>
  <si>
    <t>hodinová sazba není určena;                     výše dotace může být max. 7% z celkové dotace na osobní náklady</t>
  </si>
  <si>
    <t>Úvazek navrhovatele</t>
  </si>
  <si>
    <t>Úvazek spolunavrhovatele</t>
  </si>
  <si>
    <t>Úvazek odborného příp. dalšího odborného  pracovníka</t>
  </si>
  <si>
    <t>min. 0,2</t>
  </si>
  <si>
    <t>min. 0,5</t>
  </si>
  <si>
    <t>min. 0,1</t>
  </si>
  <si>
    <t>Hodinová sazba (v Kč)</t>
  </si>
  <si>
    <t>max. 20 % z uznaných přímých nákladů (tj. ze sumy položek osobních nákladů, materiálních nákladů, cestovních nákadů a nákladů na služby a nemateriální náklady)</t>
  </si>
  <si>
    <t>max. 60 000 Kč/měsíc při úvazku 1,0</t>
  </si>
  <si>
    <t>Název investice</t>
  </si>
  <si>
    <t>Pořizovací cena</t>
  </si>
  <si>
    <t>Doba odepisování (v měsících)</t>
  </si>
  <si>
    <t>Měsíční odpis</t>
  </si>
  <si>
    <t>Odpisy 2025</t>
  </si>
  <si>
    <t>Výpočet investičních nákladů</t>
  </si>
  <si>
    <t>Odpisy 2024</t>
  </si>
  <si>
    <t>Limit pro OON - 7 % z celkových osobních nákladů</t>
  </si>
  <si>
    <t>Odpisy 2026</t>
  </si>
  <si>
    <t>Odpisy 2027</t>
  </si>
  <si>
    <t>Podíl LF (neuvádí se do GRIS)</t>
  </si>
  <si>
    <t>Rozpočet GAČR - začátek řešení 1. 1. 2024 (v tis. Kč)</t>
  </si>
  <si>
    <t>Podíl LF 2024</t>
  </si>
  <si>
    <t>Podíl LF 2026</t>
  </si>
  <si>
    <t>Mzda r. 2023 při úvazku 1,0 (v Kč)</t>
  </si>
  <si>
    <t>Odpisy 2028</t>
  </si>
  <si>
    <t>Výše účelové podpory max. 25 mil. Kč za celou dobu řešení</t>
  </si>
  <si>
    <t>Jména dalších odborných spolupracovníků (studenti mgr. studia)</t>
  </si>
  <si>
    <t>Jména odborných spolupracovníků</t>
  </si>
  <si>
    <t>Max. výše účelové podpory</t>
  </si>
  <si>
    <t>musí být úvazek (tj. tarifní mzda + osobní ohodnocení)</t>
  </si>
  <si>
    <t xml:space="preserve">Obecné informace </t>
  </si>
  <si>
    <t>Postdoc Individual Fellowship Incomming</t>
  </si>
  <si>
    <t>nejsou uznatelným výdajem</t>
  </si>
  <si>
    <t>min. 0,7</t>
  </si>
  <si>
    <t>součet pracovních úvazků všech dalších odborných spolupracovníků a dalších spolupracovníků alokovaných na řešení projektu nesmí přesáhnout 1,0</t>
  </si>
  <si>
    <r>
      <t xml:space="preserve">mzda navrhovatele:                                      </t>
    </r>
    <r>
      <rPr>
        <sz val="10"/>
        <rFont val="Arial"/>
        <family val="2"/>
        <charset val="238"/>
      </rPr>
      <t>- max.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60 000 Kč/měsíc při úvazku 1,0</t>
    </r>
    <r>
      <rPr>
        <b/>
        <sz val="10"/>
        <rFont val="Arial"/>
        <family val="2"/>
        <charset val="238"/>
      </rPr>
      <t xml:space="preserve">                          mzda ostatních zaměstnanců:                                               </t>
    </r>
    <r>
      <rPr>
        <sz val="10"/>
        <rFont val="Arial"/>
        <family val="2"/>
        <charset val="238"/>
      </rPr>
      <t xml:space="preserve">- max. 35 000 Kč/měsíc při úvazku 1,0  </t>
    </r>
    <r>
      <rPr>
        <b/>
        <sz val="10"/>
        <rFont val="Arial"/>
        <family val="2"/>
        <charset val="238"/>
      </rPr>
      <t xml:space="preserve">              </t>
    </r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</si>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</sst>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7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color rgb="FFFFFF9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0" xfId="0" applyFont="1"/>
    <xf numFmtId="3" fontId="0" fillId="0" borderId="0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0" fillId="4" borderId="0" xfId="0" applyFill="1"/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2" fillId="4" borderId="0" xfId="0" applyFont="1" applyFill="1" applyAlignment="1">
      <alignment vertical="center"/>
    </xf>
    <xf numFmtId="0" fontId="1" fillId="4" borderId="0" xfId="0" applyFont="1" applyFill="1" applyBorder="1" applyAlignment="1">
      <alignment vertical="center"/>
    </xf>
    <xf numFmtId="3" fontId="0" fillId="5" borderId="1" xfId="0" applyNumberFormat="1" applyFill="1" applyBorder="1" applyAlignment="1">
      <alignment vertical="center"/>
    </xf>
    <xf numFmtId="3" fontId="0" fillId="4" borderId="1" xfId="0" applyNumberFormat="1" applyFill="1" applyBorder="1" applyAlignment="1">
      <alignment vertical="center"/>
    </xf>
    <xf numFmtId="3" fontId="0" fillId="0" borderId="0" xfId="0" applyNumberFormat="1"/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0" fillId="4" borderId="0" xfId="0" applyNumberForma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3" fontId="0" fillId="6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6" fillId="6" borderId="1" xfId="0" applyNumberFormat="1" applyFont="1" applyFill="1" applyBorder="1" applyAlignment="1">
      <alignment vertical="center"/>
    </xf>
    <xf numFmtId="3" fontId="0" fillId="4" borderId="0" xfId="0" applyNumberFormat="1" applyFill="1" applyAlignment="1">
      <alignment vertical="center"/>
    </xf>
    <xf numFmtId="3" fontId="0" fillId="6" borderId="1" xfId="0" applyNumberForma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 shrinkToFit="1"/>
    </xf>
    <xf numFmtId="3" fontId="2" fillId="4" borderId="0" xfId="0" applyNumberFormat="1" applyFont="1" applyFill="1" applyAlignment="1">
      <alignment vertical="center"/>
    </xf>
    <xf numFmtId="0" fontId="2" fillId="5" borderId="1" xfId="0" applyFont="1" applyFill="1" applyBorder="1" applyAlignment="1">
      <alignment vertical="center"/>
    </xf>
    <xf numFmtId="3" fontId="2" fillId="5" borderId="1" xfId="0" applyNumberFormat="1" applyFont="1" applyFill="1" applyBorder="1" applyAlignment="1">
      <alignment vertical="center"/>
    </xf>
    <xf numFmtId="3" fontId="2" fillId="4" borderId="0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5" borderId="3" xfId="0" applyFill="1" applyBorder="1" applyAlignment="1">
      <alignment vertical="center"/>
    </xf>
    <xf numFmtId="49" fontId="0" fillId="0" borderId="3" xfId="0" applyNumberFormat="1" applyFill="1" applyBorder="1" applyAlignment="1">
      <alignment vertical="center"/>
    </xf>
    <xf numFmtId="0" fontId="2" fillId="0" borderId="9" xfId="0" applyFont="1" applyFill="1" applyBorder="1" applyAlignment="1" applyProtection="1">
      <alignment vertical="center"/>
    </xf>
    <xf numFmtId="3" fontId="0" fillId="4" borderId="5" xfId="0" applyNumberFormat="1" applyFill="1" applyBorder="1" applyAlignment="1" applyProtection="1">
      <alignment vertical="center"/>
    </xf>
    <xf numFmtId="3" fontId="0" fillId="0" borderId="0" xfId="0" applyNumberFormat="1" applyFill="1" applyBorder="1" applyAlignment="1" applyProtection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10" fontId="0" fillId="0" borderId="0" xfId="0" applyNumberForma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6" borderId="1" xfId="0" applyFill="1" applyBorder="1" applyAlignment="1"/>
    <xf numFmtId="3" fontId="0" fillId="6" borderId="1" xfId="0" applyNumberFormat="1" applyFill="1" applyBorder="1" applyAlignment="1"/>
    <xf numFmtId="3" fontId="0" fillId="0" borderId="1" xfId="0" applyNumberFormat="1" applyBorder="1" applyAlignment="1"/>
    <xf numFmtId="0" fontId="1" fillId="3" borderId="1" xfId="0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horizontal="right" vertical="center" wrapText="1"/>
    </xf>
    <xf numFmtId="3" fontId="0" fillId="2" borderId="1" xfId="0" applyNumberForma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6" fontId="2" fillId="0" borderId="14" xfId="0" applyNumberFormat="1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left" vertical="center"/>
    </xf>
    <xf numFmtId="0" fontId="1" fillId="3" borderId="5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topLeftCell="A7" workbookViewId="0">
      <selection activeCell="F12" sqref="F12:F19"/>
    </sheetView>
  </sheetViews>
  <sheetFormatPr defaultRowHeight="12.75" x14ac:dyDescent="0.2"/>
  <cols>
    <col min="1" max="1" width="22.140625" customWidth="1"/>
    <col min="2" max="4" width="27" customWidth="1"/>
    <col min="5" max="5" width="27.140625" customWidth="1"/>
    <col min="6" max="6" width="34.7109375" customWidth="1"/>
  </cols>
  <sheetData>
    <row r="1" spans="1:6" ht="30.75" customHeight="1" x14ac:dyDescent="0.2">
      <c r="A1" s="57" t="s">
        <v>95</v>
      </c>
      <c r="B1" s="7"/>
      <c r="C1" s="7"/>
    </row>
    <row r="2" spans="1:6" ht="15" customHeight="1" x14ac:dyDescent="0.2">
      <c r="A2" s="3" t="s">
        <v>23</v>
      </c>
      <c r="B2" t="s">
        <v>47</v>
      </c>
    </row>
    <row r="3" spans="1:6" ht="15" customHeight="1" x14ac:dyDescent="0.2">
      <c r="A3" s="3" t="s">
        <v>48</v>
      </c>
      <c r="B3" s="2" t="s">
        <v>49</v>
      </c>
    </row>
    <row r="4" spans="1:6" ht="15" customHeight="1" x14ac:dyDescent="0.2">
      <c r="A4" s="3" t="s">
        <v>50</v>
      </c>
      <c r="B4" s="2" t="s">
        <v>55</v>
      </c>
    </row>
    <row r="5" spans="1:6" ht="15" customHeight="1" x14ac:dyDescent="0.2">
      <c r="A5" s="3"/>
      <c r="B5" s="2" t="s">
        <v>56</v>
      </c>
    </row>
    <row r="6" spans="1:6" ht="15" customHeight="1" x14ac:dyDescent="0.2">
      <c r="A6" s="3" t="s">
        <v>39</v>
      </c>
      <c r="B6" s="2" t="s">
        <v>51</v>
      </c>
    </row>
    <row r="7" spans="1:6" ht="15" customHeight="1" x14ac:dyDescent="0.2">
      <c r="A7" s="3" t="s">
        <v>52</v>
      </c>
      <c r="B7" s="2" t="s">
        <v>94</v>
      </c>
    </row>
    <row r="8" spans="1:6" ht="15" customHeight="1" x14ac:dyDescent="0.2">
      <c r="A8" s="3" t="s">
        <v>53</v>
      </c>
      <c r="B8" s="2" t="s">
        <v>54</v>
      </c>
    </row>
    <row r="9" spans="1:6" ht="15" customHeight="1" x14ac:dyDescent="0.2">
      <c r="A9" s="3" t="s">
        <v>41</v>
      </c>
      <c r="B9" s="2" t="s">
        <v>72</v>
      </c>
    </row>
    <row r="10" spans="1:6" ht="15" customHeight="1" x14ac:dyDescent="0.2"/>
    <row r="11" spans="1:6" ht="30.75" customHeight="1" x14ac:dyDescent="0.2">
      <c r="A11" s="57" t="s">
        <v>44</v>
      </c>
    </row>
    <row r="12" spans="1:6" ht="30.75" customHeight="1" x14ac:dyDescent="0.2">
      <c r="A12" s="1"/>
      <c r="B12" s="65" t="s">
        <v>45</v>
      </c>
      <c r="C12" s="65" t="s">
        <v>62</v>
      </c>
      <c r="D12" s="65" t="s">
        <v>40</v>
      </c>
      <c r="E12" s="65" t="s">
        <v>63</v>
      </c>
      <c r="F12" s="65" t="s">
        <v>96</v>
      </c>
    </row>
    <row r="13" spans="1:6" ht="45" customHeight="1" x14ac:dyDescent="0.2">
      <c r="A13" s="59" t="s">
        <v>39</v>
      </c>
      <c r="B13" s="60" t="s">
        <v>59</v>
      </c>
      <c r="C13" s="60" t="s">
        <v>59</v>
      </c>
      <c r="D13" s="60" t="s">
        <v>60</v>
      </c>
      <c r="E13" s="60" t="s">
        <v>59</v>
      </c>
      <c r="F13" s="62" t="s">
        <v>101</v>
      </c>
    </row>
    <row r="14" spans="1:6" ht="45" customHeight="1" x14ac:dyDescent="0.2">
      <c r="A14" s="75" t="s">
        <v>93</v>
      </c>
      <c r="B14" s="62" t="s">
        <v>58</v>
      </c>
      <c r="C14" s="62" t="s">
        <v>58</v>
      </c>
      <c r="D14" s="77">
        <v>25000000</v>
      </c>
      <c r="E14" s="76" t="s">
        <v>58</v>
      </c>
      <c r="F14" s="60" t="s">
        <v>97</v>
      </c>
    </row>
    <row r="15" spans="1:6" ht="45" customHeight="1" x14ac:dyDescent="0.2">
      <c r="A15" s="61" t="s">
        <v>65</v>
      </c>
      <c r="B15" s="62" t="s">
        <v>68</v>
      </c>
      <c r="C15" s="62" t="s">
        <v>68</v>
      </c>
      <c r="D15" s="62" t="s">
        <v>69</v>
      </c>
      <c r="E15" s="62" t="s">
        <v>68</v>
      </c>
      <c r="F15" s="78" t="s">
        <v>98</v>
      </c>
    </row>
    <row r="16" spans="1:6" ht="45" customHeight="1" x14ac:dyDescent="0.2">
      <c r="A16" s="61" t="s">
        <v>66</v>
      </c>
      <c r="B16" s="62" t="s">
        <v>70</v>
      </c>
      <c r="C16" s="62" t="s">
        <v>70</v>
      </c>
      <c r="D16" s="62" t="s">
        <v>61</v>
      </c>
      <c r="E16" s="62" t="s">
        <v>70</v>
      </c>
      <c r="F16" s="62" t="s">
        <v>61</v>
      </c>
    </row>
    <row r="17" spans="1:6" ht="57" customHeight="1" x14ac:dyDescent="0.2">
      <c r="A17" s="61" t="s">
        <v>67</v>
      </c>
      <c r="B17" s="62" t="s">
        <v>58</v>
      </c>
      <c r="C17" s="62" t="s">
        <v>58</v>
      </c>
      <c r="D17" s="62" t="s">
        <v>69</v>
      </c>
      <c r="E17" s="62" t="s">
        <v>58</v>
      </c>
      <c r="F17" s="62" t="s">
        <v>99</v>
      </c>
    </row>
    <row r="18" spans="1:6" ht="76.5" customHeight="1" x14ac:dyDescent="0.2">
      <c r="A18" s="61" t="s">
        <v>42</v>
      </c>
      <c r="B18" s="62" t="s">
        <v>73</v>
      </c>
      <c r="C18" s="62" t="s">
        <v>73</v>
      </c>
      <c r="D18" s="62" t="s">
        <v>43</v>
      </c>
      <c r="E18" s="62" t="s">
        <v>73</v>
      </c>
      <c r="F18" s="79" t="s">
        <v>100</v>
      </c>
    </row>
    <row r="19" spans="1:6" ht="63" customHeight="1" x14ac:dyDescent="0.2">
      <c r="A19" s="63" t="s">
        <v>46</v>
      </c>
      <c r="B19" s="64" t="s">
        <v>57</v>
      </c>
      <c r="C19" s="64" t="s">
        <v>57</v>
      </c>
      <c r="D19" s="64" t="s">
        <v>64</v>
      </c>
      <c r="E19" s="64" t="s">
        <v>57</v>
      </c>
      <c r="F19" s="64" t="s">
        <v>57</v>
      </c>
    </row>
    <row r="20" spans="1:6" ht="39.950000000000003" customHeight="1" x14ac:dyDescent="0.2">
      <c r="A20" s="58"/>
      <c r="B20" s="58"/>
      <c r="C20" s="58"/>
      <c r="D20" s="58"/>
    </row>
    <row r="21" spans="1:6" ht="39.950000000000003" customHeight="1" x14ac:dyDescent="0.2">
      <c r="A21" s="58"/>
      <c r="B21" s="58"/>
      <c r="C21" s="58"/>
      <c r="D21" s="58"/>
    </row>
    <row r="22" spans="1:6" ht="39.950000000000003" customHeight="1" x14ac:dyDescent="0.2">
      <c r="A22" s="58"/>
      <c r="B22" s="58"/>
      <c r="C22" s="58"/>
      <c r="D22" s="58"/>
    </row>
    <row r="23" spans="1:6" ht="39.950000000000003" customHeight="1" x14ac:dyDescent="0.2">
      <c r="A23" s="58"/>
      <c r="B23" s="58"/>
      <c r="C23" s="58"/>
      <c r="D23" s="58"/>
    </row>
  </sheetData>
  <pageMargins left="0.7" right="0.7" top="0.78740157499999996" bottom="0.78740157499999996" header="0.3" footer="0.3"/>
  <pageSetup paperSize="9" scale="8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4"/>
  <sheetViews>
    <sheetView workbookViewId="0">
      <selection activeCell="N7" sqref="N7"/>
    </sheetView>
  </sheetViews>
  <sheetFormatPr defaultRowHeight="12.75" x14ac:dyDescent="0.2"/>
  <cols>
    <col min="1" max="1" width="43.5703125" customWidth="1"/>
    <col min="2" max="5" width="11.7109375" customWidth="1"/>
    <col min="6" max="6" width="3.5703125" customWidth="1"/>
    <col min="7" max="10" width="11.7109375" customWidth="1"/>
    <col min="11" max="11" width="3.7109375" customWidth="1"/>
    <col min="12" max="12" width="34.140625" customWidth="1"/>
    <col min="13" max="13" width="9.85546875" customWidth="1"/>
    <col min="14" max="14" width="12.28515625" customWidth="1"/>
    <col min="15" max="20" width="9.85546875" customWidth="1"/>
  </cols>
  <sheetData>
    <row r="1" spans="1:20" ht="15.75" x14ac:dyDescent="0.2">
      <c r="A1" s="21" t="s">
        <v>85</v>
      </c>
      <c r="B1" s="8"/>
      <c r="C1" s="8"/>
      <c r="D1" s="8"/>
      <c r="E1" s="8"/>
      <c r="F1" s="8"/>
      <c r="G1" s="8"/>
      <c r="H1" s="22"/>
      <c r="I1" s="22"/>
      <c r="J1" s="22"/>
      <c r="K1" s="22"/>
      <c r="L1" s="23" t="s">
        <v>7</v>
      </c>
      <c r="M1" s="8"/>
      <c r="N1" s="8"/>
      <c r="O1" s="8"/>
      <c r="P1" s="8"/>
      <c r="Q1" s="8"/>
      <c r="R1" s="8"/>
      <c r="S1" s="8"/>
      <c r="T1" s="8"/>
    </row>
    <row r="2" spans="1:20" ht="15" customHeight="1" x14ac:dyDescent="0.2">
      <c r="A2" s="21"/>
      <c r="B2" s="8"/>
      <c r="C2" s="8"/>
      <c r="D2" s="8"/>
      <c r="E2" s="8"/>
      <c r="F2" s="8"/>
      <c r="G2" s="8"/>
      <c r="H2" s="22"/>
      <c r="I2" s="22"/>
      <c r="J2" s="22"/>
      <c r="K2" s="22"/>
      <c r="L2" s="22"/>
      <c r="M2" s="8"/>
      <c r="N2" s="8"/>
      <c r="O2" s="8"/>
      <c r="P2" s="8"/>
      <c r="Q2" s="8"/>
      <c r="R2" s="8"/>
      <c r="S2" s="8"/>
      <c r="T2" s="8"/>
    </row>
    <row r="3" spans="1:20" ht="15" customHeight="1" x14ac:dyDescent="0.2">
      <c r="A3" s="24" t="s">
        <v>15</v>
      </c>
      <c r="B3" s="87"/>
      <c r="C3" s="87"/>
      <c r="D3" s="87"/>
      <c r="E3" s="87"/>
      <c r="F3" s="87"/>
      <c r="G3" s="87"/>
      <c r="H3" s="87"/>
      <c r="I3" s="87"/>
      <c r="J3" s="87"/>
      <c r="K3" s="22"/>
      <c r="L3" s="22"/>
      <c r="M3" s="8"/>
      <c r="N3" s="8"/>
      <c r="O3" s="8"/>
      <c r="P3" s="8"/>
      <c r="Q3" s="8"/>
      <c r="R3" s="8"/>
      <c r="S3" s="8"/>
      <c r="T3" s="8"/>
    </row>
    <row r="4" spans="1:20" ht="15" customHeight="1" x14ac:dyDescent="0.2">
      <c r="A4" s="24" t="s">
        <v>16</v>
      </c>
      <c r="B4" s="87"/>
      <c r="C4" s="87"/>
      <c r="D4" s="87"/>
      <c r="E4" s="87"/>
      <c r="F4" s="87"/>
      <c r="G4" s="87"/>
      <c r="H4" s="87"/>
      <c r="I4" s="87"/>
      <c r="J4" s="87"/>
      <c r="K4" s="22"/>
      <c r="L4" s="8"/>
      <c r="M4" s="8"/>
      <c r="N4" s="8"/>
      <c r="O4" s="8"/>
      <c r="P4" s="8"/>
      <c r="Q4" s="8"/>
      <c r="R4" s="8"/>
      <c r="S4" s="8"/>
      <c r="T4" s="8"/>
    </row>
    <row r="5" spans="1:20" ht="15" customHeight="1" x14ac:dyDescent="0.2">
      <c r="A5" s="24"/>
      <c r="B5" s="10"/>
      <c r="C5" s="8"/>
      <c r="D5" s="8"/>
      <c r="E5" s="8"/>
      <c r="F5" s="8"/>
      <c r="G5" s="8"/>
      <c r="H5" s="22"/>
      <c r="I5" s="22"/>
      <c r="J5" s="22"/>
      <c r="K5" s="22"/>
      <c r="L5" s="8"/>
      <c r="M5" s="8"/>
      <c r="N5" s="8"/>
      <c r="O5" s="8"/>
      <c r="P5" s="8"/>
      <c r="Q5" s="8"/>
      <c r="R5" s="8"/>
      <c r="S5" s="8"/>
      <c r="T5" s="8"/>
    </row>
    <row r="6" spans="1:20" ht="39.75" customHeight="1" x14ac:dyDescent="0.2">
      <c r="A6" s="88"/>
      <c r="B6" s="83" t="s">
        <v>10</v>
      </c>
      <c r="C6" s="83"/>
      <c r="D6" s="83"/>
      <c r="E6" s="83"/>
      <c r="F6" s="9"/>
      <c r="G6" s="84" t="s">
        <v>11</v>
      </c>
      <c r="H6" s="85"/>
      <c r="I6" s="85"/>
      <c r="J6" s="86"/>
      <c r="K6" s="11"/>
      <c r="L6" s="15" t="s">
        <v>12</v>
      </c>
      <c r="M6" s="15" t="s">
        <v>13</v>
      </c>
      <c r="N6" s="15" t="s">
        <v>88</v>
      </c>
      <c r="O6" s="16">
        <v>2024</v>
      </c>
      <c r="P6" s="16">
        <v>2025</v>
      </c>
      <c r="Q6" s="16">
        <v>2026</v>
      </c>
      <c r="R6" s="17" t="s">
        <v>86</v>
      </c>
      <c r="S6" s="17" t="s">
        <v>31</v>
      </c>
      <c r="T6" s="17" t="s">
        <v>87</v>
      </c>
    </row>
    <row r="7" spans="1:20" ht="15" customHeight="1" x14ac:dyDescent="0.2">
      <c r="A7" s="89"/>
      <c r="B7" s="25">
        <v>2024</v>
      </c>
      <c r="C7" s="25">
        <v>2025</v>
      </c>
      <c r="D7" s="25">
        <v>2026</v>
      </c>
      <c r="E7" s="17" t="s">
        <v>14</v>
      </c>
      <c r="F7" s="26"/>
      <c r="G7" s="25">
        <v>2024</v>
      </c>
      <c r="H7" s="25">
        <v>2025</v>
      </c>
      <c r="I7" s="25">
        <v>2026</v>
      </c>
      <c r="J7" s="17" t="s">
        <v>14</v>
      </c>
      <c r="K7" s="27"/>
      <c r="L7" s="28" t="s">
        <v>9</v>
      </c>
      <c r="M7" s="29">
        <v>0.2</v>
      </c>
      <c r="N7" s="30"/>
      <c r="O7" s="5">
        <f>CEILING(((M7*N7*12)*1.03),1000)</f>
        <v>0</v>
      </c>
      <c r="P7" s="5">
        <f>CEILING(((M7*N7*12)*1.06),1000)</f>
        <v>0</v>
      </c>
      <c r="Q7" s="5">
        <f>CEILING(((M7*N7*12)*1.09),1000)</f>
        <v>0</v>
      </c>
      <c r="R7" s="13">
        <f>IF((O7-($M7*60000*12))&lt;0,0)+IF((O7-($M7*60000*12))&gt;0,O7-($M7*60000*12))</f>
        <v>0</v>
      </c>
      <c r="S7" s="13">
        <f>IF((P7-($M7*60000*12))&lt;0,0)+IF((P7-($M7*60000*12))&gt;0,P7-($M7*60000*12))</f>
        <v>0</v>
      </c>
      <c r="T7" s="13">
        <f>IF((Q7-($M7*60000*12))&lt;0,0)+IF((Q7-($M7*60000*12))&gt;0,Q7-($M7*60000*12))</f>
        <v>0</v>
      </c>
    </row>
    <row r="8" spans="1:20" ht="15" customHeight="1" x14ac:dyDescent="0.2">
      <c r="A8" s="31" t="s">
        <v>4</v>
      </c>
      <c r="B8" s="19">
        <f>SUM(B9:B12)</f>
        <v>0</v>
      </c>
      <c r="C8" s="19">
        <f>SUM(C9:C12)</f>
        <v>0</v>
      </c>
      <c r="D8" s="19">
        <f>SUM(D9:D12)</f>
        <v>0</v>
      </c>
      <c r="E8" s="19">
        <f>SUM(B8:D8)</f>
        <v>0</v>
      </c>
      <c r="F8" s="32"/>
      <c r="G8" s="19">
        <f>SUM(G9:G12)</f>
        <v>0</v>
      </c>
      <c r="H8" s="19">
        <f>SUM(H9:H12)</f>
        <v>0</v>
      </c>
      <c r="I8" s="19">
        <f>SUM(I9:I12)</f>
        <v>0</v>
      </c>
      <c r="J8" s="19">
        <f t="shared" ref="J8:J13" si="0">SUM(G8:I8)</f>
        <v>0</v>
      </c>
      <c r="K8" s="33"/>
      <c r="L8" s="28" t="s">
        <v>92</v>
      </c>
      <c r="M8" s="29">
        <v>0.1</v>
      </c>
      <c r="N8" s="30"/>
      <c r="O8" s="5">
        <f>CEILING(((M8*N8*12)*1.03),1000)</f>
        <v>0</v>
      </c>
      <c r="P8" s="5">
        <f t="shared" ref="P8:P13" si="1">CEILING(((M8*N8*12)*1.06),1000)</f>
        <v>0</v>
      </c>
      <c r="Q8" s="5">
        <f t="shared" ref="Q8:Q13" si="2">CEILING(((M8*N8*12)*1.09),1000)</f>
        <v>0</v>
      </c>
      <c r="R8" s="13">
        <f t="shared" ref="R8:R13" si="3">IF((O8-($M8*60000*12))&lt;0,0)+IF((O8-($M8*60000*12))&gt;0,O8-($M8*60000*12))</f>
        <v>0</v>
      </c>
      <c r="S8" s="13">
        <f t="shared" ref="S8:S13" si="4">IF((P8-($M8*60000*12))&lt;0,0)+IF((P8-($M8*60000*12))&gt;0,P8-($M8*60000*12))</f>
        <v>0</v>
      </c>
      <c r="T8" s="13">
        <f t="shared" ref="T8:T13" si="5">IF((Q8-($M8*60000*12))&lt;0,0)+IF((Q8-($M8*60000*12))&gt;0,Q8-($M8*60000*12))</f>
        <v>0</v>
      </c>
    </row>
    <row r="9" spans="1:20" ht="15" customHeight="1" x14ac:dyDescent="0.2">
      <c r="A9" s="34" t="s">
        <v>23</v>
      </c>
      <c r="B9" s="35">
        <v>0</v>
      </c>
      <c r="C9" s="35">
        <v>0</v>
      </c>
      <c r="D9" s="35">
        <v>0</v>
      </c>
      <c r="E9" s="13">
        <f t="shared" ref="E9:E12" si="6">SUM(B9:D9)</f>
        <v>0</v>
      </c>
      <c r="F9" s="36"/>
      <c r="G9" s="13">
        <v>0</v>
      </c>
      <c r="H9" s="13">
        <v>0</v>
      </c>
      <c r="I9" s="13">
        <v>0</v>
      </c>
      <c r="J9" s="13">
        <f t="shared" si="0"/>
        <v>0</v>
      </c>
      <c r="K9" s="4"/>
      <c r="L9" s="29"/>
      <c r="M9" s="29"/>
      <c r="N9" s="30"/>
      <c r="O9" s="5">
        <f t="shared" ref="O9:O13" si="7">CEILING(((M9*N9*12)*1.03),1000)</f>
        <v>0</v>
      </c>
      <c r="P9" s="5">
        <f t="shared" si="1"/>
        <v>0</v>
      </c>
      <c r="Q9" s="5">
        <f t="shared" si="2"/>
        <v>0</v>
      </c>
      <c r="R9" s="13">
        <f t="shared" si="3"/>
        <v>0</v>
      </c>
      <c r="S9" s="13">
        <f t="shared" si="4"/>
        <v>0</v>
      </c>
      <c r="T9" s="13">
        <f t="shared" si="5"/>
        <v>0</v>
      </c>
    </row>
    <row r="10" spans="1:20" ht="15" customHeight="1" x14ac:dyDescent="0.2">
      <c r="A10" s="34" t="s">
        <v>24</v>
      </c>
      <c r="B10" s="35">
        <v>0</v>
      </c>
      <c r="C10" s="35">
        <v>0</v>
      </c>
      <c r="D10" s="35">
        <v>0</v>
      </c>
      <c r="E10" s="13">
        <f t="shared" si="6"/>
        <v>0</v>
      </c>
      <c r="F10" s="36"/>
      <c r="G10" s="13">
        <v>0</v>
      </c>
      <c r="H10" s="13">
        <v>0</v>
      </c>
      <c r="I10" s="13">
        <v>0</v>
      </c>
      <c r="J10" s="13">
        <f t="shared" si="0"/>
        <v>0</v>
      </c>
      <c r="K10" s="4"/>
      <c r="L10" s="29"/>
      <c r="M10" s="29"/>
      <c r="N10" s="30"/>
      <c r="O10" s="5">
        <f t="shared" si="7"/>
        <v>0</v>
      </c>
      <c r="P10" s="5">
        <f t="shared" si="1"/>
        <v>0</v>
      </c>
      <c r="Q10" s="5">
        <f t="shared" si="2"/>
        <v>0</v>
      </c>
      <c r="R10" s="13">
        <f t="shared" si="3"/>
        <v>0</v>
      </c>
      <c r="S10" s="13">
        <f t="shared" si="4"/>
        <v>0</v>
      </c>
      <c r="T10" s="13">
        <f t="shared" si="5"/>
        <v>0</v>
      </c>
    </row>
    <row r="11" spans="1:20" ht="15" customHeight="1" x14ac:dyDescent="0.2">
      <c r="A11" s="34" t="s">
        <v>37</v>
      </c>
      <c r="B11" s="35">
        <v>0</v>
      </c>
      <c r="C11" s="35">
        <v>0</v>
      </c>
      <c r="D11" s="35">
        <v>0</v>
      </c>
      <c r="E11" s="13">
        <f t="shared" si="6"/>
        <v>0</v>
      </c>
      <c r="F11" s="36"/>
      <c r="G11" s="13">
        <v>0</v>
      </c>
      <c r="H11" s="13">
        <v>0</v>
      </c>
      <c r="I11" s="13">
        <v>0</v>
      </c>
      <c r="J11" s="13">
        <f t="shared" si="0"/>
        <v>0</v>
      </c>
      <c r="K11" s="4"/>
      <c r="L11" s="29"/>
      <c r="M11" s="29"/>
      <c r="N11" s="30"/>
      <c r="O11" s="5">
        <f t="shared" si="7"/>
        <v>0</v>
      </c>
      <c r="P11" s="5">
        <f t="shared" si="1"/>
        <v>0</v>
      </c>
      <c r="Q11" s="5">
        <f t="shared" si="2"/>
        <v>0</v>
      </c>
      <c r="R11" s="13">
        <f t="shared" si="3"/>
        <v>0</v>
      </c>
      <c r="S11" s="13">
        <f t="shared" si="4"/>
        <v>0</v>
      </c>
      <c r="T11" s="13">
        <f t="shared" si="5"/>
        <v>0</v>
      </c>
    </row>
    <row r="12" spans="1:20" ht="15" customHeight="1" x14ac:dyDescent="0.2">
      <c r="A12" s="38" t="s">
        <v>38</v>
      </c>
      <c r="B12" s="5">
        <f>FLOOR((B9+B10+B11+B15)/100*20,1)</f>
        <v>0</v>
      </c>
      <c r="C12" s="5">
        <f>FLOOR((C9+C10+C11+C15)/100*20,1)</f>
        <v>0</v>
      </c>
      <c r="D12" s="5">
        <f>FLOOR((D9+D10+D11+D15)/100*20,1)</f>
        <v>0</v>
      </c>
      <c r="E12" s="5">
        <f t="shared" si="6"/>
        <v>0</v>
      </c>
      <c r="F12" s="39"/>
      <c r="G12" s="5"/>
      <c r="H12" s="5"/>
      <c r="I12" s="5"/>
      <c r="J12" s="5">
        <f t="shared" si="0"/>
        <v>0</v>
      </c>
      <c r="K12" s="4"/>
      <c r="L12" s="29"/>
      <c r="M12" s="29"/>
      <c r="N12" s="30"/>
      <c r="O12" s="5">
        <f t="shared" si="7"/>
        <v>0</v>
      </c>
      <c r="P12" s="5">
        <f t="shared" si="1"/>
        <v>0</v>
      </c>
      <c r="Q12" s="5">
        <f t="shared" si="2"/>
        <v>0</v>
      </c>
      <c r="R12" s="13">
        <f t="shared" si="3"/>
        <v>0</v>
      </c>
      <c r="S12" s="13">
        <f t="shared" si="4"/>
        <v>0</v>
      </c>
      <c r="T12" s="13">
        <f t="shared" si="5"/>
        <v>0</v>
      </c>
    </row>
    <row r="13" spans="1:20" ht="15" customHeight="1" x14ac:dyDescent="0.2">
      <c r="A13" s="40" t="s">
        <v>8</v>
      </c>
      <c r="B13" s="41">
        <f>G44</f>
        <v>0</v>
      </c>
      <c r="C13" s="41">
        <f t="shared" ref="C13:D13" si="8">H44</f>
        <v>0</v>
      </c>
      <c r="D13" s="41">
        <f t="shared" si="8"/>
        <v>0</v>
      </c>
      <c r="E13" s="41">
        <f>SUM(B13:D13)</f>
        <v>0</v>
      </c>
      <c r="F13" s="42"/>
      <c r="G13" s="41">
        <v>0</v>
      </c>
      <c r="H13" s="41">
        <v>0</v>
      </c>
      <c r="I13" s="41">
        <v>0</v>
      </c>
      <c r="J13" s="41">
        <f t="shared" si="0"/>
        <v>0</v>
      </c>
      <c r="K13" s="33"/>
      <c r="L13" s="29"/>
      <c r="M13" s="29"/>
      <c r="N13" s="30"/>
      <c r="O13" s="5">
        <f t="shared" si="7"/>
        <v>0</v>
      </c>
      <c r="P13" s="5">
        <f t="shared" si="1"/>
        <v>0</v>
      </c>
      <c r="Q13" s="5">
        <f t="shared" si="2"/>
        <v>0</v>
      </c>
      <c r="R13" s="13">
        <f t="shared" si="3"/>
        <v>0</v>
      </c>
      <c r="S13" s="13">
        <f t="shared" si="4"/>
        <v>0</v>
      </c>
      <c r="T13" s="13">
        <f t="shared" si="5"/>
        <v>0</v>
      </c>
    </row>
    <row r="14" spans="1:20" ht="15" customHeight="1" x14ac:dyDescent="0.2">
      <c r="A14" s="43"/>
      <c r="B14" s="44"/>
      <c r="C14" s="44"/>
      <c r="D14" s="44"/>
      <c r="E14" s="44"/>
      <c r="F14" s="42"/>
      <c r="G14" s="44"/>
      <c r="H14" s="44"/>
      <c r="I14" s="44"/>
      <c r="J14" s="44"/>
      <c r="K14" s="4"/>
      <c r="L14" s="80" t="s">
        <v>18</v>
      </c>
      <c r="M14" s="81"/>
      <c r="N14" s="82"/>
      <c r="O14" s="73">
        <f t="shared" ref="O14:T14" si="9">(SUM(O7:O13))/1000</f>
        <v>0</v>
      </c>
      <c r="P14" s="73">
        <f t="shared" si="9"/>
        <v>0</v>
      </c>
      <c r="Q14" s="73">
        <f t="shared" si="9"/>
        <v>0</v>
      </c>
      <c r="R14" s="73">
        <f t="shared" si="9"/>
        <v>0</v>
      </c>
      <c r="S14" s="73">
        <f t="shared" si="9"/>
        <v>0</v>
      </c>
      <c r="T14" s="73">
        <f t="shared" si="9"/>
        <v>0</v>
      </c>
    </row>
    <row r="15" spans="1:20" ht="15" customHeight="1" x14ac:dyDescent="0.2">
      <c r="A15" s="18" t="s">
        <v>0</v>
      </c>
      <c r="B15" s="19">
        <f>SUM(B16+B17+B18+B21)</f>
        <v>0</v>
      </c>
      <c r="C15" s="19">
        <f>SUM(C16+C17+C18+C21)</f>
        <v>0</v>
      </c>
      <c r="D15" s="19">
        <f>SUM(D16+D17+D18+D21)</f>
        <v>0</v>
      </c>
      <c r="E15" s="19">
        <f t="shared" ref="E15:E24" si="10">SUM(B15:D15)</f>
        <v>0</v>
      </c>
      <c r="F15" s="20"/>
      <c r="G15" s="19">
        <f>SUM(G16+G17+G18+G21)</f>
        <v>0</v>
      </c>
      <c r="H15" s="19">
        <f>SUM(H16+H17+H18+H21)</f>
        <v>0</v>
      </c>
      <c r="I15" s="19">
        <f>SUM(I16+I17+I18+I21)</f>
        <v>0</v>
      </c>
      <c r="J15" s="19">
        <f t="shared" ref="J15:J21" si="11">SUM(G15:I15)</f>
        <v>0</v>
      </c>
      <c r="K15" s="33"/>
      <c r="L15" s="28" t="s">
        <v>22</v>
      </c>
      <c r="M15" s="29"/>
      <c r="N15" s="30"/>
      <c r="O15" s="5">
        <f>CEILING(((M15*N15*12)*1.03),1000)</f>
        <v>0</v>
      </c>
      <c r="P15" s="5">
        <f>CEILING(((M15*N15*12)*1.06),1000)</f>
        <v>0</v>
      </c>
      <c r="Q15" s="5">
        <f>CEILING(((M15*N15*12)*1.09),1000)</f>
        <v>0</v>
      </c>
      <c r="R15" s="13">
        <f>IF((O15-($M15*60000*12))&lt;0,0)+IF((O15-($M15*60000*12))&gt;0,O15-($M15*60000*12))</f>
        <v>0</v>
      </c>
      <c r="S15" s="13">
        <f t="shared" ref="S15:T15" si="12">IF((P15-($M15*60000*12))&lt;0,0)+IF((P15-($M15*60000*12))&gt;0,P15-($M15*60000*12))</f>
        <v>0</v>
      </c>
      <c r="T15" s="13">
        <f t="shared" si="12"/>
        <v>0</v>
      </c>
    </row>
    <row r="16" spans="1:20" ht="15" customHeight="1" x14ac:dyDescent="0.2">
      <c r="A16" s="46" t="s">
        <v>25</v>
      </c>
      <c r="B16" s="13">
        <f>O14-R14</f>
        <v>0</v>
      </c>
      <c r="C16" s="13">
        <f>P14-S14</f>
        <v>0</v>
      </c>
      <c r="D16" s="13">
        <f>Q14-T14</f>
        <v>0</v>
      </c>
      <c r="E16" s="13">
        <f>SUM(B16:D16)</f>
        <v>0</v>
      </c>
      <c r="F16" s="20"/>
      <c r="G16" s="13">
        <f>R14</f>
        <v>0</v>
      </c>
      <c r="H16" s="13">
        <f t="shared" ref="H16:I16" si="13">S14</f>
        <v>0</v>
      </c>
      <c r="I16" s="13">
        <f t="shared" si="13"/>
        <v>0</v>
      </c>
      <c r="J16" s="13">
        <f t="shared" si="11"/>
        <v>0</v>
      </c>
      <c r="K16" s="4"/>
      <c r="L16" s="28" t="s">
        <v>29</v>
      </c>
      <c r="M16" s="29"/>
      <c r="N16" s="30"/>
      <c r="O16" s="5">
        <f t="shared" ref="O16:O20" si="14">CEILING(((M16*N16*12)*1.03),1000)</f>
        <v>0</v>
      </c>
      <c r="P16" s="5">
        <f t="shared" ref="P16:P20" si="15">CEILING(((M16*N16*12)*1.06),1000)</f>
        <v>0</v>
      </c>
      <c r="Q16" s="5">
        <f t="shared" ref="Q16:Q20" si="16">CEILING(((M16*N16*12)*1.09),1000)</f>
        <v>0</v>
      </c>
      <c r="R16" s="13">
        <f t="shared" ref="R16:R20" si="17">IF((O16-($M16*60000*12))&lt;0,0)+IF((O16-($M16*60000*12))&gt;0,O16-($M16*60000*12))</f>
        <v>0</v>
      </c>
      <c r="S16" s="13">
        <f t="shared" ref="S16:S20" si="18">IF((P16-($M16*60000*12))&lt;0,0)+IF((P16-($M16*60000*12))&gt;0,P16-($M16*60000*12))</f>
        <v>0</v>
      </c>
      <c r="T16" s="13">
        <f t="shared" ref="T16:T20" si="19">IF((Q16-($M16*60000*12))&lt;0,0)+IF((Q16-($M16*60000*12))&gt;0,Q16-($M16*60000*12))</f>
        <v>0</v>
      </c>
    </row>
    <row r="17" spans="1:20" ht="15" customHeight="1" x14ac:dyDescent="0.2">
      <c r="A17" s="47" t="s">
        <v>26</v>
      </c>
      <c r="B17" s="13">
        <f>O21-R21</f>
        <v>0</v>
      </c>
      <c r="C17" s="13">
        <f t="shared" ref="C17:D17" si="20">P21-S21</f>
        <v>0</v>
      </c>
      <c r="D17" s="13">
        <f t="shared" si="20"/>
        <v>0</v>
      </c>
      <c r="E17" s="13">
        <f t="shared" si="10"/>
        <v>0</v>
      </c>
      <c r="F17" s="20"/>
      <c r="G17" s="13">
        <f>R21</f>
        <v>0</v>
      </c>
      <c r="H17" s="13">
        <f t="shared" ref="H17:I17" si="21">S21</f>
        <v>0</v>
      </c>
      <c r="I17" s="13">
        <f t="shared" si="21"/>
        <v>0</v>
      </c>
      <c r="J17" s="13">
        <f t="shared" si="11"/>
        <v>0</v>
      </c>
      <c r="K17" s="4"/>
      <c r="L17" s="29"/>
      <c r="M17" s="29"/>
      <c r="N17" s="30"/>
      <c r="O17" s="5">
        <f t="shared" si="14"/>
        <v>0</v>
      </c>
      <c r="P17" s="5">
        <f t="shared" si="15"/>
        <v>0</v>
      </c>
      <c r="Q17" s="5">
        <f t="shared" si="16"/>
        <v>0</v>
      </c>
      <c r="R17" s="13">
        <f t="shared" si="17"/>
        <v>0</v>
      </c>
      <c r="S17" s="13">
        <f t="shared" si="18"/>
        <v>0</v>
      </c>
      <c r="T17" s="13">
        <f t="shared" si="19"/>
        <v>0</v>
      </c>
    </row>
    <row r="18" spans="1:20" ht="15" customHeight="1" x14ac:dyDescent="0.2">
      <c r="A18" s="48" t="s">
        <v>1</v>
      </c>
      <c r="B18" s="12">
        <f>SUM(B19:B20)</f>
        <v>0</v>
      </c>
      <c r="C18" s="12">
        <f>SUM(C19:C20)</f>
        <v>0</v>
      </c>
      <c r="D18" s="12">
        <f>SUM(D19:D20)</f>
        <v>0</v>
      </c>
      <c r="E18" s="12">
        <f t="shared" si="10"/>
        <v>0</v>
      </c>
      <c r="F18" s="20"/>
      <c r="G18" s="12">
        <f>SUM(G19:G20)</f>
        <v>0</v>
      </c>
      <c r="H18" s="12">
        <f>SUM(H19:H20)</f>
        <v>0</v>
      </c>
      <c r="I18" s="12">
        <f>SUM(I19:I20)</f>
        <v>0</v>
      </c>
      <c r="J18" s="12">
        <f t="shared" si="11"/>
        <v>0</v>
      </c>
      <c r="K18" s="4"/>
      <c r="L18" s="29"/>
      <c r="M18" s="29"/>
      <c r="N18" s="30"/>
      <c r="O18" s="5">
        <f t="shared" si="14"/>
        <v>0</v>
      </c>
      <c r="P18" s="5">
        <f t="shared" si="15"/>
        <v>0</v>
      </c>
      <c r="Q18" s="5">
        <f t="shared" si="16"/>
        <v>0</v>
      </c>
      <c r="R18" s="13">
        <f t="shared" si="17"/>
        <v>0</v>
      </c>
      <c r="S18" s="13">
        <f t="shared" si="18"/>
        <v>0</v>
      </c>
      <c r="T18" s="13">
        <f t="shared" si="19"/>
        <v>0</v>
      </c>
    </row>
    <row r="19" spans="1:20" ht="15" customHeight="1" x14ac:dyDescent="0.2">
      <c r="A19" s="49" t="s">
        <v>2</v>
      </c>
      <c r="B19" s="13">
        <f>O28</f>
        <v>0</v>
      </c>
      <c r="C19" s="13">
        <f>P28</f>
        <v>0</v>
      </c>
      <c r="D19" s="13">
        <f>Q28</f>
        <v>0</v>
      </c>
      <c r="E19" s="13">
        <f t="shared" si="10"/>
        <v>0</v>
      </c>
      <c r="F19" s="20"/>
      <c r="G19" s="13">
        <v>0</v>
      </c>
      <c r="H19" s="13">
        <v>0</v>
      </c>
      <c r="I19" s="13">
        <v>0</v>
      </c>
      <c r="J19" s="13">
        <f t="shared" si="11"/>
        <v>0</v>
      </c>
      <c r="K19" s="4"/>
      <c r="L19" s="29"/>
      <c r="M19" s="29"/>
      <c r="N19" s="30"/>
      <c r="O19" s="5">
        <f t="shared" si="14"/>
        <v>0</v>
      </c>
      <c r="P19" s="5">
        <f t="shared" si="15"/>
        <v>0</v>
      </c>
      <c r="Q19" s="5">
        <f t="shared" si="16"/>
        <v>0</v>
      </c>
      <c r="R19" s="13">
        <f t="shared" si="17"/>
        <v>0</v>
      </c>
      <c r="S19" s="13">
        <f t="shared" si="18"/>
        <v>0</v>
      </c>
      <c r="T19" s="13">
        <f t="shared" si="19"/>
        <v>0</v>
      </c>
    </row>
    <row r="20" spans="1:20" ht="15" customHeight="1" x14ac:dyDescent="0.2">
      <c r="A20" s="49" t="s">
        <v>3</v>
      </c>
      <c r="B20" s="13">
        <f>O32</f>
        <v>0</v>
      </c>
      <c r="C20" s="13">
        <f>P32</f>
        <v>0</v>
      </c>
      <c r="D20" s="13">
        <f>Q32</f>
        <v>0</v>
      </c>
      <c r="E20" s="13">
        <f t="shared" si="10"/>
        <v>0</v>
      </c>
      <c r="F20" s="20"/>
      <c r="G20" s="13">
        <v>0</v>
      </c>
      <c r="H20" s="13">
        <v>0</v>
      </c>
      <c r="I20" s="13">
        <v>0</v>
      </c>
      <c r="J20" s="13">
        <f t="shared" si="11"/>
        <v>0</v>
      </c>
      <c r="K20" s="4"/>
      <c r="L20" s="29"/>
      <c r="M20" s="29"/>
      <c r="N20" s="30"/>
      <c r="O20" s="5">
        <f t="shared" si="14"/>
        <v>0</v>
      </c>
      <c r="P20" s="5">
        <f t="shared" si="15"/>
        <v>0</v>
      </c>
      <c r="Q20" s="5">
        <f t="shared" si="16"/>
        <v>0</v>
      </c>
      <c r="R20" s="13">
        <f t="shared" si="17"/>
        <v>0</v>
      </c>
      <c r="S20" s="13">
        <f t="shared" si="18"/>
        <v>0</v>
      </c>
      <c r="T20" s="13">
        <f t="shared" si="19"/>
        <v>0</v>
      </c>
    </row>
    <row r="21" spans="1:20" ht="15" customHeight="1" x14ac:dyDescent="0.2">
      <c r="A21" s="50" t="s">
        <v>32</v>
      </c>
      <c r="B21" s="51">
        <f>FLOOR((B16+B17)*0.348+(B20*0.338),1)</f>
        <v>0</v>
      </c>
      <c r="C21" s="51">
        <f>FLOOR((C16+C17)*0.348+(C20*0.338),1)</f>
        <v>0</v>
      </c>
      <c r="D21" s="51">
        <f>FLOOR((D16+D17)*0.348+(D20*0.338),1)</f>
        <v>0</v>
      </c>
      <c r="E21" s="51">
        <f t="shared" si="10"/>
        <v>0</v>
      </c>
      <c r="F21" s="20"/>
      <c r="G21" s="51">
        <f>FLOOR((G16+G17)*0.348+(G20*0.338),1)</f>
        <v>0</v>
      </c>
      <c r="H21" s="51">
        <f>FLOOR((H16+H17)*0.348+(H20*0.338),1)</f>
        <v>0</v>
      </c>
      <c r="I21" s="51">
        <f>FLOOR((I16+I17)*0.348+(I20*0.338),1)</f>
        <v>0</v>
      </c>
      <c r="J21" s="51">
        <f t="shared" si="11"/>
        <v>0</v>
      </c>
      <c r="K21" s="52"/>
      <c r="L21" s="80" t="s">
        <v>19</v>
      </c>
      <c r="M21" s="81"/>
      <c r="N21" s="82"/>
      <c r="O21" s="73">
        <f>(SUM(O15:O20))/1000</f>
        <v>0</v>
      </c>
      <c r="P21" s="73">
        <f>(SUM(P15:P20))/1000</f>
        <v>0</v>
      </c>
      <c r="Q21" s="73">
        <f>(SUM(Q15:Q20))/1000</f>
        <v>0</v>
      </c>
      <c r="R21" s="73">
        <f t="shared" ref="R21:T21" si="22">(SUM(R15:R20))/1000</f>
        <v>0</v>
      </c>
      <c r="S21" s="73">
        <f t="shared" si="22"/>
        <v>0</v>
      </c>
      <c r="T21" s="73">
        <f t="shared" si="22"/>
        <v>0</v>
      </c>
    </row>
    <row r="22" spans="1:20" ht="33" customHeight="1" x14ac:dyDescent="0.2">
      <c r="A22" s="18" t="s">
        <v>33</v>
      </c>
      <c r="B22" s="19">
        <f>B8+B13+B15</f>
        <v>0</v>
      </c>
      <c r="C22" s="19">
        <f>C8+C13+C15</f>
        <v>0</v>
      </c>
      <c r="D22" s="19">
        <f>D8+D13+D15</f>
        <v>0</v>
      </c>
      <c r="E22" s="19">
        <f>SUM(B22:D22)</f>
        <v>0</v>
      </c>
      <c r="F22" s="20"/>
      <c r="G22" s="19">
        <v>0</v>
      </c>
      <c r="H22" s="19">
        <v>0</v>
      </c>
      <c r="I22" s="19">
        <v>0</v>
      </c>
      <c r="J22" s="19">
        <v>0</v>
      </c>
      <c r="K22" s="33"/>
      <c r="L22" s="15" t="s">
        <v>27</v>
      </c>
      <c r="M22" s="15" t="s">
        <v>28</v>
      </c>
      <c r="N22" s="15" t="s">
        <v>71</v>
      </c>
      <c r="O22" s="16">
        <v>2024</v>
      </c>
      <c r="P22" s="16">
        <v>2025</v>
      </c>
      <c r="Q22" s="16">
        <v>2026</v>
      </c>
      <c r="R22" s="22"/>
      <c r="S22" s="8"/>
      <c r="T22" s="8"/>
    </row>
    <row r="23" spans="1:20" ht="15" customHeight="1" x14ac:dyDescent="0.2">
      <c r="A23" s="53" t="s">
        <v>36</v>
      </c>
      <c r="B23" s="19">
        <f>G23</f>
        <v>0</v>
      </c>
      <c r="C23" s="19">
        <f t="shared" ref="C23" si="23">H23</f>
        <v>0</v>
      </c>
      <c r="D23" s="19">
        <f>I23</f>
        <v>0</v>
      </c>
      <c r="E23" s="19">
        <f t="shared" si="10"/>
        <v>0</v>
      </c>
      <c r="F23" s="4"/>
      <c r="G23" s="19">
        <f>G8+G13+G15</f>
        <v>0</v>
      </c>
      <c r="H23" s="19">
        <f t="shared" ref="H23:J23" si="24">H8+H13+H15</f>
        <v>0</v>
      </c>
      <c r="I23" s="19">
        <f t="shared" si="24"/>
        <v>0</v>
      </c>
      <c r="J23" s="19">
        <f t="shared" si="24"/>
        <v>0</v>
      </c>
      <c r="K23" s="33"/>
      <c r="L23" s="28" t="s">
        <v>5</v>
      </c>
      <c r="M23" s="29">
        <v>0</v>
      </c>
      <c r="N23" s="30">
        <v>0</v>
      </c>
      <c r="O23" s="5">
        <f>M23*N23</f>
        <v>0</v>
      </c>
      <c r="P23" s="5">
        <f>M23*N23</f>
        <v>0</v>
      </c>
      <c r="Q23" s="5">
        <f>M23*N23</f>
        <v>0</v>
      </c>
      <c r="R23" s="22"/>
      <c r="S23" s="8"/>
      <c r="T23" s="8"/>
    </row>
    <row r="24" spans="1:20" ht="15" customHeight="1" x14ac:dyDescent="0.2">
      <c r="A24" s="53" t="s">
        <v>34</v>
      </c>
      <c r="B24" s="19">
        <f>B22+B23</f>
        <v>0</v>
      </c>
      <c r="C24" s="19">
        <f>C22+C23</f>
        <v>0</v>
      </c>
      <c r="D24" s="19">
        <f>D22+D23</f>
        <v>0</v>
      </c>
      <c r="E24" s="19">
        <f t="shared" si="10"/>
        <v>0</v>
      </c>
      <c r="F24" s="6"/>
      <c r="G24" s="33"/>
      <c r="H24" s="33"/>
      <c r="I24" s="33"/>
      <c r="J24" s="33"/>
      <c r="K24" s="22"/>
      <c r="L24" s="29"/>
      <c r="M24" s="29"/>
      <c r="N24" s="30"/>
      <c r="O24" s="5">
        <f t="shared" ref="O24:O27" si="25">M24*N24</f>
        <v>0</v>
      </c>
      <c r="P24" s="5">
        <f t="shared" ref="P24:P27" si="26">M24*N24</f>
        <v>0</v>
      </c>
      <c r="Q24" s="5">
        <f t="shared" ref="Q24:Q27" si="27">M24*N24</f>
        <v>0</v>
      </c>
      <c r="R24" s="22"/>
      <c r="S24" s="8"/>
      <c r="T24" s="8"/>
    </row>
    <row r="25" spans="1:20" ht="15" customHeight="1" x14ac:dyDescent="0.2">
      <c r="A25" s="54" t="s">
        <v>35</v>
      </c>
      <c r="B25" s="44">
        <f>B15+G15</f>
        <v>0</v>
      </c>
      <c r="C25" s="44">
        <f>C15+H15</f>
        <v>0</v>
      </c>
      <c r="D25" s="44">
        <f>D15+I15</f>
        <v>0</v>
      </c>
      <c r="E25" s="44">
        <f>E15+J15</f>
        <v>0</v>
      </c>
      <c r="F25" s="6"/>
      <c r="G25" s="55"/>
      <c r="H25" s="55"/>
      <c r="I25" s="55"/>
      <c r="J25" s="55"/>
      <c r="K25" s="56"/>
      <c r="L25" s="29"/>
      <c r="M25" s="29"/>
      <c r="N25" s="30"/>
      <c r="O25" s="5">
        <f t="shared" si="25"/>
        <v>0</v>
      </c>
      <c r="P25" s="5">
        <f t="shared" si="26"/>
        <v>0</v>
      </c>
      <c r="Q25" s="5">
        <f t="shared" si="27"/>
        <v>0</v>
      </c>
      <c r="R25" s="22"/>
      <c r="S25" s="8"/>
      <c r="T25" s="8"/>
    </row>
    <row r="26" spans="1:20" ht="15" customHeight="1" x14ac:dyDescent="0.2">
      <c r="A26" s="8"/>
      <c r="B26" s="8"/>
      <c r="C26" s="8"/>
      <c r="D26" s="8"/>
      <c r="E26" s="8"/>
      <c r="F26" s="8"/>
      <c r="G26" s="8"/>
      <c r="H26" s="22"/>
      <c r="I26" s="22"/>
      <c r="J26" s="22"/>
      <c r="K26" s="22"/>
      <c r="L26" s="29"/>
      <c r="M26" s="29"/>
      <c r="N26" s="30"/>
      <c r="O26" s="5">
        <f t="shared" si="25"/>
        <v>0</v>
      </c>
      <c r="P26" s="5">
        <f t="shared" si="26"/>
        <v>0</v>
      </c>
      <c r="Q26" s="5">
        <f t="shared" si="27"/>
        <v>0</v>
      </c>
      <c r="R26" s="22"/>
      <c r="S26" s="8"/>
      <c r="T26" s="8"/>
    </row>
    <row r="27" spans="1:20" ht="15" customHeight="1" x14ac:dyDescent="0.2">
      <c r="A27" s="8"/>
      <c r="B27" s="8"/>
      <c r="C27" s="8"/>
      <c r="D27" s="8"/>
      <c r="E27" s="8"/>
      <c r="F27" s="8"/>
      <c r="G27" s="8"/>
      <c r="H27" s="22"/>
      <c r="I27" s="22"/>
      <c r="J27" s="22"/>
      <c r="K27" s="22"/>
      <c r="L27" s="29"/>
      <c r="M27" s="29"/>
      <c r="N27" s="30"/>
      <c r="O27" s="5">
        <f t="shared" si="25"/>
        <v>0</v>
      </c>
      <c r="P27" s="5">
        <f t="shared" si="26"/>
        <v>0</v>
      </c>
      <c r="Q27" s="5">
        <f t="shared" si="27"/>
        <v>0</v>
      </c>
      <c r="R27" s="22"/>
      <c r="S27" s="8"/>
      <c r="T27" s="8"/>
    </row>
    <row r="28" spans="1:20" ht="15" customHeight="1" x14ac:dyDescent="0.2">
      <c r="K28" s="22"/>
      <c r="L28" s="80" t="s">
        <v>20</v>
      </c>
      <c r="M28" s="81"/>
      <c r="N28" s="82"/>
      <c r="O28" s="45">
        <f>(SUM(O23:O27))/1000</f>
        <v>0</v>
      </c>
      <c r="P28" s="45">
        <f>(SUM(P23:P27))/1000</f>
        <v>0</v>
      </c>
      <c r="Q28" s="45">
        <f>(SUM(Q23:Q27))/1000</f>
        <v>0</v>
      </c>
      <c r="R28" s="22"/>
      <c r="S28" s="8"/>
      <c r="T28" s="8"/>
    </row>
    <row r="29" spans="1:20" ht="15" customHeight="1" x14ac:dyDescent="0.2">
      <c r="K29" s="22"/>
      <c r="L29" s="28" t="s">
        <v>6</v>
      </c>
      <c r="M29" s="29">
        <v>0</v>
      </c>
      <c r="N29" s="30">
        <v>0</v>
      </c>
      <c r="O29" s="5">
        <f>M29*N29</f>
        <v>0</v>
      </c>
      <c r="P29" s="5">
        <f>M29*N29</f>
        <v>0</v>
      </c>
      <c r="Q29" s="5">
        <f>M29*N29</f>
        <v>0</v>
      </c>
      <c r="R29" s="22"/>
      <c r="S29" s="8"/>
      <c r="T29" s="8"/>
    </row>
    <row r="30" spans="1:20" ht="15" customHeight="1" x14ac:dyDescent="0.2">
      <c r="K30" s="22"/>
      <c r="L30" s="29"/>
      <c r="M30" s="29"/>
      <c r="N30" s="30"/>
      <c r="O30" s="5">
        <f>M30*N30</f>
        <v>0</v>
      </c>
      <c r="P30" s="5">
        <f>M30*N30</f>
        <v>0</v>
      </c>
      <c r="Q30" s="5">
        <f>M30*N30</f>
        <v>0</v>
      </c>
      <c r="R30" s="22"/>
      <c r="S30" s="8"/>
      <c r="T30" s="8"/>
    </row>
    <row r="31" spans="1:20" ht="15" customHeight="1" x14ac:dyDescent="0.2">
      <c r="K31" s="22"/>
      <c r="L31" s="29"/>
      <c r="M31" s="29"/>
      <c r="N31" s="30"/>
      <c r="O31" s="5">
        <f>M31*N31</f>
        <v>0</v>
      </c>
      <c r="P31" s="5">
        <f>M31*N31</f>
        <v>0</v>
      </c>
      <c r="Q31" s="5">
        <f>M31*N31</f>
        <v>0</v>
      </c>
      <c r="R31" s="22"/>
      <c r="S31" s="8"/>
      <c r="T31" s="8"/>
    </row>
    <row r="32" spans="1:20" ht="15" customHeight="1" x14ac:dyDescent="0.2">
      <c r="A32" s="24" t="s">
        <v>79</v>
      </c>
      <c r="K32" s="8"/>
      <c r="L32" s="80" t="s">
        <v>21</v>
      </c>
      <c r="M32" s="81"/>
      <c r="N32" s="82"/>
      <c r="O32" s="45">
        <f>(SUM(O29:O31))/1000</f>
        <v>0</v>
      </c>
      <c r="P32" s="45">
        <f>(SUM(P29:P31))/1000</f>
        <v>0</v>
      </c>
      <c r="Q32" s="45">
        <f>(SUM(Q29:Q31))/1000</f>
        <v>0</v>
      </c>
      <c r="R32" s="22"/>
      <c r="S32" s="8"/>
      <c r="T32" s="8"/>
    </row>
    <row r="34" spans="1:12" ht="51" x14ac:dyDescent="0.2">
      <c r="A34" s="66" t="s">
        <v>39</v>
      </c>
      <c r="B34" s="17" t="s">
        <v>75</v>
      </c>
      <c r="C34" s="17" t="s">
        <v>76</v>
      </c>
      <c r="D34" s="17" t="s">
        <v>77</v>
      </c>
      <c r="F34" s="8"/>
      <c r="G34" s="17" t="s">
        <v>80</v>
      </c>
      <c r="H34" s="17" t="s">
        <v>78</v>
      </c>
      <c r="I34" s="17" t="s">
        <v>82</v>
      </c>
      <c r="J34" s="17" t="s">
        <v>84</v>
      </c>
    </row>
    <row r="35" spans="1:12" x14ac:dyDescent="0.2">
      <c r="A35" s="29" t="s">
        <v>74</v>
      </c>
      <c r="B35" s="30"/>
      <c r="C35" s="44">
        <v>60</v>
      </c>
      <c r="D35" s="13">
        <f>B35/C35</f>
        <v>0</v>
      </c>
      <c r="F35" s="8"/>
      <c r="G35" s="44">
        <f>IF($C35=36,$D35*12)+IF($C35=48,$D35*12)+IF($C35&gt;=60,$D35*12)</f>
        <v>0</v>
      </c>
      <c r="H35" s="44">
        <f t="shared" ref="H35:I43" si="28">IF($C35=36,$D35*12)+IF($C35=48,$D35*12)+IF($C35&gt;=60,$D35*12)</f>
        <v>0</v>
      </c>
      <c r="I35" s="44">
        <f t="shared" si="28"/>
        <v>0</v>
      </c>
      <c r="J35" s="44">
        <f>B35-(G35+H35+I35)</f>
        <v>0</v>
      </c>
    </row>
    <row r="36" spans="1:12" x14ac:dyDescent="0.2">
      <c r="A36" s="29"/>
      <c r="B36" s="30"/>
      <c r="C36" s="44">
        <v>60</v>
      </c>
      <c r="D36" s="13">
        <f t="shared" ref="D36:D43" si="29">B36/C36</f>
        <v>0</v>
      </c>
      <c r="F36" s="8"/>
      <c r="G36" s="44">
        <f t="shared" ref="G36:G43" si="30">IF($C36=36,$D36*12)+IF($C36=48,$D36*12)+IF($C36&gt;=60,$D36*12)</f>
        <v>0</v>
      </c>
      <c r="H36" s="44">
        <f t="shared" si="28"/>
        <v>0</v>
      </c>
      <c r="I36" s="44">
        <f t="shared" si="28"/>
        <v>0</v>
      </c>
      <c r="J36" s="44">
        <f t="shared" ref="J36:J43" si="31">B36-(G36+H36+I36)</f>
        <v>0</v>
      </c>
    </row>
    <row r="37" spans="1:12" x14ac:dyDescent="0.2">
      <c r="A37" s="29"/>
      <c r="B37" s="30"/>
      <c r="C37" s="44">
        <v>60</v>
      </c>
      <c r="D37" s="13">
        <f t="shared" si="29"/>
        <v>0</v>
      </c>
      <c r="F37" s="8"/>
      <c r="G37" s="44">
        <f t="shared" si="30"/>
        <v>0</v>
      </c>
      <c r="H37" s="44">
        <f t="shared" si="28"/>
        <v>0</v>
      </c>
      <c r="I37" s="44">
        <f t="shared" si="28"/>
        <v>0</v>
      </c>
      <c r="J37" s="44">
        <f t="shared" si="31"/>
        <v>0</v>
      </c>
    </row>
    <row r="38" spans="1:12" x14ac:dyDescent="0.2">
      <c r="A38" s="29"/>
      <c r="B38" s="30"/>
      <c r="C38" s="44">
        <v>60</v>
      </c>
      <c r="D38" s="13">
        <f t="shared" si="29"/>
        <v>0</v>
      </c>
      <c r="F38" s="8"/>
      <c r="G38" s="44">
        <f t="shared" si="30"/>
        <v>0</v>
      </c>
      <c r="H38" s="44">
        <f t="shared" si="28"/>
        <v>0</v>
      </c>
      <c r="I38" s="44">
        <f t="shared" si="28"/>
        <v>0</v>
      </c>
      <c r="J38" s="44">
        <f t="shared" si="31"/>
        <v>0</v>
      </c>
      <c r="L38" s="14"/>
    </row>
    <row r="39" spans="1:12" x14ac:dyDescent="0.2">
      <c r="A39" s="68"/>
      <c r="B39" s="69"/>
      <c r="C39" s="70">
        <v>60</v>
      </c>
      <c r="D39" s="13">
        <f t="shared" si="29"/>
        <v>0</v>
      </c>
      <c r="G39" s="44">
        <f t="shared" si="30"/>
        <v>0</v>
      </c>
      <c r="H39" s="44">
        <f t="shared" si="28"/>
        <v>0</v>
      </c>
      <c r="I39" s="44">
        <f t="shared" si="28"/>
        <v>0</v>
      </c>
      <c r="J39" s="44">
        <f t="shared" si="31"/>
        <v>0</v>
      </c>
    </row>
    <row r="40" spans="1:12" x14ac:dyDescent="0.2">
      <c r="A40" s="68"/>
      <c r="B40" s="69"/>
      <c r="C40" s="70">
        <v>60</v>
      </c>
      <c r="D40" s="13">
        <f t="shared" si="29"/>
        <v>0</v>
      </c>
      <c r="G40" s="44">
        <f t="shared" si="30"/>
        <v>0</v>
      </c>
      <c r="H40" s="44">
        <f t="shared" si="28"/>
        <v>0</v>
      </c>
      <c r="I40" s="44">
        <f t="shared" si="28"/>
        <v>0</v>
      </c>
      <c r="J40" s="44">
        <f t="shared" si="31"/>
        <v>0</v>
      </c>
    </row>
    <row r="41" spans="1:12" x14ac:dyDescent="0.2">
      <c r="A41" s="68"/>
      <c r="B41" s="69"/>
      <c r="C41" s="70">
        <v>60</v>
      </c>
      <c r="D41" s="13">
        <f t="shared" si="29"/>
        <v>0</v>
      </c>
      <c r="G41" s="44">
        <f t="shared" si="30"/>
        <v>0</v>
      </c>
      <c r="H41" s="44">
        <f t="shared" si="28"/>
        <v>0</v>
      </c>
      <c r="I41" s="44">
        <f t="shared" si="28"/>
        <v>0</v>
      </c>
      <c r="J41" s="44">
        <f t="shared" si="31"/>
        <v>0</v>
      </c>
    </row>
    <row r="42" spans="1:12" x14ac:dyDescent="0.2">
      <c r="A42" s="68"/>
      <c r="B42" s="69"/>
      <c r="C42" s="70">
        <v>60</v>
      </c>
      <c r="D42" s="13">
        <f t="shared" si="29"/>
        <v>0</v>
      </c>
      <c r="G42" s="44">
        <f t="shared" si="30"/>
        <v>0</v>
      </c>
      <c r="H42" s="44">
        <f t="shared" si="28"/>
        <v>0</v>
      </c>
      <c r="I42" s="44">
        <f t="shared" si="28"/>
        <v>0</v>
      </c>
      <c r="J42" s="44">
        <f t="shared" si="31"/>
        <v>0</v>
      </c>
    </row>
    <row r="43" spans="1:12" x14ac:dyDescent="0.2">
      <c r="A43" s="68"/>
      <c r="B43" s="69"/>
      <c r="C43" s="70">
        <v>60</v>
      </c>
      <c r="D43" s="13">
        <f t="shared" si="29"/>
        <v>0</v>
      </c>
      <c r="G43" s="44">
        <f t="shared" si="30"/>
        <v>0</v>
      </c>
      <c r="H43" s="44">
        <f t="shared" si="28"/>
        <v>0</v>
      </c>
      <c r="I43" s="44">
        <f t="shared" si="28"/>
        <v>0</v>
      </c>
      <c r="J43" s="44">
        <f t="shared" si="31"/>
        <v>0</v>
      </c>
    </row>
    <row r="44" spans="1:12" x14ac:dyDescent="0.2">
      <c r="A44" s="71" t="s">
        <v>14</v>
      </c>
      <c r="B44" s="72">
        <f>(SUM(B35:B43))/1000</f>
        <v>0</v>
      </c>
      <c r="C44" s="72"/>
      <c r="D44" s="72">
        <f t="shared" ref="D44" si="32">(SUM(D35:D43))/1000</f>
        <v>0</v>
      </c>
      <c r="G44" s="72">
        <f>(SUM(G35:G43)/1000)</f>
        <v>0</v>
      </c>
      <c r="H44" s="72">
        <f t="shared" ref="H44:J44" si="33">(SUM(H35:H43)/1000)</f>
        <v>0</v>
      </c>
      <c r="I44" s="72">
        <f t="shared" si="33"/>
        <v>0</v>
      </c>
      <c r="J44" s="72">
        <f t="shared" si="33"/>
        <v>0</v>
      </c>
    </row>
  </sheetData>
  <mergeCells count="9">
    <mergeCell ref="A6:A7"/>
    <mergeCell ref="L21:N21"/>
    <mergeCell ref="L14:N14"/>
    <mergeCell ref="L28:N28"/>
    <mergeCell ref="L32:N32"/>
    <mergeCell ref="B6:E6"/>
    <mergeCell ref="G6:J6"/>
    <mergeCell ref="B3:J3"/>
    <mergeCell ref="B4:J4"/>
  </mergeCells>
  <pageMargins left="0.78740157499999996" right="0.78740157499999996" top="0.984251969" bottom="0.984251969" header="0.4921259845" footer="0.4921259845"/>
  <pageSetup paperSize="9" scale="70" orientation="landscape" r:id="rId1"/>
  <headerFooter alignWithMargins="0"/>
  <ignoredErrors>
    <ignoredError sqref="O14:T14 O28:Q2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4"/>
  <sheetViews>
    <sheetView topLeftCell="A4" workbookViewId="0">
      <selection activeCell="O7" sqref="O7"/>
    </sheetView>
  </sheetViews>
  <sheetFormatPr defaultRowHeight="12.75" x14ac:dyDescent="0.2"/>
  <cols>
    <col min="1" max="1" width="43.5703125" customWidth="1"/>
    <col min="2" max="5" width="11.7109375" customWidth="1"/>
    <col min="6" max="6" width="3.5703125" customWidth="1"/>
    <col min="7" max="10" width="11.7109375" customWidth="1"/>
    <col min="11" max="11" width="3.7109375" customWidth="1"/>
    <col min="12" max="12" width="34.140625" customWidth="1"/>
    <col min="13" max="13" width="9.85546875" customWidth="1"/>
    <col min="14" max="14" width="12.28515625" customWidth="1"/>
    <col min="15" max="20" width="9.85546875" customWidth="1"/>
  </cols>
  <sheetData>
    <row r="1" spans="1:20" ht="15.75" x14ac:dyDescent="0.2">
      <c r="A1" s="21" t="s">
        <v>85</v>
      </c>
      <c r="B1" s="8"/>
      <c r="C1" s="8"/>
      <c r="D1" s="8"/>
      <c r="E1" s="8"/>
      <c r="F1" s="8"/>
      <c r="G1" s="8"/>
      <c r="H1" s="22"/>
      <c r="I1" s="22"/>
      <c r="J1" s="22"/>
      <c r="K1" s="22"/>
      <c r="L1" s="23" t="s">
        <v>7</v>
      </c>
      <c r="M1" s="8"/>
      <c r="N1" s="8"/>
      <c r="O1" s="8"/>
      <c r="P1" s="8"/>
      <c r="Q1" s="8"/>
      <c r="R1" s="8"/>
      <c r="S1" s="8"/>
      <c r="T1" s="8"/>
    </row>
    <row r="2" spans="1:20" ht="15" customHeight="1" x14ac:dyDescent="0.2">
      <c r="A2" s="21"/>
      <c r="B2" s="8"/>
      <c r="C2" s="8"/>
      <c r="D2" s="8"/>
      <c r="E2" s="8"/>
      <c r="F2" s="8"/>
      <c r="G2" s="8"/>
      <c r="H2" s="22"/>
      <c r="I2" s="22"/>
      <c r="J2" s="22"/>
      <c r="K2" s="22"/>
      <c r="L2" s="22"/>
      <c r="M2" s="8"/>
      <c r="N2" s="8"/>
      <c r="O2" s="8"/>
      <c r="P2" s="8"/>
      <c r="Q2" s="8"/>
      <c r="R2" s="8"/>
      <c r="S2" s="8"/>
      <c r="T2" s="8"/>
    </row>
    <row r="3" spans="1:20" ht="15" customHeight="1" x14ac:dyDescent="0.2">
      <c r="A3" s="24" t="s">
        <v>15</v>
      </c>
      <c r="B3" s="87"/>
      <c r="C3" s="87"/>
      <c r="D3" s="87"/>
      <c r="E3" s="87"/>
      <c r="F3" s="87"/>
      <c r="G3" s="87"/>
      <c r="H3" s="87"/>
      <c r="I3" s="87"/>
      <c r="J3" s="87"/>
      <c r="K3" s="22"/>
      <c r="L3" s="22"/>
      <c r="M3" s="8"/>
      <c r="N3" s="8"/>
      <c r="O3" s="8"/>
      <c r="P3" s="8"/>
      <c r="Q3" s="8"/>
      <c r="R3" s="8"/>
      <c r="S3" s="8"/>
      <c r="T3" s="8"/>
    </row>
    <row r="4" spans="1:20" ht="15" customHeight="1" x14ac:dyDescent="0.2">
      <c r="A4" s="24" t="s">
        <v>16</v>
      </c>
      <c r="B4" s="87"/>
      <c r="C4" s="87"/>
      <c r="D4" s="87"/>
      <c r="E4" s="87"/>
      <c r="F4" s="87"/>
      <c r="G4" s="87"/>
      <c r="H4" s="87"/>
      <c r="I4" s="87"/>
      <c r="J4" s="87"/>
      <c r="K4" s="22"/>
      <c r="L4" s="8"/>
      <c r="M4" s="8"/>
      <c r="N4" s="8"/>
      <c r="O4" s="8"/>
      <c r="P4" s="8"/>
      <c r="Q4" s="8"/>
      <c r="R4" s="8"/>
      <c r="S4" s="8"/>
      <c r="T4" s="8"/>
    </row>
    <row r="5" spans="1:20" ht="15" customHeight="1" x14ac:dyDescent="0.2">
      <c r="A5" s="24"/>
      <c r="B5" s="10"/>
      <c r="C5" s="8"/>
      <c r="D5" s="8"/>
      <c r="E5" s="8"/>
      <c r="F5" s="8"/>
      <c r="G5" s="8"/>
      <c r="H5" s="22"/>
      <c r="I5" s="22"/>
      <c r="J5" s="22"/>
      <c r="K5" s="22"/>
      <c r="L5" s="8"/>
      <c r="M5" s="8"/>
      <c r="N5" s="8"/>
      <c r="O5" s="8"/>
      <c r="P5" s="8"/>
      <c r="Q5" s="8"/>
      <c r="R5" s="8"/>
      <c r="S5" s="8"/>
      <c r="T5" s="8"/>
    </row>
    <row r="6" spans="1:20" ht="39.75" customHeight="1" x14ac:dyDescent="0.2">
      <c r="A6" s="88"/>
      <c r="B6" s="83" t="s">
        <v>10</v>
      </c>
      <c r="C6" s="83"/>
      <c r="D6" s="83"/>
      <c r="E6" s="83"/>
      <c r="F6" s="9"/>
      <c r="G6" s="84" t="s">
        <v>11</v>
      </c>
      <c r="H6" s="85"/>
      <c r="I6" s="85"/>
      <c r="J6" s="86"/>
      <c r="K6" s="11"/>
      <c r="L6" s="15" t="s">
        <v>12</v>
      </c>
      <c r="M6" s="15" t="s">
        <v>13</v>
      </c>
      <c r="N6" s="15" t="s">
        <v>88</v>
      </c>
      <c r="O6" s="16">
        <v>2024</v>
      </c>
      <c r="P6" s="16">
        <v>2025</v>
      </c>
      <c r="Q6" s="16">
        <v>2026</v>
      </c>
      <c r="R6" s="17" t="s">
        <v>86</v>
      </c>
      <c r="S6" s="17" t="s">
        <v>31</v>
      </c>
      <c r="T6" s="17" t="s">
        <v>87</v>
      </c>
    </row>
    <row r="7" spans="1:20" ht="15" customHeight="1" x14ac:dyDescent="0.2">
      <c r="A7" s="89"/>
      <c r="B7" s="67">
        <v>2024</v>
      </c>
      <c r="C7" s="67">
        <v>2025</v>
      </c>
      <c r="D7" s="67">
        <v>2026</v>
      </c>
      <c r="E7" s="17" t="s">
        <v>14</v>
      </c>
      <c r="F7" s="26"/>
      <c r="G7" s="67">
        <v>2024</v>
      </c>
      <c r="H7" s="67">
        <v>2025</v>
      </c>
      <c r="I7" s="67">
        <v>2026</v>
      </c>
      <c r="J7" s="17" t="s">
        <v>14</v>
      </c>
      <c r="K7" s="27"/>
      <c r="L7" s="28" t="s">
        <v>9</v>
      </c>
      <c r="M7" s="29">
        <v>0.2</v>
      </c>
      <c r="N7" s="30"/>
      <c r="O7" s="5">
        <f>CEILING(((M7*N7*12)*1.03),1000)</f>
        <v>0</v>
      </c>
      <c r="P7" s="5">
        <f>CEILING(((M7*N7*12)*1.06),1000)</f>
        <v>0</v>
      </c>
      <c r="Q7" s="5">
        <f>CEILING(((M7*N7*12)*1.09),1000)</f>
        <v>0</v>
      </c>
      <c r="R7" s="13">
        <f>IF((O7-($M7*60000*12))&lt;0,0)+IF((O7-($M7*60000*12))&gt;0,O7-($M7*60000*12))</f>
        <v>0</v>
      </c>
      <c r="S7" s="13">
        <f>IF((P7-($M7*60000*12))&lt;0,0)+IF((P7-($M7*60000*12))&gt;0,P7-($M7*60000*12))</f>
        <v>0</v>
      </c>
      <c r="T7" s="13">
        <f>IF((Q7-($M7*60000*12))&lt;0,0)+IF((Q7-($M7*60000*12))&gt;0,Q7-($M7*60000*12))</f>
        <v>0</v>
      </c>
    </row>
    <row r="8" spans="1:20" ht="15" customHeight="1" x14ac:dyDescent="0.2">
      <c r="A8" s="31" t="s">
        <v>4</v>
      </c>
      <c r="B8" s="19">
        <f>SUM(B9:B12)</f>
        <v>0</v>
      </c>
      <c r="C8" s="19">
        <f>SUM(C9:C12)</f>
        <v>0</v>
      </c>
      <c r="D8" s="19">
        <f>SUM(D9:D12)</f>
        <v>0</v>
      </c>
      <c r="E8" s="19">
        <f>SUM(B8:D8)</f>
        <v>0</v>
      </c>
      <c r="F8" s="32"/>
      <c r="G8" s="19">
        <f>SUM(G9:G12)</f>
        <v>0</v>
      </c>
      <c r="H8" s="19">
        <f>SUM(H9:H12)</f>
        <v>0</v>
      </c>
      <c r="I8" s="19">
        <f>SUM(I9:I12)</f>
        <v>0</v>
      </c>
      <c r="J8" s="19">
        <f t="shared" ref="J8:J13" si="0">SUM(G8:I8)</f>
        <v>0</v>
      </c>
      <c r="K8" s="33"/>
      <c r="L8" s="28" t="s">
        <v>92</v>
      </c>
      <c r="M8" s="29">
        <v>0.1</v>
      </c>
      <c r="N8" s="30"/>
      <c r="O8" s="5">
        <f t="shared" ref="O8:O13" si="1">CEILING(((M8*N8*12)*1.03),1000)</f>
        <v>0</v>
      </c>
      <c r="P8" s="5">
        <f t="shared" ref="P8:P13" si="2">CEILING(((M8*N8*12)*1.06),1000)</f>
        <v>0</v>
      </c>
      <c r="Q8" s="5">
        <f t="shared" ref="Q8:Q13" si="3">CEILING(((M8*N8*12)*1.09),1000)</f>
        <v>0</v>
      </c>
      <c r="R8" s="13">
        <f t="shared" ref="R8:T13" si="4">IF((O8-($M8*60000*12))&lt;0,0)+IF((O8-($M8*60000*12))&gt;0,O8-($M8*60000*12))</f>
        <v>0</v>
      </c>
      <c r="S8" s="13">
        <f t="shared" si="4"/>
        <v>0</v>
      </c>
      <c r="T8" s="13">
        <f t="shared" si="4"/>
        <v>0</v>
      </c>
    </row>
    <row r="9" spans="1:20" ht="15" customHeight="1" x14ac:dyDescent="0.2">
      <c r="A9" s="34" t="s">
        <v>23</v>
      </c>
      <c r="B9" s="35">
        <v>0</v>
      </c>
      <c r="C9" s="35">
        <v>0</v>
      </c>
      <c r="D9" s="35">
        <v>0</v>
      </c>
      <c r="E9" s="13">
        <f t="shared" ref="E9:E12" si="5">SUM(B9:D9)</f>
        <v>0</v>
      </c>
      <c r="F9" s="36"/>
      <c r="G9" s="13">
        <v>0</v>
      </c>
      <c r="H9" s="13">
        <v>0</v>
      </c>
      <c r="I9" s="13">
        <v>0</v>
      </c>
      <c r="J9" s="13">
        <f t="shared" si="0"/>
        <v>0</v>
      </c>
      <c r="K9" s="4"/>
      <c r="L9" s="29"/>
      <c r="M9" s="29"/>
      <c r="N9" s="30"/>
      <c r="O9" s="5">
        <f t="shared" si="1"/>
        <v>0</v>
      </c>
      <c r="P9" s="5">
        <f t="shared" si="2"/>
        <v>0</v>
      </c>
      <c r="Q9" s="5">
        <f t="shared" si="3"/>
        <v>0</v>
      </c>
      <c r="R9" s="13">
        <f t="shared" si="4"/>
        <v>0</v>
      </c>
      <c r="S9" s="13">
        <f t="shared" si="4"/>
        <v>0</v>
      </c>
      <c r="T9" s="13">
        <f t="shared" si="4"/>
        <v>0</v>
      </c>
    </row>
    <row r="10" spans="1:20" ht="15" customHeight="1" x14ac:dyDescent="0.2">
      <c r="A10" s="34" t="s">
        <v>24</v>
      </c>
      <c r="B10" s="35">
        <v>0</v>
      </c>
      <c r="C10" s="35">
        <v>0</v>
      </c>
      <c r="D10" s="35">
        <v>0</v>
      </c>
      <c r="E10" s="13">
        <f t="shared" si="5"/>
        <v>0</v>
      </c>
      <c r="F10" s="36"/>
      <c r="G10" s="13">
        <v>0</v>
      </c>
      <c r="H10" s="13">
        <v>0</v>
      </c>
      <c r="I10" s="13">
        <v>0</v>
      </c>
      <c r="J10" s="13">
        <f t="shared" si="0"/>
        <v>0</v>
      </c>
      <c r="K10" s="4"/>
      <c r="L10" s="29"/>
      <c r="M10" s="29"/>
      <c r="N10" s="30"/>
      <c r="O10" s="5">
        <f t="shared" si="1"/>
        <v>0</v>
      </c>
      <c r="P10" s="5">
        <f t="shared" si="2"/>
        <v>0</v>
      </c>
      <c r="Q10" s="5">
        <f t="shared" si="3"/>
        <v>0</v>
      </c>
      <c r="R10" s="13">
        <f t="shared" si="4"/>
        <v>0</v>
      </c>
      <c r="S10" s="13">
        <f t="shared" si="4"/>
        <v>0</v>
      </c>
      <c r="T10" s="13">
        <f t="shared" si="4"/>
        <v>0</v>
      </c>
    </row>
    <row r="11" spans="1:20" ht="15" customHeight="1" x14ac:dyDescent="0.2">
      <c r="A11" s="34" t="s">
        <v>37</v>
      </c>
      <c r="B11" s="35">
        <v>0</v>
      </c>
      <c r="C11" s="35">
        <v>0</v>
      </c>
      <c r="D11" s="35">
        <v>0</v>
      </c>
      <c r="E11" s="13">
        <f t="shared" si="5"/>
        <v>0</v>
      </c>
      <c r="F11" s="36"/>
      <c r="G11" s="13">
        <v>0</v>
      </c>
      <c r="H11" s="13">
        <v>0</v>
      </c>
      <c r="I11" s="13">
        <v>0</v>
      </c>
      <c r="J11" s="13">
        <f t="shared" si="0"/>
        <v>0</v>
      </c>
      <c r="K11" s="4"/>
      <c r="L11" s="29"/>
      <c r="M11" s="29"/>
      <c r="N11" s="30"/>
      <c r="O11" s="5">
        <f t="shared" si="1"/>
        <v>0</v>
      </c>
      <c r="P11" s="5">
        <f t="shared" si="2"/>
        <v>0</v>
      </c>
      <c r="Q11" s="5">
        <f t="shared" si="3"/>
        <v>0</v>
      </c>
      <c r="R11" s="13">
        <f t="shared" si="4"/>
        <v>0</v>
      </c>
      <c r="S11" s="13">
        <f t="shared" si="4"/>
        <v>0</v>
      </c>
      <c r="T11" s="13">
        <f t="shared" si="4"/>
        <v>0</v>
      </c>
    </row>
    <row r="12" spans="1:20" ht="15" customHeight="1" x14ac:dyDescent="0.2">
      <c r="A12" s="38" t="s">
        <v>38</v>
      </c>
      <c r="B12" s="5">
        <f>FLOOR((B9+B10+B11+B15)/100*20,1)</f>
        <v>0</v>
      </c>
      <c r="C12" s="5">
        <f>FLOOR((C9+C10+C11+C15)/100*20,1)</f>
        <v>0</v>
      </c>
      <c r="D12" s="5">
        <f>FLOOR((D9+D10+D11+D15)/100*20,1)</f>
        <v>0</v>
      </c>
      <c r="E12" s="5">
        <f t="shared" si="5"/>
        <v>0</v>
      </c>
      <c r="F12" s="39"/>
      <c r="G12" s="5"/>
      <c r="H12" s="5"/>
      <c r="I12" s="5"/>
      <c r="J12" s="5">
        <f t="shared" si="0"/>
        <v>0</v>
      </c>
      <c r="K12" s="4"/>
      <c r="L12" s="29"/>
      <c r="M12" s="29"/>
      <c r="N12" s="30"/>
      <c r="O12" s="5">
        <f t="shared" si="1"/>
        <v>0</v>
      </c>
      <c r="P12" s="5">
        <f t="shared" si="2"/>
        <v>0</v>
      </c>
      <c r="Q12" s="5">
        <f t="shared" si="3"/>
        <v>0</v>
      </c>
      <c r="R12" s="13">
        <f t="shared" si="4"/>
        <v>0</v>
      </c>
      <c r="S12" s="13">
        <f t="shared" si="4"/>
        <v>0</v>
      </c>
      <c r="T12" s="13">
        <f t="shared" si="4"/>
        <v>0</v>
      </c>
    </row>
    <row r="13" spans="1:20" ht="15" customHeight="1" x14ac:dyDescent="0.2">
      <c r="A13" s="40" t="s">
        <v>8</v>
      </c>
      <c r="B13" s="41">
        <f>G44</f>
        <v>0</v>
      </c>
      <c r="C13" s="41">
        <f t="shared" ref="C13:D13" si="6">H44</f>
        <v>0</v>
      </c>
      <c r="D13" s="41">
        <f t="shared" si="6"/>
        <v>0</v>
      </c>
      <c r="E13" s="41">
        <f>SUM(B13:D13)</f>
        <v>0</v>
      </c>
      <c r="F13" s="42"/>
      <c r="G13" s="41">
        <v>0</v>
      </c>
      <c r="H13" s="41">
        <v>0</v>
      </c>
      <c r="I13" s="41">
        <v>0</v>
      </c>
      <c r="J13" s="41">
        <f t="shared" si="0"/>
        <v>0</v>
      </c>
      <c r="K13" s="33"/>
      <c r="L13" s="29"/>
      <c r="M13" s="29"/>
      <c r="N13" s="30"/>
      <c r="O13" s="5">
        <f t="shared" si="1"/>
        <v>0</v>
      </c>
      <c r="P13" s="5">
        <f t="shared" si="2"/>
        <v>0</v>
      </c>
      <c r="Q13" s="5">
        <f t="shared" si="3"/>
        <v>0</v>
      </c>
      <c r="R13" s="13">
        <f t="shared" si="4"/>
        <v>0</v>
      </c>
      <c r="S13" s="13">
        <f t="shared" si="4"/>
        <v>0</v>
      </c>
      <c r="T13" s="13">
        <f t="shared" si="4"/>
        <v>0</v>
      </c>
    </row>
    <row r="14" spans="1:20" ht="15" customHeight="1" x14ac:dyDescent="0.2">
      <c r="A14" s="43"/>
      <c r="B14" s="44"/>
      <c r="C14" s="44"/>
      <c r="D14" s="44"/>
      <c r="E14" s="44"/>
      <c r="F14" s="42"/>
      <c r="G14" s="44"/>
      <c r="H14" s="44"/>
      <c r="I14" s="44"/>
      <c r="J14" s="44"/>
      <c r="K14" s="4"/>
      <c r="L14" s="80" t="s">
        <v>18</v>
      </c>
      <c r="M14" s="81"/>
      <c r="N14" s="82"/>
      <c r="O14" s="73">
        <f t="shared" ref="O14:T14" si="7">(SUM(O7:O13))/1000</f>
        <v>0</v>
      </c>
      <c r="P14" s="73">
        <f t="shared" si="7"/>
        <v>0</v>
      </c>
      <c r="Q14" s="73">
        <f t="shared" si="7"/>
        <v>0</v>
      </c>
      <c r="R14" s="73">
        <f t="shared" si="7"/>
        <v>0</v>
      </c>
      <c r="S14" s="73">
        <f t="shared" si="7"/>
        <v>0</v>
      </c>
      <c r="T14" s="73">
        <f t="shared" si="7"/>
        <v>0</v>
      </c>
    </row>
    <row r="15" spans="1:20" ht="15" customHeight="1" x14ac:dyDescent="0.2">
      <c r="A15" s="18" t="s">
        <v>0</v>
      </c>
      <c r="B15" s="19">
        <f>SUM(B16+B17+B18+B21)</f>
        <v>0</v>
      </c>
      <c r="C15" s="19">
        <f>SUM(C16+C17+C18+C21)</f>
        <v>0</v>
      </c>
      <c r="D15" s="19">
        <f>SUM(D16+D17+D18+D21)</f>
        <v>0</v>
      </c>
      <c r="E15" s="19">
        <f t="shared" ref="E15:E24" si="8">SUM(B15:D15)</f>
        <v>0</v>
      </c>
      <c r="F15" s="20"/>
      <c r="G15" s="19">
        <f>SUM(G16+G17+G18+G21)</f>
        <v>0</v>
      </c>
      <c r="H15" s="19">
        <f>SUM(H16+H17+H18+H21)</f>
        <v>0</v>
      </c>
      <c r="I15" s="19">
        <f>SUM(I16+I17+I18+I21)</f>
        <v>0</v>
      </c>
      <c r="J15" s="19">
        <f t="shared" ref="J15:J21" si="9">SUM(G15:I15)</f>
        <v>0</v>
      </c>
      <c r="K15" s="33"/>
      <c r="L15" s="28" t="s">
        <v>22</v>
      </c>
      <c r="M15" s="29"/>
      <c r="N15" s="30"/>
      <c r="O15" s="5">
        <f>CEILING(((M15*N15*12)*1.03),1000)</f>
        <v>0</v>
      </c>
      <c r="P15" s="5">
        <f>CEILING(((M15*N15*12)*1.06),1000)</f>
        <v>0</v>
      </c>
      <c r="Q15" s="5">
        <f>CEILING(((M15*N15*12)*1.09),1000)</f>
        <v>0</v>
      </c>
      <c r="R15" s="13">
        <f>IF((O15-($M15*60000*12))&lt;0,0)+IF((O15-($M15*60000*12))&gt;0,O15-($M15*60000*12))</f>
        <v>0</v>
      </c>
      <c r="S15" s="13">
        <f t="shared" ref="S15:T20" si="10">IF((P15-($M15*60000*12))&lt;0,0)+IF((P15-($M15*60000*12))&gt;0,P15-($M15*60000*12))</f>
        <v>0</v>
      </c>
      <c r="T15" s="13">
        <f t="shared" si="10"/>
        <v>0</v>
      </c>
    </row>
    <row r="16" spans="1:20" ht="15" customHeight="1" x14ac:dyDescent="0.2">
      <c r="A16" s="46" t="s">
        <v>25</v>
      </c>
      <c r="B16" s="13">
        <f>O14-R14</f>
        <v>0</v>
      </c>
      <c r="C16" s="13">
        <f>P14-S14</f>
        <v>0</v>
      </c>
      <c r="D16" s="13">
        <f>Q14-T14</f>
        <v>0</v>
      </c>
      <c r="E16" s="13">
        <f t="shared" si="8"/>
        <v>0</v>
      </c>
      <c r="F16" s="20"/>
      <c r="G16" s="13">
        <f>R14</f>
        <v>0</v>
      </c>
      <c r="H16" s="13">
        <f t="shared" ref="H16" si="11">S14</f>
        <v>0</v>
      </c>
      <c r="I16" s="13">
        <f>T14</f>
        <v>0</v>
      </c>
      <c r="J16" s="13">
        <f t="shared" si="9"/>
        <v>0</v>
      </c>
      <c r="K16" s="4"/>
      <c r="L16" s="28" t="s">
        <v>29</v>
      </c>
      <c r="M16" s="29"/>
      <c r="N16" s="30"/>
      <c r="O16" s="5">
        <f t="shared" ref="O16:O20" si="12">CEILING(((M16*N16*12)*1.03),1000)</f>
        <v>0</v>
      </c>
      <c r="P16" s="5">
        <f t="shared" ref="P16:P20" si="13">CEILING(((M16*N16*12)*1.06),1000)</f>
        <v>0</v>
      </c>
      <c r="Q16" s="5">
        <f t="shared" ref="Q16:Q20" si="14">CEILING(((M16*N16*12)*1.09),1000)</f>
        <v>0</v>
      </c>
      <c r="R16" s="13">
        <f t="shared" ref="R16:R20" si="15">IF((O16-($M16*60000*12))&lt;0,0)+IF((O16-($M16*60000*12))&gt;0,O16-($M16*60000*12))</f>
        <v>0</v>
      </c>
      <c r="S16" s="13">
        <f t="shared" si="10"/>
        <v>0</v>
      </c>
      <c r="T16" s="13">
        <f t="shared" si="10"/>
        <v>0</v>
      </c>
    </row>
    <row r="17" spans="1:20" ht="15" customHeight="1" x14ac:dyDescent="0.2">
      <c r="A17" s="47" t="s">
        <v>26</v>
      </c>
      <c r="B17" s="13">
        <f>O21-R21</f>
        <v>0</v>
      </c>
      <c r="C17" s="13">
        <f t="shared" ref="C17:D17" si="16">P21-S21</f>
        <v>0</v>
      </c>
      <c r="D17" s="13">
        <f t="shared" si="16"/>
        <v>0</v>
      </c>
      <c r="E17" s="13">
        <f t="shared" si="8"/>
        <v>0</v>
      </c>
      <c r="F17" s="20"/>
      <c r="G17" s="13">
        <f>R21</f>
        <v>0</v>
      </c>
      <c r="H17" s="13">
        <f>S21</f>
        <v>0</v>
      </c>
      <c r="I17" s="13">
        <f t="shared" ref="I17" si="17">T21</f>
        <v>0</v>
      </c>
      <c r="J17" s="13">
        <f t="shared" si="9"/>
        <v>0</v>
      </c>
      <c r="K17" s="4"/>
      <c r="L17" s="29"/>
      <c r="M17" s="29"/>
      <c r="N17" s="30"/>
      <c r="O17" s="5">
        <f t="shared" si="12"/>
        <v>0</v>
      </c>
      <c r="P17" s="5">
        <f t="shared" si="13"/>
        <v>0</v>
      </c>
      <c r="Q17" s="5">
        <f t="shared" si="14"/>
        <v>0</v>
      </c>
      <c r="R17" s="13">
        <f t="shared" si="15"/>
        <v>0</v>
      </c>
      <c r="S17" s="13">
        <f t="shared" si="10"/>
        <v>0</v>
      </c>
      <c r="T17" s="13">
        <f t="shared" si="10"/>
        <v>0</v>
      </c>
    </row>
    <row r="18" spans="1:20" ht="15" customHeight="1" x14ac:dyDescent="0.2">
      <c r="A18" s="48" t="s">
        <v>1</v>
      </c>
      <c r="B18" s="12">
        <f>SUM(B19:B20)</f>
        <v>0</v>
      </c>
      <c r="C18" s="12">
        <f>SUM(C19:C20)</f>
        <v>0</v>
      </c>
      <c r="D18" s="12">
        <f>SUM(D19:D20)</f>
        <v>0</v>
      </c>
      <c r="E18" s="12">
        <f t="shared" si="8"/>
        <v>0</v>
      </c>
      <c r="F18" s="20"/>
      <c r="G18" s="12">
        <f>SUM(G19:G20)</f>
        <v>0</v>
      </c>
      <c r="H18" s="12">
        <f>SUM(H19:H20)</f>
        <v>0</v>
      </c>
      <c r="I18" s="12">
        <f>SUM(I19:I20)</f>
        <v>0</v>
      </c>
      <c r="J18" s="12">
        <f t="shared" si="9"/>
        <v>0</v>
      </c>
      <c r="K18" s="4"/>
      <c r="L18" s="29"/>
      <c r="M18" s="29"/>
      <c r="N18" s="30"/>
      <c r="O18" s="5">
        <f t="shared" si="12"/>
        <v>0</v>
      </c>
      <c r="P18" s="5">
        <f t="shared" si="13"/>
        <v>0</v>
      </c>
      <c r="Q18" s="5">
        <f t="shared" si="14"/>
        <v>0</v>
      </c>
      <c r="R18" s="13">
        <f t="shared" si="15"/>
        <v>0</v>
      </c>
      <c r="S18" s="13">
        <f t="shared" si="10"/>
        <v>0</v>
      </c>
      <c r="T18" s="13">
        <f t="shared" si="10"/>
        <v>0</v>
      </c>
    </row>
    <row r="19" spans="1:20" ht="15" customHeight="1" x14ac:dyDescent="0.2">
      <c r="A19" s="49" t="s">
        <v>2</v>
      </c>
      <c r="B19" s="13">
        <f>O28</f>
        <v>0</v>
      </c>
      <c r="C19" s="13">
        <f>P28</f>
        <v>0</v>
      </c>
      <c r="D19" s="13">
        <f>Q28</f>
        <v>0</v>
      </c>
      <c r="E19" s="13">
        <f t="shared" si="8"/>
        <v>0</v>
      </c>
      <c r="F19" s="20"/>
      <c r="G19" s="13">
        <v>0</v>
      </c>
      <c r="H19" s="13">
        <v>0</v>
      </c>
      <c r="I19" s="13">
        <v>0</v>
      </c>
      <c r="J19" s="13">
        <f t="shared" si="9"/>
        <v>0</v>
      </c>
      <c r="K19" s="4"/>
      <c r="L19" s="29"/>
      <c r="M19" s="29"/>
      <c r="N19" s="30"/>
      <c r="O19" s="5">
        <f t="shared" si="12"/>
        <v>0</v>
      </c>
      <c r="P19" s="5">
        <f t="shared" si="13"/>
        <v>0</v>
      </c>
      <c r="Q19" s="5">
        <f t="shared" si="14"/>
        <v>0</v>
      </c>
      <c r="R19" s="13">
        <f t="shared" si="15"/>
        <v>0</v>
      </c>
      <c r="S19" s="13">
        <f t="shared" si="10"/>
        <v>0</v>
      </c>
      <c r="T19" s="13">
        <f t="shared" si="10"/>
        <v>0</v>
      </c>
    </row>
    <row r="20" spans="1:20" ht="15" customHeight="1" x14ac:dyDescent="0.2">
      <c r="A20" s="49" t="s">
        <v>3</v>
      </c>
      <c r="B20" s="13">
        <f>O32</f>
        <v>0</v>
      </c>
      <c r="C20" s="13">
        <f>P32</f>
        <v>0</v>
      </c>
      <c r="D20" s="13">
        <f>Q32</f>
        <v>0</v>
      </c>
      <c r="E20" s="13">
        <f t="shared" si="8"/>
        <v>0</v>
      </c>
      <c r="F20" s="20"/>
      <c r="G20" s="13">
        <v>0</v>
      </c>
      <c r="H20" s="13">
        <v>0</v>
      </c>
      <c r="I20" s="13">
        <v>0</v>
      </c>
      <c r="J20" s="13">
        <f t="shared" si="9"/>
        <v>0</v>
      </c>
      <c r="K20" s="4"/>
      <c r="L20" s="29"/>
      <c r="M20" s="29"/>
      <c r="N20" s="30"/>
      <c r="O20" s="5">
        <f t="shared" si="12"/>
        <v>0</v>
      </c>
      <c r="P20" s="5">
        <f t="shared" si="13"/>
        <v>0</v>
      </c>
      <c r="Q20" s="5">
        <f t="shared" si="14"/>
        <v>0</v>
      </c>
      <c r="R20" s="13">
        <f t="shared" si="15"/>
        <v>0</v>
      </c>
      <c r="S20" s="13">
        <f t="shared" si="10"/>
        <v>0</v>
      </c>
      <c r="T20" s="13">
        <f t="shared" si="10"/>
        <v>0</v>
      </c>
    </row>
    <row r="21" spans="1:20" ht="15" customHeight="1" x14ac:dyDescent="0.2">
      <c r="A21" s="50" t="s">
        <v>32</v>
      </c>
      <c r="B21" s="51">
        <f>FLOOR((B16+B17)*0.348+(B20*0.338),1)</f>
        <v>0</v>
      </c>
      <c r="C21" s="51">
        <f>FLOOR((C16+C17)*0.348+(C20*0.338),1)</f>
        <v>0</v>
      </c>
      <c r="D21" s="51">
        <f>FLOOR((D16+D17)*0.348+(D20*0.338),1)</f>
        <v>0</v>
      </c>
      <c r="E21" s="51">
        <f t="shared" si="8"/>
        <v>0</v>
      </c>
      <c r="F21" s="20"/>
      <c r="G21" s="51">
        <f>FLOOR((G16+G17)*0.348+(G20*0.338),1)</f>
        <v>0</v>
      </c>
      <c r="H21" s="51">
        <f>FLOOR((H16+H17)*0.348+(H20*0.338),1)</f>
        <v>0</v>
      </c>
      <c r="I21" s="51">
        <f>FLOOR((I16+I17)*0.348+(I20*0.338),1)</f>
        <v>0</v>
      </c>
      <c r="J21" s="51">
        <f t="shared" si="9"/>
        <v>0</v>
      </c>
      <c r="K21" s="52"/>
      <c r="L21" s="80" t="s">
        <v>19</v>
      </c>
      <c r="M21" s="81"/>
      <c r="N21" s="82"/>
      <c r="O21" s="73">
        <f>(SUM(O15:O20))/1000</f>
        <v>0</v>
      </c>
      <c r="P21" s="73">
        <f>(SUM(P15:P20))/1000</f>
        <v>0</v>
      </c>
      <c r="Q21" s="73">
        <f>(SUM(Q15:Q20))/1000</f>
        <v>0</v>
      </c>
      <c r="R21" s="73">
        <f t="shared" ref="R21:T21" si="18">(SUM(R15:R20))/1000</f>
        <v>0</v>
      </c>
      <c r="S21" s="73">
        <f t="shared" si="18"/>
        <v>0</v>
      </c>
      <c r="T21" s="73">
        <f t="shared" si="18"/>
        <v>0</v>
      </c>
    </row>
    <row r="22" spans="1:20" ht="33" customHeight="1" x14ac:dyDescent="0.2">
      <c r="A22" s="18" t="s">
        <v>33</v>
      </c>
      <c r="B22" s="19">
        <f>B8+B13+B15</f>
        <v>0</v>
      </c>
      <c r="C22" s="19">
        <f>C8+C13+C15</f>
        <v>0</v>
      </c>
      <c r="D22" s="19">
        <f>D8+D13+D15</f>
        <v>0</v>
      </c>
      <c r="E22" s="19">
        <f t="shared" si="8"/>
        <v>0</v>
      </c>
      <c r="F22" s="20"/>
      <c r="G22" s="19">
        <v>0</v>
      </c>
      <c r="H22" s="19">
        <v>0</v>
      </c>
      <c r="I22" s="19">
        <v>0</v>
      </c>
      <c r="J22" s="19">
        <v>0</v>
      </c>
      <c r="K22" s="33"/>
      <c r="L22" s="15" t="s">
        <v>27</v>
      </c>
      <c r="M22" s="15" t="s">
        <v>28</v>
      </c>
      <c r="N22" s="15" t="s">
        <v>71</v>
      </c>
      <c r="O22" s="16">
        <v>2024</v>
      </c>
      <c r="P22" s="16">
        <v>2025</v>
      </c>
      <c r="Q22" s="16">
        <v>2026</v>
      </c>
      <c r="R22" s="22"/>
      <c r="S22" s="8"/>
      <c r="T22" s="8"/>
    </row>
    <row r="23" spans="1:20" ht="15" customHeight="1" x14ac:dyDescent="0.2">
      <c r="A23" s="53" t="s">
        <v>36</v>
      </c>
      <c r="B23" s="19">
        <f>G23</f>
        <v>0</v>
      </c>
      <c r="C23" s="19">
        <f t="shared" ref="C23" si="19">H23</f>
        <v>0</v>
      </c>
      <c r="D23" s="19">
        <f>I23</f>
        <v>0</v>
      </c>
      <c r="E23" s="19">
        <f t="shared" si="8"/>
        <v>0</v>
      </c>
      <c r="F23" s="4"/>
      <c r="G23" s="19">
        <f>G8+G13+G15</f>
        <v>0</v>
      </c>
      <c r="H23" s="19">
        <f t="shared" ref="H23:J23" si="20">H8+H13+H15</f>
        <v>0</v>
      </c>
      <c r="I23" s="19">
        <f t="shared" si="20"/>
        <v>0</v>
      </c>
      <c r="J23" s="19">
        <f t="shared" si="20"/>
        <v>0</v>
      </c>
      <c r="K23" s="33"/>
      <c r="L23" s="28" t="s">
        <v>5</v>
      </c>
      <c r="M23" s="29">
        <v>0</v>
      </c>
      <c r="N23" s="30">
        <v>0</v>
      </c>
      <c r="O23" s="5">
        <f>M23*N23</f>
        <v>0</v>
      </c>
      <c r="P23" s="5">
        <f>M23*N23</f>
        <v>0</v>
      </c>
      <c r="Q23" s="5">
        <f>M23*N23</f>
        <v>0</v>
      </c>
      <c r="R23" s="22"/>
      <c r="S23" s="8"/>
      <c r="T23" s="8"/>
    </row>
    <row r="24" spans="1:20" ht="15" customHeight="1" x14ac:dyDescent="0.2">
      <c r="A24" s="53" t="s">
        <v>34</v>
      </c>
      <c r="B24" s="19">
        <f>B22+B23</f>
        <v>0</v>
      </c>
      <c r="C24" s="19">
        <f>C22+C23</f>
        <v>0</v>
      </c>
      <c r="D24" s="19">
        <f>D22+D23</f>
        <v>0</v>
      </c>
      <c r="E24" s="19">
        <f t="shared" si="8"/>
        <v>0</v>
      </c>
      <c r="F24" s="6"/>
      <c r="G24" s="33"/>
      <c r="H24" s="33"/>
      <c r="I24" s="33"/>
      <c r="J24" s="33"/>
      <c r="K24" s="22"/>
      <c r="L24" s="29"/>
      <c r="M24" s="29"/>
      <c r="N24" s="30"/>
      <c r="O24" s="5">
        <f t="shared" ref="O24:O27" si="21">M24*N24</f>
        <v>0</v>
      </c>
      <c r="P24" s="5">
        <f t="shared" ref="P24:P27" si="22">M24*N24</f>
        <v>0</v>
      </c>
      <c r="Q24" s="5">
        <f t="shared" ref="Q24:Q27" si="23">M24*N24</f>
        <v>0</v>
      </c>
      <c r="R24" s="22"/>
      <c r="S24" s="8"/>
      <c r="T24" s="8"/>
    </row>
    <row r="25" spans="1:20" ht="15" customHeight="1" x14ac:dyDescent="0.2">
      <c r="A25" s="54" t="s">
        <v>35</v>
      </c>
      <c r="B25" s="44">
        <f>B15+G15</f>
        <v>0</v>
      </c>
      <c r="C25" s="44">
        <f>C15+H15</f>
        <v>0</v>
      </c>
      <c r="D25" s="44">
        <f>D15+I15</f>
        <v>0</v>
      </c>
      <c r="E25" s="44">
        <f>E15+J15</f>
        <v>0</v>
      </c>
      <c r="F25" s="6"/>
      <c r="G25" s="55"/>
      <c r="H25" s="55"/>
      <c r="I25" s="55"/>
      <c r="J25" s="55"/>
      <c r="K25" s="56"/>
      <c r="L25" s="29"/>
      <c r="M25" s="29"/>
      <c r="N25" s="30"/>
      <c r="O25" s="5">
        <f t="shared" si="21"/>
        <v>0</v>
      </c>
      <c r="P25" s="5">
        <f t="shared" si="22"/>
        <v>0</v>
      </c>
      <c r="Q25" s="5">
        <f t="shared" si="23"/>
        <v>0</v>
      </c>
      <c r="R25" s="22"/>
      <c r="S25" s="8"/>
      <c r="T25" s="8"/>
    </row>
    <row r="26" spans="1:20" ht="15" customHeight="1" x14ac:dyDescent="0.2">
      <c r="A26" s="8"/>
      <c r="B26" s="8"/>
      <c r="C26" s="8"/>
      <c r="D26" s="8"/>
      <c r="E26" s="8"/>
      <c r="F26" s="8"/>
      <c r="G26" s="8"/>
      <c r="H26" s="22"/>
      <c r="I26" s="22"/>
      <c r="J26" s="22"/>
      <c r="K26" s="22"/>
      <c r="L26" s="29"/>
      <c r="M26" s="29"/>
      <c r="N26" s="30"/>
      <c r="O26" s="5">
        <f t="shared" si="21"/>
        <v>0</v>
      </c>
      <c r="P26" s="5">
        <f t="shared" si="22"/>
        <v>0</v>
      </c>
      <c r="Q26" s="5">
        <f t="shared" si="23"/>
        <v>0</v>
      </c>
      <c r="R26" s="22"/>
      <c r="S26" s="8"/>
      <c r="T26" s="8"/>
    </row>
    <row r="27" spans="1:20" ht="15" customHeight="1" x14ac:dyDescent="0.2">
      <c r="A27" s="8"/>
      <c r="B27" s="8"/>
      <c r="C27" s="8"/>
      <c r="D27" s="8"/>
      <c r="E27" s="8"/>
      <c r="F27" s="8"/>
      <c r="G27" s="8"/>
      <c r="H27" s="22"/>
      <c r="I27" s="22"/>
      <c r="J27" s="22"/>
      <c r="K27" s="22"/>
      <c r="L27" s="29"/>
      <c r="M27" s="29"/>
      <c r="N27" s="30"/>
      <c r="O27" s="5">
        <f t="shared" si="21"/>
        <v>0</v>
      </c>
      <c r="P27" s="5">
        <f t="shared" si="22"/>
        <v>0</v>
      </c>
      <c r="Q27" s="5">
        <f t="shared" si="23"/>
        <v>0</v>
      </c>
      <c r="R27" s="22"/>
      <c r="S27" s="8"/>
      <c r="T27" s="8"/>
    </row>
    <row r="28" spans="1:20" ht="15" customHeight="1" x14ac:dyDescent="0.2">
      <c r="K28" s="22"/>
      <c r="L28" s="80" t="s">
        <v>20</v>
      </c>
      <c r="M28" s="81"/>
      <c r="N28" s="82"/>
      <c r="O28" s="45">
        <f>(SUM(O23:O27))/1000</f>
        <v>0</v>
      </c>
      <c r="P28" s="45">
        <f>(SUM(P23:P27))/1000</f>
        <v>0</v>
      </c>
      <c r="Q28" s="45">
        <f>(SUM(Q23:Q27))/1000</f>
        <v>0</v>
      </c>
      <c r="R28" s="22"/>
      <c r="S28" s="8"/>
      <c r="T28" s="8"/>
    </row>
    <row r="29" spans="1:20" ht="15" customHeight="1" x14ac:dyDescent="0.2">
      <c r="K29" s="22"/>
      <c r="L29" s="28" t="s">
        <v>6</v>
      </c>
      <c r="M29" s="29">
        <v>0</v>
      </c>
      <c r="N29" s="30">
        <v>0</v>
      </c>
      <c r="O29" s="5">
        <f>M29*N29</f>
        <v>0</v>
      </c>
      <c r="P29" s="5">
        <f>M29*N29</f>
        <v>0</v>
      </c>
      <c r="Q29" s="5">
        <f>M29*N29</f>
        <v>0</v>
      </c>
      <c r="R29" s="22"/>
      <c r="S29" s="8"/>
      <c r="T29" s="8"/>
    </row>
    <row r="30" spans="1:20" ht="15" customHeight="1" x14ac:dyDescent="0.2">
      <c r="K30" s="22"/>
      <c r="L30" s="29"/>
      <c r="M30" s="29"/>
      <c r="N30" s="30"/>
      <c r="O30" s="5">
        <f>M30*N30</f>
        <v>0</v>
      </c>
      <c r="P30" s="5">
        <f>M30*N30</f>
        <v>0</v>
      </c>
      <c r="Q30" s="5">
        <f>M30*N30</f>
        <v>0</v>
      </c>
      <c r="R30" s="22"/>
      <c r="S30" s="8"/>
      <c r="T30" s="8"/>
    </row>
    <row r="31" spans="1:20" ht="15" customHeight="1" x14ac:dyDescent="0.2">
      <c r="K31" s="22"/>
      <c r="L31" s="29"/>
      <c r="M31" s="29"/>
      <c r="N31" s="30"/>
      <c r="O31" s="5">
        <f>M31*N31</f>
        <v>0</v>
      </c>
      <c r="P31" s="5">
        <f>M31*N31</f>
        <v>0</v>
      </c>
      <c r="Q31" s="5">
        <f>M31*N31</f>
        <v>0</v>
      </c>
      <c r="R31" s="22"/>
      <c r="S31" s="8"/>
      <c r="T31" s="8"/>
    </row>
    <row r="32" spans="1:20" ht="15" customHeight="1" x14ac:dyDescent="0.2">
      <c r="A32" s="24" t="s">
        <v>79</v>
      </c>
      <c r="K32" s="8"/>
      <c r="L32" s="80" t="s">
        <v>21</v>
      </c>
      <c r="M32" s="81"/>
      <c r="N32" s="82"/>
      <c r="O32" s="45">
        <f>(SUM(O29:O31))/1000</f>
        <v>0</v>
      </c>
      <c r="P32" s="45">
        <f>(SUM(P29:P31))/1000</f>
        <v>0</v>
      </c>
      <c r="Q32" s="45">
        <f>(SUM(Q29:Q31))/1000</f>
        <v>0</v>
      </c>
      <c r="R32" s="22"/>
      <c r="S32" s="8"/>
      <c r="T32" s="8"/>
    </row>
    <row r="34" spans="1:12" ht="51" x14ac:dyDescent="0.2">
      <c r="A34" s="67" t="s">
        <v>39</v>
      </c>
      <c r="B34" s="17" t="s">
        <v>75</v>
      </c>
      <c r="C34" s="17" t="s">
        <v>76</v>
      </c>
      <c r="D34" s="17" t="s">
        <v>77</v>
      </c>
      <c r="F34" s="8"/>
      <c r="G34" s="17" t="s">
        <v>80</v>
      </c>
      <c r="H34" s="17" t="s">
        <v>78</v>
      </c>
      <c r="I34" s="17" t="s">
        <v>82</v>
      </c>
      <c r="J34" s="17" t="s">
        <v>84</v>
      </c>
    </row>
    <row r="35" spans="1:12" x14ac:dyDescent="0.2">
      <c r="A35" s="29" t="s">
        <v>74</v>
      </c>
      <c r="B35" s="30"/>
      <c r="C35" s="44">
        <v>60</v>
      </c>
      <c r="D35" s="13">
        <f>B35/C35</f>
        <v>0</v>
      </c>
      <c r="F35" s="8"/>
      <c r="G35" s="44">
        <f>IF($C35=36,$D35*12)+IF($C35=48,$D35*12)+IF($C35&gt;=60,$D35*12)</f>
        <v>0</v>
      </c>
      <c r="H35" s="44">
        <f t="shared" ref="H35:I43" si="24">IF($C35=36,$D35*12)+IF($C35=48,$D35*12)+IF($C35&gt;=60,$D35*12)</f>
        <v>0</v>
      </c>
      <c r="I35" s="44">
        <f t="shared" si="24"/>
        <v>0</v>
      </c>
      <c r="J35" s="44">
        <f>B35-(G35+H35+I35)</f>
        <v>0</v>
      </c>
    </row>
    <row r="36" spans="1:12" x14ac:dyDescent="0.2">
      <c r="A36" s="29"/>
      <c r="B36" s="30"/>
      <c r="C36" s="44">
        <v>60</v>
      </c>
      <c r="D36" s="13">
        <f t="shared" ref="D36:D43" si="25">B36/C36</f>
        <v>0</v>
      </c>
      <c r="F36" s="8"/>
      <c r="G36" s="44">
        <f t="shared" ref="G36:G43" si="26">IF($C36=36,$D36*12)+IF($C36=48,$D36*12)+IF($C36&gt;=60,$D36*12)</f>
        <v>0</v>
      </c>
      <c r="H36" s="44">
        <f t="shared" si="24"/>
        <v>0</v>
      </c>
      <c r="I36" s="44">
        <f t="shared" si="24"/>
        <v>0</v>
      </c>
      <c r="J36" s="44">
        <f t="shared" ref="J36:J43" si="27">B36-(G36+H36+I36)</f>
        <v>0</v>
      </c>
    </row>
    <row r="37" spans="1:12" x14ac:dyDescent="0.2">
      <c r="A37" s="29"/>
      <c r="B37" s="30"/>
      <c r="C37" s="44">
        <v>60</v>
      </c>
      <c r="D37" s="13">
        <f t="shared" si="25"/>
        <v>0</v>
      </c>
      <c r="F37" s="8"/>
      <c r="G37" s="44">
        <f t="shared" si="26"/>
        <v>0</v>
      </c>
      <c r="H37" s="44">
        <f t="shared" si="24"/>
        <v>0</v>
      </c>
      <c r="I37" s="44">
        <f t="shared" si="24"/>
        <v>0</v>
      </c>
      <c r="J37" s="44">
        <f t="shared" si="27"/>
        <v>0</v>
      </c>
    </row>
    <row r="38" spans="1:12" x14ac:dyDescent="0.2">
      <c r="A38" s="29"/>
      <c r="B38" s="30"/>
      <c r="C38" s="44">
        <v>60</v>
      </c>
      <c r="D38" s="13">
        <f t="shared" si="25"/>
        <v>0</v>
      </c>
      <c r="F38" s="8"/>
      <c r="G38" s="44">
        <f t="shared" si="26"/>
        <v>0</v>
      </c>
      <c r="H38" s="44">
        <f t="shared" si="24"/>
        <v>0</v>
      </c>
      <c r="I38" s="44">
        <f t="shared" si="24"/>
        <v>0</v>
      </c>
      <c r="J38" s="44">
        <f t="shared" si="27"/>
        <v>0</v>
      </c>
      <c r="L38" s="14"/>
    </row>
    <row r="39" spans="1:12" x14ac:dyDescent="0.2">
      <c r="A39" s="68"/>
      <c r="B39" s="69"/>
      <c r="C39" s="70">
        <v>60</v>
      </c>
      <c r="D39" s="13">
        <f t="shared" si="25"/>
        <v>0</v>
      </c>
      <c r="G39" s="44">
        <f t="shared" si="26"/>
        <v>0</v>
      </c>
      <c r="H39" s="44">
        <f t="shared" si="24"/>
        <v>0</v>
      </c>
      <c r="I39" s="44">
        <f t="shared" si="24"/>
        <v>0</v>
      </c>
      <c r="J39" s="44">
        <f t="shared" si="27"/>
        <v>0</v>
      </c>
    </row>
    <row r="40" spans="1:12" x14ac:dyDescent="0.2">
      <c r="A40" s="68"/>
      <c r="B40" s="69"/>
      <c r="C40" s="70">
        <v>60</v>
      </c>
      <c r="D40" s="13">
        <f t="shared" si="25"/>
        <v>0</v>
      </c>
      <c r="G40" s="44">
        <f t="shared" si="26"/>
        <v>0</v>
      </c>
      <c r="H40" s="44">
        <f t="shared" si="24"/>
        <v>0</v>
      </c>
      <c r="I40" s="44">
        <f t="shared" si="24"/>
        <v>0</v>
      </c>
      <c r="J40" s="44">
        <f t="shared" si="27"/>
        <v>0</v>
      </c>
    </row>
    <row r="41" spans="1:12" x14ac:dyDescent="0.2">
      <c r="A41" s="68"/>
      <c r="B41" s="69"/>
      <c r="C41" s="70">
        <v>60</v>
      </c>
      <c r="D41" s="13">
        <f t="shared" si="25"/>
        <v>0</v>
      </c>
      <c r="G41" s="44">
        <f t="shared" si="26"/>
        <v>0</v>
      </c>
      <c r="H41" s="44">
        <f t="shared" si="24"/>
        <v>0</v>
      </c>
      <c r="I41" s="44">
        <f t="shared" si="24"/>
        <v>0</v>
      </c>
      <c r="J41" s="44">
        <f t="shared" si="27"/>
        <v>0</v>
      </c>
    </row>
    <row r="42" spans="1:12" x14ac:dyDescent="0.2">
      <c r="A42" s="68"/>
      <c r="B42" s="69"/>
      <c r="C42" s="70">
        <v>60</v>
      </c>
      <c r="D42" s="13">
        <f t="shared" si="25"/>
        <v>0</v>
      </c>
      <c r="G42" s="44">
        <f t="shared" si="26"/>
        <v>0</v>
      </c>
      <c r="H42" s="44">
        <f t="shared" si="24"/>
        <v>0</v>
      </c>
      <c r="I42" s="44">
        <f t="shared" si="24"/>
        <v>0</v>
      </c>
      <c r="J42" s="44">
        <f t="shared" si="27"/>
        <v>0</v>
      </c>
    </row>
    <row r="43" spans="1:12" x14ac:dyDescent="0.2">
      <c r="A43" s="68"/>
      <c r="B43" s="69"/>
      <c r="C43" s="70">
        <v>60</v>
      </c>
      <c r="D43" s="13">
        <f t="shared" si="25"/>
        <v>0</v>
      </c>
      <c r="G43" s="44">
        <f t="shared" si="26"/>
        <v>0</v>
      </c>
      <c r="H43" s="44">
        <f t="shared" si="24"/>
        <v>0</v>
      </c>
      <c r="I43" s="44">
        <f t="shared" si="24"/>
        <v>0</v>
      </c>
      <c r="J43" s="44">
        <f t="shared" si="27"/>
        <v>0</v>
      </c>
    </row>
    <row r="44" spans="1:12" x14ac:dyDescent="0.2">
      <c r="A44" s="71" t="s">
        <v>14</v>
      </c>
      <c r="B44" s="72">
        <f>(SUM(B35:B43))/1000</f>
        <v>0</v>
      </c>
      <c r="C44" s="72"/>
      <c r="D44" s="72">
        <f t="shared" ref="D44" si="28">(SUM(D35:D43))/1000</f>
        <v>0</v>
      </c>
      <c r="G44" s="72">
        <f>(SUM(G35:G43)/1000)</f>
        <v>0</v>
      </c>
      <c r="H44" s="72">
        <f t="shared" ref="H44:I44" si="29">(SUM(H35:H43)/1000)</f>
        <v>0</v>
      </c>
      <c r="I44" s="72">
        <f t="shared" si="29"/>
        <v>0</v>
      </c>
      <c r="J44" s="72">
        <f>(SUM(J35:J43)/1000)</f>
        <v>0</v>
      </c>
    </row>
  </sheetData>
  <mergeCells count="9">
    <mergeCell ref="L28:N28"/>
    <mergeCell ref="L32:N32"/>
    <mergeCell ref="B3:J3"/>
    <mergeCell ref="B4:J4"/>
    <mergeCell ref="A6:A7"/>
    <mergeCell ref="B6:E6"/>
    <mergeCell ref="G6:J6"/>
    <mergeCell ref="L14:N14"/>
    <mergeCell ref="L21:N21"/>
  </mergeCells>
  <pageMargins left="0.7" right="0.7" top="0.78740157499999996" bottom="0.78740157499999996" header="0.3" footer="0.3"/>
  <ignoredErrors>
    <ignoredError sqref="O14:T14" formula="1"/>
  </ignoredError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4"/>
  <sheetViews>
    <sheetView workbookViewId="0">
      <selection activeCell="N7" sqref="N7"/>
    </sheetView>
  </sheetViews>
  <sheetFormatPr defaultRowHeight="12.75" x14ac:dyDescent="0.2"/>
  <cols>
    <col min="1" max="1" width="43.5703125" customWidth="1"/>
    <col min="2" max="10" width="11.7109375" customWidth="1"/>
    <col min="11" max="11" width="3.7109375" customWidth="1"/>
    <col min="12" max="12" width="38.85546875" customWidth="1"/>
    <col min="13" max="13" width="9.85546875" customWidth="1"/>
    <col min="14" max="14" width="12.28515625" customWidth="1"/>
    <col min="15" max="17" width="9.85546875" customWidth="1"/>
  </cols>
  <sheetData>
    <row r="1" spans="1:19" ht="15.75" x14ac:dyDescent="0.2">
      <c r="A1" s="21" t="s">
        <v>85</v>
      </c>
      <c r="B1" s="8"/>
      <c r="C1" s="8"/>
      <c r="D1" s="8"/>
      <c r="E1" s="8"/>
      <c r="F1" s="57"/>
      <c r="G1" s="22"/>
      <c r="H1" s="22"/>
      <c r="I1" s="22"/>
      <c r="J1" s="22"/>
      <c r="K1" s="22"/>
      <c r="L1" s="23" t="s">
        <v>7</v>
      </c>
      <c r="M1" s="8"/>
      <c r="N1" s="8"/>
      <c r="O1" s="8"/>
      <c r="P1" s="8"/>
      <c r="Q1" s="8"/>
    </row>
    <row r="2" spans="1:19" ht="15" customHeight="1" x14ac:dyDescent="0.2">
      <c r="A2" s="21"/>
      <c r="B2" s="8"/>
      <c r="C2" s="8"/>
      <c r="D2" s="8"/>
      <c r="E2" s="8"/>
      <c r="F2" s="8"/>
      <c r="G2" s="22"/>
      <c r="H2" s="22"/>
      <c r="I2" s="22"/>
      <c r="J2" s="33"/>
      <c r="K2" s="22"/>
      <c r="L2" s="22"/>
      <c r="M2" s="8"/>
      <c r="N2" s="8"/>
      <c r="O2" s="8"/>
      <c r="P2" s="8"/>
      <c r="Q2" s="8"/>
    </row>
    <row r="3" spans="1:19" ht="15" customHeight="1" x14ac:dyDescent="0.2">
      <c r="A3" s="24" t="s">
        <v>15</v>
      </c>
      <c r="B3" s="87"/>
      <c r="C3" s="87"/>
      <c r="D3" s="87"/>
      <c r="E3" s="87"/>
      <c r="F3" s="87"/>
      <c r="G3" s="87"/>
      <c r="H3" s="22"/>
      <c r="I3" s="22"/>
      <c r="J3" s="33"/>
      <c r="K3" s="22"/>
      <c r="L3" s="22"/>
      <c r="M3" s="8"/>
      <c r="N3" s="8"/>
      <c r="O3" s="8"/>
      <c r="P3" s="8"/>
      <c r="Q3" s="8"/>
    </row>
    <row r="4" spans="1:19" ht="15" customHeight="1" x14ac:dyDescent="0.2">
      <c r="A4" s="24" t="s">
        <v>16</v>
      </c>
      <c r="B4" s="87"/>
      <c r="C4" s="87"/>
      <c r="D4" s="87"/>
      <c r="E4" s="87"/>
      <c r="F4" s="87"/>
      <c r="G4" s="87"/>
      <c r="H4" s="22"/>
      <c r="I4" s="22"/>
      <c r="J4" s="33"/>
      <c r="K4" s="22"/>
      <c r="L4" s="8"/>
      <c r="M4" s="8"/>
      <c r="N4" s="8"/>
      <c r="O4" s="8"/>
      <c r="P4" s="8"/>
      <c r="Q4" s="8"/>
    </row>
    <row r="5" spans="1:19" ht="15" customHeight="1" x14ac:dyDescent="0.2">
      <c r="A5" s="24"/>
      <c r="B5" s="10"/>
      <c r="C5" s="8"/>
      <c r="D5" s="8"/>
      <c r="E5" s="8"/>
      <c r="F5" s="8"/>
      <c r="G5" s="22"/>
      <c r="H5" s="22"/>
      <c r="I5" s="22"/>
      <c r="J5" s="33"/>
      <c r="K5" s="22"/>
      <c r="L5" s="8"/>
      <c r="M5" s="8"/>
      <c r="N5" s="8"/>
      <c r="O5" s="8"/>
      <c r="P5" s="8"/>
      <c r="Q5" s="8"/>
    </row>
    <row r="6" spans="1:19" ht="39.75" customHeight="1" x14ac:dyDescent="0.2">
      <c r="A6" s="88"/>
      <c r="B6" s="92" t="s">
        <v>10</v>
      </c>
      <c r="C6" s="93"/>
      <c r="D6" s="93"/>
      <c r="E6" s="93"/>
      <c r="F6" s="93"/>
      <c r="G6" s="94"/>
      <c r="H6" s="22"/>
      <c r="I6" s="22"/>
      <c r="J6" s="33"/>
      <c r="K6" s="22"/>
      <c r="L6" s="15" t="s">
        <v>12</v>
      </c>
      <c r="M6" s="15" t="s">
        <v>13</v>
      </c>
      <c r="N6" s="15" t="s">
        <v>88</v>
      </c>
      <c r="O6" s="16">
        <v>2024</v>
      </c>
      <c r="P6" s="16">
        <v>2025</v>
      </c>
      <c r="Q6" s="16">
        <v>2026</v>
      </c>
      <c r="R6" s="16">
        <v>2027</v>
      </c>
      <c r="S6" s="16">
        <v>2028</v>
      </c>
    </row>
    <row r="7" spans="1:19" ht="15" customHeight="1" x14ac:dyDescent="0.2">
      <c r="A7" s="89"/>
      <c r="B7" s="67">
        <v>2024</v>
      </c>
      <c r="C7" s="67">
        <v>2025</v>
      </c>
      <c r="D7" s="67">
        <v>2026</v>
      </c>
      <c r="E7" s="67">
        <v>2027</v>
      </c>
      <c r="F7" s="67">
        <v>2028</v>
      </c>
      <c r="G7" s="17" t="s">
        <v>14</v>
      </c>
      <c r="H7" s="22"/>
      <c r="I7" s="22"/>
      <c r="J7" s="55"/>
      <c r="K7" s="56"/>
      <c r="L7" s="28" t="s">
        <v>9</v>
      </c>
      <c r="M7" s="29">
        <v>0.5</v>
      </c>
      <c r="N7" s="30"/>
      <c r="O7" s="5">
        <f>CEILING(((M7*N7*12)*1.03),1000)</f>
        <v>0</v>
      </c>
      <c r="P7" s="5">
        <f>CEILING(((M7*N7*12)*1.06),1000)</f>
        <v>0</v>
      </c>
      <c r="Q7" s="5">
        <f>CEILING(((M7*N7*12)*1.09),1000)</f>
        <v>0</v>
      </c>
      <c r="R7" s="5">
        <f>CEILING(((M7*N7*12)*1.12),1000)</f>
        <v>0</v>
      </c>
      <c r="S7" s="5">
        <f>CEILING(((M7*N7*12)*1.15),1000)</f>
        <v>0</v>
      </c>
    </row>
    <row r="8" spans="1:19" ht="15" customHeight="1" x14ac:dyDescent="0.2">
      <c r="A8" s="31" t="s">
        <v>4</v>
      </c>
      <c r="B8" s="19">
        <f>SUM(B9:B12)</f>
        <v>0</v>
      </c>
      <c r="C8" s="19">
        <f>SUM(C9:C12)</f>
        <v>0</v>
      </c>
      <c r="D8" s="19">
        <f>SUM(D9:D12)</f>
        <v>0</v>
      </c>
      <c r="E8" s="19"/>
      <c r="F8" s="19"/>
      <c r="G8" s="19">
        <f t="shared" ref="G8:G21" si="0">SUM(B8:F8)</f>
        <v>0</v>
      </c>
      <c r="H8" s="22"/>
      <c r="I8" s="22"/>
      <c r="J8" s="22"/>
      <c r="K8" s="22"/>
      <c r="L8" s="28" t="s">
        <v>92</v>
      </c>
      <c r="M8" s="29">
        <v>0.5</v>
      </c>
      <c r="N8" s="30"/>
      <c r="O8" s="5">
        <f t="shared" ref="O8:O13" si="1">CEILING(((M8*N8*12)*1.03),1000)</f>
        <v>0</v>
      </c>
      <c r="P8" s="5">
        <f t="shared" ref="P8:P13" si="2">CEILING(((M8*N8*12)*1.06),1000)</f>
        <v>0</v>
      </c>
      <c r="Q8" s="5">
        <f t="shared" ref="Q8:Q13" si="3">CEILING(((M8*N8*12)*1.09),1000)</f>
        <v>0</v>
      </c>
      <c r="R8" s="5">
        <f t="shared" ref="R8:R13" si="4">CEILING(((M8*N8*12)*1.12),1000)</f>
        <v>0</v>
      </c>
      <c r="S8" s="5">
        <f t="shared" ref="S8:S13" si="5">CEILING(((M8*N8*12)*1.15),1000)</f>
        <v>0</v>
      </c>
    </row>
    <row r="9" spans="1:19" ht="15" customHeight="1" x14ac:dyDescent="0.2">
      <c r="A9" s="34" t="s">
        <v>23</v>
      </c>
      <c r="B9" s="35">
        <v>0</v>
      </c>
      <c r="C9" s="35">
        <v>0</v>
      </c>
      <c r="D9" s="35">
        <v>0</v>
      </c>
      <c r="E9" s="35"/>
      <c r="F9" s="35"/>
      <c r="G9" s="19">
        <f t="shared" si="0"/>
        <v>0</v>
      </c>
      <c r="H9" s="22"/>
      <c r="I9" s="22"/>
      <c r="J9" s="22"/>
      <c r="K9" s="22"/>
      <c r="L9" s="29"/>
      <c r="M9" s="29"/>
      <c r="N9" s="30"/>
      <c r="O9" s="5">
        <f t="shared" si="1"/>
        <v>0</v>
      </c>
      <c r="P9" s="5">
        <f t="shared" si="2"/>
        <v>0</v>
      </c>
      <c r="Q9" s="5">
        <f t="shared" si="3"/>
        <v>0</v>
      </c>
      <c r="R9" s="5">
        <f t="shared" si="4"/>
        <v>0</v>
      </c>
      <c r="S9" s="5">
        <f t="shared" si="5"/>
        <v>0</v>
      </c>
    </row>
    <row r="10" spans="1:19" ht="15" customHeight="1" x14ac:dyDescent="0.2">
      <c r="A10" s="34" t="s">
        <v>24</v>
      </c>
      <c r="B10" s="35">
        <v>0</v>
      </c>
      <c r="C10" s="35">
        <v>0</v>
      </c>
      <c r="D10" s="35">
        <v>0</v>
      </c>
      <c r="E10" s="35"/>
      <c r="F10" s="35"/>
      <c r="G10" s="19">
        <f t="shared" si="0"/>
        <v>0</v>
      </c>
      <c r="H10" s="22"/>
      <c r="I10" s="22"/>
      <c r="J10" s="22"/>
      <c r="K10" s="22"/>
      <c r="L10" s="29"/>
      <c r="M10" s="29"/>
      <c r="N10" s="30"/>
      <c r="O10" s="5">
        <f t="shared" si="1"/>
        <v>0</v>
      </c>
      <c r="P10" s="5">
        <f t="shared" si="2"/>
        <v>0</v>
      </c>
      <c r="Q10" s="5">
        <f t="shared" si="3"/>
        <v>0</v>
      </c>
      <c r="R10" s="5">
        <f t="shared" si="4"/>
        <v>0</v>
      </c>
      <c r="S10" s="5">
        <f t="shared" si="5"/>
        <v>0</v>
      </c>
    </row>
    <row r="11" spans="1:19" ht="15" customHeight="1" x14ac:dyDescent="0.2">
      <c r="A11" s="34" t="s">
        <v>37</v>
      </c>
      <c r="B11" s="35">
        <v>0</v>
      </c>
      <c r="C11" s="35">
        <v>0</v>
      </c>
      <c r="D11" s="35">
        <v>0</v>
      </c>
      <c r="E11" s="35"/>
      <c r="F11" s="35"/>
      <c r="G11" s="19">
        <f t="shared" si="0"/>
        <v>0</v>
      </c>
      <c r="H11" s="22"/>
      <c r="I11" s="22"/>
      <c r="J11" s="22"/>
      <c r="K11" s="22"/>
      <c r="L11" s="29"/>
      <c r="M11" s="29"/>
      <c r="N11" s="30"/>
      <c r="O11" s="5">
        <f t="shared" si="1"/>
        <v>0</v>
      </c>
      <c r="P11" s="5">
        <f t="shared" si="2"/>
        <v>0</v>
      </c>
      <c r="Q11" s="5">
        <f t="shared" si="3"/>
        <v>0</v>
      </c>
      <c r="R11" s="5">
        <f t="shared" si="4"/>
        <v>0</v>
      </c>
      <c r="S11" s="5">
        <f t="shared" si="5"/>
        <v>0</v>
      </c>
    </row>
    <row r="12" spans="1:19" ht="15" customHeight="1" x14ac:dyDescent="0.2">
      <c r="A12" s="38" t="s">
        <v>38</v>
      </c>
      <c r="B12" s="5">
        <f>FLOOR((B9+B10+B11+B15)/100*20,1)</f>
        <v>0</v>
      </c>
      <c r="C12" s="5">
        <f>FLOOR((C9+C10+C11+C15)/100*20,1)</f>
        <v>0</v>
      </c>
      <c r="D12" s="5">
        <f>FLOOR((D9+D10+D11+D15)/100*20,1)</f>
        <v>0</v>
      </c>
      <c r="E12" s="5">
        <f t="shared" ref="E12:F12" si="6">FLOOR((E9+E10+E11+E15)/100*20,1)</f>
        <v>0</v>
      </c>
      <c r="F12" s="5">
        <f t="shared" si="6"/>
        <v>0</v>
      </c>
      <c r="G12" s="19">
        <f t="shared" si="0"/>
        <v>0</v>
      </c>
      <c r="H12" s="22"/>
      <c r="I12" s="22"/>
      <c r="J12" s="22"/>
      <c r="K12" s="22"/>
      <c r="L12" s="29"/>
      <c r="M12" s="29"/>
      <c r="N12" s="30"/>
      <c r="O12" s="5">
        <f t="shared" si="1"/>
        <v>0</v>
      </c>
      <c r="P12" s="5">
        <f t="shared" si="2"/>
        <v>0</v>
      </c>
      <c r="Q12" s="5">
        <f t="shared" si="3"/>
        <v>0</v>
      </c>
      <c r="R12" s="5">
        <f t="shared" si="4"/>
        <v>0</v>
      </c>
      <c r="S12" s="5">
        <f t="shared" si="5"/>
        <v>0</v>
      </c>
    </row>
    <row r="13" spans="1:19" ht="15" customHeight="1" x14ac:dyDescent="0.2">
      <c r="A13" s="40" t="s">
        <v>8</v>
      </c>
      <c r="B13" s="41">
        <f>E44</f>
        <v>0</v>
      </c>
      <c r="C13" s="41">
        <f>F44</f>
        <v>0</v>
      </c>
      <c r="D13" s="41">
        <f>G44</f>
        <v>0</v>
      </c>
      <c r="E13" s="41">
        <f>H44</f>
        <v>0</v>
      </c>
      <c r="F13" s="41">
        <f>I44</f>
        <v>0</v>
      </c>
      <c r="G13" s="19">
        <f t="shared" si="0"/>
        <v>0</v>
      </c>
      <c r="H13" s="22"/>
      <c r="I13" s="22"/>
      <c r="J13" s="22"/>
      <c r="K13" s="22"/>
      <c r="L13" s="29"/>
      <c r="M13" s="29"/>
      <c r="N13" s="30"/>
      <c r="O13" s="5">
        <f t="shared" si="1"/>
        <v>0</v>
      </c>
      <c r="P13" s="5">
        <f t="shared" si="2"/>
        <v>0</v>
      </c>
      <c r="Q13" s="5">
        <f t="shared" si="3"/>
        <v>0</v>
      </c>
      <c r="R13" s="5">
        <f t="shared" si="4"/>
        <v>0</v>
      </c>
      <c r="S13" s="5">
        <f t="shared" si="5"/>
        <v>0</v>
      </c>
    </row>
    <row r="14" spans="1:19" ht="15" customHeight="1" x14ac:dyDescent="0.2">
      <c r="A14" s="43"/>
      <c r="B14" s="44"/>
      <c r="C14" s="44"/>
      <c r="D14" s="44"/>
      <c r="E14" s="44"/>
      <c r="F14" s="44"/>
      <c r="G14" s="19">
        <f t="shared" si="0"/>
        <v>0</v>
      </c>
      <c r="K14" s="8"/>
      <c r="L14" s="80" t="s">
        <v>18</v>
      </c>
      <c r="M14" s="81"/>
      <c r="N14" s="82"/>
      <c r="O14" s="73">
        <f>(SUM(O7:O13))/1000</f>
        <v>0</v>
      </c>
      <c r="P14" s="73">
        <f>(SUM(P7:P13))/1000</f>
        <v>0</v>
      </c>
      <c r="Q14" s="73">
        <f>(SUM(Q7:Q13))/1000</f>
        <v>0</v>
      </c>
      <c r="R14" s="73">
        <f t="shared" ref="R14:S14" si="7">(SUM(R7:R13))/1000</f>
        <v>0</v>
      </c>
      <c r="S14" s="73">
        <f t="shared" si="7"/>
        <v>0</v>
      </c>
    </row>
    <row r="15" spans="1:19" ht="15" customHeight="1" x14ac:dyDescent="0.2">
      <c r="A15" s="18" t="s">
        <v>0</v>
      </c>
      <c r="B15" s="19">
        <f>SUM(B16+B17+B18+B21)</f>
        <v>0</v>
      </c>
      <c r="C15" s="19">
        <f>SUM(C16+C17+C18+C21)</f>
        <v>0</v>
      </c>
      <c r="D15" s="19">
        <f>SUM(D16+D17+D18+D21)</f>
        <v>0</v>
      </c>
      <c r="E15" s="19">
        <f t="shared" ref="E15:F15" si="8">SUM(E16+E17+E18+E21)</f>
        <v>0</v>
      </c>
      <c r="F15" s="19">
        <f t="shared" si="8"/>
        <v>0</v>
      </c>
      <c r="G15" s="19">
        <f t="shared" si="0"/>
        <v>0</v>
      </c>
      <c r="K15" s="8"/>
      <c r="L15" s="28" t="s">
        <v>22</v>
      </c>
      <c r="M15" s="29"/>
      <c r="N15" s="30"/>
      <c r="O15" s="5">
        <f>CEILING(((M15*N15*12)*1.03),1000)</f>
        <v>0</v>
      </c>
      <c r="P15" s="5">
        <f>CEILING(((M15*N15*12)*1.06),1000)</f>
        <v>0</v>
      </c>
      <c r="Q15" s="5">
        <f>CEILING(((M15*N15*12)*1.09),1000)</f>
        <v>0</v>
      </c>
      <c r="R15" s="5">
        <f>CEILING(((M15*N15*12)*1.12),1000)</f>
        <v>0</v>
      </c>
      <c r="S15" s="5">
        <f>CEILING(((M15*N15*12)*1.15),1000)</f>
        <v>0</v>
      </c>
    </row>
    <row r="16" spans="1:19" ht="15" customHeight="1" x14ac:dyDescent="0.2">
      <c r="A16" s="46" t="s">
        <v>25</v>
      </c>
      <c r="B16" s="13">
        <f>O14</f>
        <v>0</v>
      </c>
      <c r="C16" s="13">
        <f>P14</f>
        <v>0</v>
      </c>
      <c r="D16" s="13">
        <f>Q14</f>
        <v>0</v>
      </c>
      <c r="E16" s="13">
        <f>R14</f>
        <v>0</v>
      </c>
      <c r="F16" s="13">
        <f t="shared" ref="F16" si="9">S14</f>
        <v>0</v>
      </c>
      <c r="G16" s="19">
        <f t="shared" si="0"/>
        <v>0</v>
      </c>
      <c r="H16" s="22"/>
      <c r="I16" s="22"/>
      <c r="J16" s="33"/>
      <c r="K16" s="22"/>
      <c r="L16" s="28" t="s">
        <v>29</v>
      </c>
      <c r="M16" s="29"/>
      <c r="N16" s="30"/>
      <c r="O16" s="5">
        <f t="shared" ref="O16:O20" si="10">CEILING(((M16*N16*12)*1.03),1000)</f>
        <v>0</v>
      </c>
      <c r="P16" s="5">
        <f t="shared" ref="P16:P20" si="11">CEILING(((M16*N16*12)*1.06),1000)</f>
        <v>0</v>
      </c>
      <c r="Q16" s="5">
        <f t="shared" ref="Q16:Q20" si="12">CEILING(((M16*N16*12)*1.09),1000)</f>
        <v>0</v>
      </c>
      <c r="R16" s="5">
        <f t="shared" ref="R16:R20" si="13">CEILING(((M16*N16*12)*1.12),1000)</f>
        <v>0</v>
      </c>
      <c r="S16" s="5">
        <f t="shared" ref="S16:S20" si="14">CEILING(((M16*N16*12)*1.15),1000)</f>
        <v>0</v>
      </c>
    </row>
    <row r="17" spans="1:19" ht="15" customHeight="1" x14ac:dyDescent="0.2">
      <c r="A17" s="47" t="s">
        <v>26</v>
      </c>
      <c r="B17" s="13">
        <f>O21</f>
        <v>0</v>
      </c>
      <c r="C17" s="13">
        <f>P21</f>
        <v>0</v>
      </c>
      <c r="D17" s="13">
        <f>Q21</f>
        <v>0</v>
      </c>
      <c r="E17" s="13">
        <f>R21</f>
        <v>0</v>
      </c>
      <c r="F17" s="13">
        <f t="shared" ref="F17" si="15">S21</f>
        <v>0</v>
      </c>
      <c r="G17" s="19">
        <f t="shared" si="0"/>
        <v>0</v>
      </c>
      <c r="H17" s="22"/>
      <c r="I17" s="22"/>
      <c r="J17" s="55"/>
      <c r="K17" s="56"/>
      <c r="L17" s="29"/>
      <c r="M17" s="29"/>
      <c r="N17" s="30"/>
      <c r="O17" s="5">
        <f t="shared" si="10"/>
        <v>0</v>
      </c>
      <c r="P17" s="5">
        <f t="shared" si="11"/>
        <v>0</v>
      </c>
      <c r="Q17" s="5">
        <f t="shared" si="12"/>
        <v>0</v>
      </c>
      <c r="R17" s="5">
        <f t="shared" si="13"/>
        <v>0</v>
      </c>
      <c r="S17" s="5">
        <f t="shared" si="14"/>
        <v>0</v>
      </c>
    </row>
    <row r="18" spans="1:19" ht="15" customHeight="1" x14ac:dyDescent="0.2">
      <c r="A18" s="48" t="s">
        <v>1</v>
      </c>
      <c r="B18" s="12">
        <f>SUM(B19:B20)</f>
        <v>0</v>
      </c>
      <c r="C18" s="12">
        <f>SUM(C19:C20)</f>
        <v>0</v>
      </c>
      <c r="D18" s="12">
        <f>SUM(D19:D20)</f>
        <v>0</v>
      </c>
      <c r="E18" s="12">
        <f>SUM(E19:E20)</f>
        <v>0</v>
      </c>
      <c r="F18" s="12">
        <f>SUM(F19:F20)</f>
        <v>0</v>
      </c>
      <c r="G18" s="19">
        <f t="shared" si="0"/>
        <v>0</v>
      </c>
      <c r="H18" s="22"/>
      <c r="I18" s="22"/>
      <c r="J18" s="22"/>
      <c r="K18" s="22"/>
      <c r="L18" s="29"/>
      <c r="M18" s="29"/>
      <c r="N18" s="30"/>
      <c r="O18" s="5">
        <f t="shared" si="10"/>
        <v>0</v>
      </c>
      <c r="P18" s="5">
        <f t="shared" si="11"/>
        <v>0</v>
      </c>
      <c r="Q18" s="5">
        <f t="shared" si="12"/>
        <v>0</v>
      </c>
      <c r="R18" s="5">
        <f t="shared" si="13"/>
        <v>0</v>
      </c>
      <c r="S18" s="5">
        <f t="shared" si="14"/>
        <v>0</v>
      </c>
    </row>
    <row r="19" spans="1:19" ht="15" customHeight="1" x14ac:dyDescent="0.2">
      <c r="A19" s="49" t="s">
        <v>2</v>
      </c>
      <c r="B19" s="13">
        <f>O28</f>
        <v>0</v>
      </c>
      <c r="C19" s="13">
        <f>P28</f>
        <v>0</v>
      </c>
      <c r="D19" s="13">
        <f>Q28</f>
        <v>0</v>
      </c>
      <c r="E19" s="13">
        <f>R28</f>
        <v>0</v>
      </c>
      <c r="F19" s="13">
        <f>S28</f>
        <v>0</v>
      </c>
      <c r="G19" s="19">
        <f t="shared" si="0"/>
        <v>0</v>
      </c>
      <c r="H19" s="22"/>
      <c r="I19" s="22"/>
      <c r="J19" s="22"/>
      <c r="K19" s="22"/>
      <c r="L19" s="29"/>
      <c r="M19" s="29"/>
      <c r="N19" s="30"/>
      <c r="O19" s="5">
        <f t="shared" si="10"/>
        <v>0</v>
      </c>
      <c r="P19" s="5">
        <f t="shared" si="11"/>
        <v>0</v>
      </c>
      <c r="Q19" s="5">
        <f t="shared" si="12"/>
        <v>0</v>
      </c>
      <c r="R19" s="5">
        <f t="shared" si="13"/>
        <v>0</v>
      </c>
      <c r="S19" s="5">
        <f t="shared" si="14"/>
        <v>0</v>
      </c>
    </row>
    <row r="20" spans="1:19" ht="15" customHeight="1" x14ac:dyDescent="0.2">
      <c r="A20" s="49" t="s">
        <v>3</v>
      </c>
      <c r="B20" s="13">
        <f>O32</f>
        <v>0</v>
      </c>
      <c r="C20" s="13">
        <f>P32</f>
        <v>0</v>
      </c>
      <c r="D20" s="13">
        <f>Q32</f>
        <v>0</v>
      </c>
      <c r="E20" s="13">
        <f>R32</f>
        <v>0</v>
      </c>
      <c r="F20" s="13">
        <f t="shared" ref="F20" si="16">S32</f>
        <v>0</v>
      </c>
      <c r="G20" s="19">
        <f t="shared" si="0"/>
        <v>0</v>
      </c>
      <c r="H20" s="22"/>
      <c r="I20" s="22"/>
      <c r="J20" s="22"/>
      <c r="K20" s="22"/>
      <c r="L20" s="29"/>
      <c r="M20" s="29"/>
      <c r="N20" s="30"/>
      <c r="O20" s="5">
        <f t="shared" si="10"/>
        <v>0</v>
      </c>
      <c r="P20" s="5">
        <f t="shared" si="11"/>
        <v>0</v>
      </c>
      <c r="Q20" s="5">
        <f t="shared" si="12"/>
        <v>0</v>
      </c>
      <c r="R20" s="5">
        <f t="shared" si="13"/>
        <v>0</v>
      </c>
      <c r="S20" s="5">
        <f t="shared" si="14"/>
        <v>0</v>
      </c>
    </row>
    <row r="21" spans="1:19" ht="15" customHeight="1" x14ac:dyDescent="0.2">
      <c r="A21" s="50" t="s">
        <v>32</v>
      </c>
      <c r="B21" s="51">
        <f>FLOOR((B16+B17)*0.348+(B20*0.338),1)</f>
        <v>0</v>
      </c>
      <c r="C21" s="51">
        <f>FLOOR((C16+C17)*0.348+(C20*0.338),1)</f>
        <v>0</v>
      </c>
      <c r="D21" s="51">
        <f>FLOOR((D16+D17)*0.348+(D20*0.338),1)</f>
        <v>0</v>
      </c>
      <c r="E21" s="51">
        <f>FLOOR((E16+E17)*0.348+(E20*0.338),1)</f>
        <v>0</v>
      </c>
      <c r="F21" s="51">
        <f>FLOOR((F16+F17)*0.348+(F20*0.338),1)</f>
        <v>0</v>
      </c>
      <c r="G21" s="19">
        <f t="shared" si="0"/>
        <v>0</v>
      </c>
      <c r="H21" s="22"/>
      <c r="I21" s="22"/>
      <c r="J21" s="22"/>
      <c r="K21" s="22"/>
      <c r="L21" s="80" t="s">
        <v>19</v>
      </c>
      <c r="M21" s="81"/>
      <c r="N21" s="82"/>
      <c r="O21" s="73">
        <f>(SUM(O15:O20))/1000</f>
        <v>0</v>
      </c>
      <c r="P21" s="73">
        <f>(SUM(P15:P20))/1000</f>
        <v>0</v>
      </c>
      <c r="Q21" s="73">
        <f>(SUM(Q15:Q20))/1000</f>
        <v>0</v>
      </c>
      <c r="R21" s="73">
        <f t="shared" ref="R21:S21" si="17">(SUM(R15:R20))/1000</f>
        <v>0</v>
      </c>
      <c r="S21" s="73">
        <f t="shared" si="17"/>
        <v>0</v>
      </c>
    </row>
    <row r="22" spans="1:19" ht="33" customHeight="1" x14ac:dyDescent="0.2">
      <c r="A22" s="18" t="s">
        <v>33</v>
      </c>
      <c r="B22" s="19">
        <f>B8+B13+B15</f>
        <v>0</v>
      </c>
      <c r="C22" s="19">
        <f>C8+C13+C15</f>
        <v>0</v>
      </c>
      <c r="D22" s="19">
        <f>D8+D13+D15</f>
        <v>0</v>
      </c>
      <c r="E22" s="19">
        <f t="shared" ref="E22" si="18">E8+E13+E15</f>
        <v>0</v>
      </c>
      <c r="F22" s="19">
        <f>F8+F13+F15</f>
        <v>0</v>
      </c>
      <c r="G22" s="19">
        <f t="shared" ref="G22" si="19">SUM(B22:F22)</f>
        <v>0</v>
      </c>
      <c r="H22" s="22"/>
      <c r="I22" s="22"/>
      <c r="J22" s="22"/>
      <c r="K22" s="22"/>
      <c r="L22" s="15" t="s">
        <v>27</v>
      </c>
      <c r="M22" s="15" t="s">
        <v>28</v>
      </c>
      <c r="N22" s="15" t="s">
        <v>71</v>
      </c>
      <c r="O22" s="16">
        <v>2024</v>
      </c>
      <c r="P22" s="16">
        <v>2025</v>
      </c>
      <c r="Q22" s="16">
        <v>2026</v>
      </c>
      <c r="R22" s="16">
        <v>2027</v>
      </c>
      <c r="S22" s="16">
        <v>2028</v>
      </c>
    </row>
    <row r="23" spans="1:19" ht="15" customHeight="1" x14ac:dyDescent="0.2">
      <c r="A23" s="8"/>
      <c r="B23" s="8"/>
      <c r="C23" s="8"/>
      <c r="D23" s="8"/>
      <c r="E23" s="8"/>
      <c r="F23" s="8"/>
      <c r="G23" s="22"/>
      <c r="H23" s="22"/>
      <c r="I23" s="22"/>
      <c r="J23" s="22"/>
      <c r="K23" s="22"/>
      <c r="L23" s="28" t="s">
        <v>5</v>
      </c>
      <c r="M23" s="29">
        <v>0</v>
      </c>
      <c r="N23" s="30">
        <v>0</v>
      </c>
      <c r="O23" s="5">
        <f>M23*N23</f>
        <v>0</v>
      </c>
      <c r="P23" s="5">
        <f>M23*N23</f>
        <v>0</v>
      </c>
      <c r="Q23" s="5">
        <f>M23*N23</f>
        <v>0</v>
      </c>
      <c r="R23" s="5">
        <f>M23*N23</f>
        <v>0</v>
      </c>
      <c r="S23" s="5">
        <f>M23*N23</f>
        <v>0</v>
      </c>
    </row>
    <row r="24" spans="1:19" ht="15" customHeight="1" x14ac:dyDescent="0.2">
      <c r="A24" s="90" t="s">
        <v>81</v>
      </c>
      <c r="B24" s="91"/>
      <c r="C24" s="91"/>
      <c r="D24" s="91"/>
      <c r="E24" s="91"/>
      <c r="F24" s="91"/>
      <c r="G24" s="74">
        <f>G15*0.07</f>
        <v>0</v>
      </c>
      <c r="K24" s="8"/>
      <c r="L24" s="29"/>
      <c r="M24" s="29"/>
      <c r="N24" s="30"/>
      <c r="O24" s="5">
        <f t="shared" ref="O24:O27" si="20">M24*N24</f>
        <v>0</v>
      </c>
      <c r="P24" s="5">
        <f t="shared" ref="P24:P27" si="21">M24*N24</f>
        <v>0</v>
      </c>
      <c r="Q24" s="5">
        <f t="shared" ref="Q24:Q27" si="22">M24*N24</f>
        <v>0</v>
      </c>
      <c r="R24" s="5">
        <f t="shared" ref="R24:R27" si="23">M24*N24</f>
        <v>0</v>
      </c>
      <c r="S24" s="5">
        <f t="shared" ref="S24:S27" si="24">M24*N24</f>
        <v>0</v>
      </c>
    </row>
    <row r="25" spans="1:19" ht="15" customHeight="1" x14ac:dyDescent="0.2">
      <c r="A25" s="8"/>
      <c r="B25" s="8"/>
      <c r="C25" s="8"/>
      <c r="D25" s="8"/>
      <c r="E25" s="8"/>
      <c r="F25" s="8"/>
      <c r="G25" s="22"/>
      <c r="K25" s="8"/>
      <c r="L25" s="29"/>
      <c r="M25" s="29"/>
      <c r="N25" s="30"/>
      <c r="O25" s="5">
        <f t="shared" si="20"/>
        <v>0</v>
      </c>
      <c r="P25" s="5">
        <f t="shared" si="21"/>
        <v>0</v>
      </c>
      <c r="Q25" s="5">
        <f t="shared" si="22"/>
        <v>0</v>
      </c>
      <c r="R25" s="5">
        <f t="shared" si="23"/>
        <v>0</v>
      </c>
      <c r="S25" s="5">
        <f t="shared" si="24"/>
        <v>0</v>
      </c>
    </row>
    <row r="26" spans="1:19" ht="15" customHeight="1" x14ac:dyDescent="0.2">
      <c r="A26" s="90" t="s">
        <v>90</v>
      </c>
      <c r="B26" s="91"/>
      <c r="C26" s="8"/>
      <c r="D26" s="8"/>
      <c r="E26" s="8"/>
      <c r="F26" s="8"/>
      <c r="G26" s="22"/>
      <c r="H26" s="22"/>
      <c r="I26" s="22"/>
      <c r="J26" s="22"/>
      <c r="K26" s="22"/>
      <c r="L26" s="29"/>
      <c r="M26" s="29"/>
      <c r="N26" s="30"/>
      <c r="O26" s="5">
        <f t="shared" si="20"/>
        <v>0</v>
      </c>
      <c r="P26" s="5">
        <f t="shared" si="21"/>
        <v>0</v>
      </c>
      <c r="Q26" s="5">
        <f t="shared" si="22"/>
        <v>0</v>
      </c>
      <c r="R26" s="5">
        <f t="shared" si="23"/>
        <v>0</v>
      </c>
      <c r="S26" s="5">
        <f t="shared" si="24"/>
        <v>0</v>
      </c>
    </row>
    <row r="27" spans="1:19" ht="15" customHeight="1" x14ac:dyDescent="0.2">
      <c r="A27" s="8"/>
      <c r="B27" s="8"/>
      <c r="C27" s="8"/>
      <c r="D27" s="8"/>
      <c r="E27" s="8"/>
      <c r="F27" s="8"/>
      <c r="G27" s="22"/>
      <c r="H27" s="22"/>
      <c r="I27" s="22"/>
      <c r="J27" s="22"/>
      <c r="K27" s="22"/>
      <c r="L27" s="29"/>
      <c r="M27" s="29"/>
      <c r="N27" s="30"/>
      <c r="O27" s="5">
        <f t="shared" si="20"/>
        <v>0</v>
      </c>
      <c r="P27" s="5">
        <f t="shared" si="21"/>
        <v>0</v>
      </c>
      <c r="Q27" s="5">
        <f t="shared" si="22"/>
        <v>0</v>
      </c>
      <c r="R27" s="5">
        <f t="shared" si="23"/>
        <v>0</v>
      </c>
      <c r="S27" s="5">
        <f t="shared" si="24"/>
        <v>0</v>
      </c>
    </row>
    <row r="28" spans="1:19" ht="15" customHeight="1" x14ac:dyDescent="0.2">
      <c r="A28" s="8"/>
      <c r="B28" s="8"/>
      <c r="C28" s="8"/>
      <c r="D28" s="8"/>
      <c r="E28" s="8"/>
      <c r="F28" s="8"/>
      <c r="G28" s="22"/>
      <c r="H28" s="22"/>
      <c r="I28" s="22"/>
      <c r="J28" s="22"/>
      <c r="K28" s="22"/>
      <c r="L28" s="80" t="s">
        <v>20</v>
      </c>
      <c r="M28" s="81"/>
      <c r="N28" s="82"/>
      <c r="O28" s="45">
        <f>(SUM(O23:O27))/1000</f>
        <v>0</v>
      </c>
      <c r="P28" s="45">
        <f>(SUM(P23:P27))/1000</f>
        <v>0</v>
      </c>
      <c r="Q28" s="45">
        <f>(SUM(Q23:Q27))/1000</f>
        <v>0</v>
      </c>
      <c r="R28" s="45">
        <f t="shared" ref="R28:S28" si="25">(SUM(R23:R27))/1000</f>
        <v>0</v>
      </c>
      <c r="S28" s="45">
        <f t="shared" si="25"/>
        <v>0</v>
      </c>
    </row>
    <row r="29" spans="1:19" ht="15" customHeight="1" x14ac:dyDescent="0.2">
      <c r="A29" s="8"/>
      <c r="B29" s="8"/>
      <c r="C29" s="8"/>
      <c r="D29" s="8"/>
      <c r="E29" s="8"/>
      <c r="F29" s="8"/>
      <c r="G29" s="22"/>
      <c r="H29" s="22"/>
      <c r="I29" s="22"/>
      <c r="J29" s="22"/>
      <c r="K29" s="22"/>
      <c r="L29" s="28" t="s">
        <v>6</v>
      </c>
      <c r="M29" s="29">
        <v>0</v>
      </c>
      <c r="N29" s="30">
        <v>0</v>
      </c>
      <c r="O29" s="5">
        <f>M29*N29</f>
        <v>0</v>
      </c>
      <c r="P29" s="5">
        <f>M29*N29</f>
        <v>0</v>
      </c>
      <c r="Q29" s="5">
        <f>M29*N29</f>
        <v>0</v>
      </c>
      <c r="R29" s="5">
        <f>M29*N29</f>
        <v>0</v>
      </c>
      <c r="S29" s="5">
        <f>M29*N29</f>
        <v>0</v>
      </c>
    </row>
    <row r="30" spans="1:19" ht="15" customHeight="1" x14ac:dyDescent="0.2">
      <c r="A30" s="8"/>
      <c r="B30" s="8"/>
      <c r="C30" s="8"/>
      <c r="D30" s="8"/>
      <c r="E30" s="8"/>
      <c r="F30" s="8"/>
      <c r="G30" s="22"/>
      <c r="H30" s="22"/>
      <c r="I30" s="22"/>
      <c r="J30" s="22"/>
      <c r="K30" s="22"/>
      <c r="L30" s="29"/>
      <c r="M30" s="29"/>
      <c r="N30" s="30"/>
      <c r="O30" s="5">
        <f>M30*N30</f>
        <v>0</v>
      </c>
      <c r="P30" s="5">
        <f>M30*N30</f>
        <v>0</v>
      </c>
      <c r="Q30" s="5">
        <f>M30*N30</f>
        <v>0</v>
      </c>
      <c r="R30" s="5">
        <f t="shared" ref="R30:R31" si="26">M30*N30</f>
        <v>0</v>
      </c>
      <c r="S30" s="5">
        <f t="shared" ref="S30:S31" si="27">M30*N30</f>
        <v>0</v>
      </c>
    </row>
    <row r="31" spans="1:19" ht="15" customHeight="1" x14ac:dyDescent="0.2">
      <c r="A31" s="8"/>
      <c r="B31" s="8"/>
      <c r="C31" s="8"/>
      <c r="D31" s="8"/>
      <c r="E31" s="8"/>
      <c r="F31" s="8"/>
      <c r="G31" s="22"/>
      <c r="H31" s="22"/>
      <c r="I31" s="22"/>
      <c r="J31" s="22"/>
      <c r="K31" s="22"/>
      <c r="L31" s="29"/>
      <c r="M31" s="29"/>
      <c r="N31" s="30"/>
      <c r="O31" s="5">
        <f>M31*N31</f>
        <v>0</v>
      </c>
      <c r="P31" s="5">
        <f>M31*N31</f>
        <v>0</v>
      </c>
      <c r="Q31" s="5">
        <f>M31*N31</f>
        <v>0</v>
      </c>
      <c r="R31" s="5">
        <f t="shared" si="26"/>
        <v>0</v>
      </c>
      <c r="S31" s="5">
        <f t="shared" si="27"/>
        <v>0</v>
      </c>
    </row>
    <row r="32" spans="1:19" ht="15" customHeight="1" x14ac:dyDescent="0.2">
      <c r="A32" s="3" t="s">
        <v>79</v>
      </c>
      <c r="K32" s="8"/>
      <c r="L32" s="80" t="s">
        <v>21</v>
      </c>
      <c r="M32" s="81"/>
      <c r="N32" s="82"/>
      <c r="O32" s="45">
        <f>(SUM(O29:O31))/1000</f>
        <v>0</v>
      </c>
      <c r="P32" s="45">
        <f>(SUM(P29:P31))/1000</f>
        <v>0</v>
      </c>
      <c r="Q32" s="45">
        <f>(SUM(Q29:Q31))/1000</f>
        <v>0</v>
      </c>
      <c r="R32" s="45">
        <f t="shared" ref="R32:S32" si="28">(SUM(R29:R31))/1000</f>
        <v>0</v>
      </c>
      <c r="S32" s="45">
        <f t="shared" si="28"/>
        <v>0</v>
      </c>
    </row>
    <row r="34" spans="1:12" ht="51" x14ac:dyDescent="0.2">
      <c r="A34" s="67" t="s">
        <v>39</v>
      </c>
      <c r="B34" s="17" t="s">
        <v>75</v>
      </c>
      <c r="C34" s="17" t="s">
        <v>76</v>
      </c>
      <c r="D34" s="17" t="s">
        <v>77</v>
      </c>
      <c r="E34" s="17" t="s">
        <v>80</v>
      </c>
      <c r="F34" s="17" t="s">
        <v>78</v>
      </c>
      <c r="G34" s="17" t="s">
        <v>82</v>
      </c>
      <c r="H34" s="17" t="s">
        <v>83</v>
      </c>
      <c r="I34" s="17" t="s">
        <v>89</v>
      </c>
      <c r="J34" s="17" t="s">
        <v>84</v>
      </c>
    </row>
    <row r="35" spans="1:12" x14ac:dyDescent="0.2">
      <c r="A35" s="29" t="s">
        <v>74</v>
      </c>
      <c r="B35" s="30"/>
      <c r="C35" s="44">
        <v>60</v>
      </c>
      <c r="D35" s="13">
        <f>B35/C35</f>
        <v>0</v>
      </c>
      <c r="E35" s="44">
        <f>IF($C35=36,$D35*12)+IF($C35=48,$D35*12)+IF($C35&gt;=60,$D35*12)</f>
        <v>0</v>
      </c>
      <c r="F35" s="44">
        <f t="shared" ref="F35:I43" si="29">IF($C35=36,$D35*12)+IF($C35=48,$D35*12)+IF($C35&gt;=60,$D35*12)</f>
        <v>0</v>
      </c>
      <c r="G35" s="44">
        <f t="shared" si="29"/>
        <v>0</v>
      </c>
      <c r="H35" s="44">
        <f t="shared" si="29"/>
        <v>0</v>
      </c>
      <c r="I35" s="44">
        <f t="shared" si="29"/>
        <v>0</v>
      </c>
      <c r="J35" s="44">
        <f>B35-(E35+F35+G35+H35+I35)</f>
        <v>0</v>
      </c>
    </row>
    <row r="36" spans="1:12" x14ac:dyDescent="0.2">
      <c r="A36" s="29"/>
      <c r="B36" s="30"/>
      <c r="C36" s="44">
        <v>60</v>
      </c>
      <c r="D36" s="13">
        <f t="shared" ref="D36:D43" si="30">B36/C36</f>
        <v>0</v>
      </c>
      <c r="E36" s="44">
        <f t="shared" ref="E36:E43" si="31">IF($C36=36,$D36*12)+IF($C36=48,$D36*12)+IF($C36&gt;=60,$D36*12)</f>
        <v>0</v>
      </c>
      <c r="F36" s="44">
        <f t="shared" si="29"/>
        <v>0</v>
      </c>
      <c r="G36" s="44">
        <f t="shared" si="29"/>
        <v>0</v>
      </c>
      <c r="H36" s="44">
        <f t="shared" si="29"/>
        <v>0</v>
      </c>
      <c r="I36" s="44">
        <f t="shared" si="29"/>
        <v>0</v>
      </c>
      <c r="J36" s="44">
        <f t="shared" ref="J36:J43" si="32">B36-(E36+F36+G36+H36+I36)</f>
        <v>0</v>
      </c>
    </row>
    <row r="37" spans="1:12" x14ac:dyDescent="0.2">
      <c r="A37" s="29"/>
      <c r="B37" s="30"/>
      <c r="C37" s="44">
        <v>60</v>
      </c>
      <c r="D37" s="13">
        <f t="shared" si="30"/>
        <v>0</v>
      </c>
      <c r="E37" s="44">
        <f t="shared" si="31"/>
        <v>0</v>
      </c>
      <c r="F37" s="44">
        <f t="shared" si="29"/>
        <v>0</v>
      </c>
      <c r="G37" s="44">
        <f t="shared" si="29"/>
        <v>0</v>
      </c>
      <c r="H37" s="44">
        <f t="shared" si="29"/>
        <v>0</v>
      </c>
      <c r="I37" s="44">
        <f t="shared" si="29"/>
        <v>0</v>
      </c>
      <c r="J37" s="44">
        <f t="shared" si="32"/>
        <v>0</v>
      </c>
    </row>
    <row r="38" spans="1:12" x14ac:dyDescent="0.2">
      <c r="A38" s="29"/>
      <c r="B38" s="30"/>
      <c r="C38" s="44">
        <v>60</v>
      </c>
      <c r="D38" s="13">
        <f t="shared" si="30"/>
        <v>0</v>
      </c>
      <c r="E38" s="44">
        <f t="shared" si="31"/>
        <v>0</v>
      </c>
      <c r="F38" s="44">
        <f t="shared" si="29"/>
        <v>0</v>
      </c>
      <c r="G38" s="44">
        <f t="shared" si="29"/>
        <v>0</v>
      </c>
      <c r="H38" s="44">
        <f t="shared" si="29"/>
        <v>0</v>
      </c>
      <c r="I38" s="44">
        <f t="shared" si="29"/>
        <v>0</v>
      </c>
      <c r="J38" s="44">
        <f t="shared" si="32"/>
        <v>0</v>
      </c>
      <c r="L38" s="14"/>
    </row>
    <row r="39" spans="1:12" x14ac:dyDescent="0.2">
      <c r="A39" s="68"/>
      <c r="B39" s="30"/>
      <c r="C39" s="70">
        <v>60</v>
      </c>
      <c r="D39" s="13">
        <f t="shared" si="30"/>
        <v>0</v>
      </c>
      <c r="E39" s="44">
        <f t="shared" si="31"/>
        <v>0</v>
      </c>
      <c r="F39" s="44">
        <f t="shared" si="29"/>
        <v>0</v>
      </c>
      <c r="G39" s="44">
        <f t="shared" si="29"/>
        <v>0</v>
      </c>
      <c r="H39" s="44">
        <f t="shared" si="29"/>
        <v>0</v>
      </c>
      <c r="I39" s="44">
        <f t="shared" si="29"/>
        <v>0</v>
      </c>
      <c r="J39" s="44">
        <f t="shared" si="32"/>
        <v>0</v>
      </c>
    </row>
    <row r="40" spans="1:12" x14ac:dyDescent="0.2">
      <c r="A40" s="68"/>
      <c r="B40" s="30"/>
      <c r="C40" s="70">
        <v>60</v>
      </c>
      <c r="D40" s="13">
        <f t="shared" si="30"/>
        <v>0</v>
      </c>
      <c r="E40" s="44">
        <f t="shared" si="31"/>
        <v>0</v>
      </c>
      <c r="F40" s="44">
        <f t="shared" si="29"/>
        <v>0</v>
      </c>
      <c r="G40" s="44">
        <f t="shared" si="29"/>
        <v>0</v>
      </c>
      <c r="H40" s="44">
        <f t="shared" si="29"/>
        <v>0</v>
      </c>
      <c r="I40" s="44">
        <f t="shared" si="29"/>
        <v>0</v>
      </c>
      <c r="J40" s="44">
        <f t="shared" si="32"/>
        <v>0</v>
      </c>
    </row>
    <row r="41" spans="1:12" x14ac:dyDescent="0.2">
      <c r="A41" s="68"/>
      <c r="B41" s="30"/>
      <c r="C41" s="70">
        <v>60</v>
      </c>
      <c r="D41" s="13">
        <f t="shared" si="30"/>
        <v>0</v>
      </c>
      <c r="E41" s="44">
        <f t="shared" si="31"/>
        <v>0</v>
      </c>
      <c r="F41" s="44">
        <f t="shared" si="29"/>
        <v>0</v>
      </c>
      <c r="G41" s="44">
        <f t="shared" si="29"/>
        <v>0</v>
      </c>
      <c r="H41" s="44">
        <f t="shared" si="29"/>
        <v>0</v>
      </c>
      <c r="I41" s="44">
        <f t="shared" si="29"/>
        <v>0</v>
      </c>
      <c r="J41" s="44">
        <f t="shared" si="32"/>
        <v>0</v>
      </c>
    </row>
    <row r="42" spans="1:12" x14ac:dyDescent="0.2">
      <c r="A42" s="68"/>
      <c r="B42" s="30"/>
      <c r="C42" s="70">
        <v>60</v>
      </c>
      <c r="D42" s="13">
        <f t="shared" si="30"/>
        <v>0</v>
      </c>
      <c r="E42" s="44">
        <f t="shared" si="31"/>
        <v>0</v>
      </c>
      <c r="F42" s="44">
        <f t="shared" si="29"/>
        <v>0</v>
      </c>
      <c r="G42" s="44">
        <f t="shared" si="29"/>
        <v>0</v>
      </c>
      <c r="H42" s="44">
        <f t="shared" si="29"/>
        <v>0</v>
      </c>
      <c r="I42" s="44">
        <f t="shared" si="29"/>
        <v>0</v>
      </c>
      <c r="J42" s="44">
        <f t="shared" si="32"/>
        <v>0</v>
      </c>
    </row>
    <row r="43" spans="1:12" x14ac:dyDescent="0.2">
      <c r="A43" s="68"/>
      <c r="B43" s="30"/>
      <c r="C43" s="70">
        <v>60</v>
      </c>
      <c r="D43" s="13">
        <f t="shared" si="30"/>
        <v>0</v>
      </c>
      <c r="E43" s="44">
        <f t="shared" si="31"/>
        <v>0</v>
      </c>
      <c r="F43" s="44">
        <f t="shared" si="29"/>
        <v>0</v>
      </c>
      <c r="G43" s="44">
        <f t="shared" si="29"/>
        <v>0</v>
      </c>
      <c r="H43" s="44">
        <f t="shared" si="29"/>
        <v>0</v>
      </c>
      <c r="I43" s="44">
        <f t="shared" si="29"/>
        <v>0</v>
      </c>
      <c r="J43" s="44">
        <f t="shared" si="32"/>
        <v>0</v>
      </c>
    </row>
    <row r="44" spans="1:12" x14ac:dyDescent="0.2">
      <c r="A44" s="71" t="s">
        <v>14</v>
      </c>
      <c r="B44" s="72">
        <f>(SUM(B35:B43))/1000</f>
        <v>0</v>
      </c>
      <c r="C44" s="72"/>
      <c r="D44" s="72">
        <f t="shared" ref="D44" si="33">(SUM(D35:D43))/1000</f>
        <v>0</v>
      </c>
      <c r="E44" s="72">
        <f>(SUM(E35:E43))/1000</f>
        <v>0</v>
      </c>
      <c r="F44" s="72">
        <f t="shared" ref="F44:I44" si="34">(SUM(F35:F43))/1000</f>
        <v>0</v>
      </c>
      <c r="G44" s="72">
        <f t="shared" si="34"/>
        <v>0</v>
      </c>
      <c r="H44" s="72">
        <f t="shared" si="34"/>
        <v>0</v>
      </c>
      <c r="I44" s="72">
        <f t="shared" si="34"/>
        <v>0</v>
      </c>
      <c r="J44" s="72">
        <f>(SUM(J35:J43))/1000</f>
        <v>0</v>
      </c>
    </row>
  </sheetData>
  <mergeCells count="10">
    <mergeCell ref="L21:N21"/>
    <mergeCell ref="A24:F24"/>
    <mergeCell ref="L28:N28"/>
    <mergeCell ref="L32:N32"/>
    <mergeCell ref="B3:G3"/>
    <mergeCell ref="B4:G4"/>
    <mergeCell ref="B6:G6"/>
    <mergeCell ref="A6:A7"/>
    <mergeCell ref="L14:N14"/>
    <mergeCell ref="A26:B26"/>
  </mergeCells>
  <pageMargins left="0.7" right="0.7" top="0.78740157499999996" bottom="0.78740157499999996" header="0.3" footer="0.3"/>
  <ignoredErrors>
    <ignoredError sqref="O14:S14 O28:S28" formula="1"/>
  </ignoredError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4"/>
  <sheetViews>
    <sheetView workbookViewId="0">
      <selection activeCell="Q15" sqref="Q15"/>
    </sheetView>
  </sheetViews>
  <sheetFormatPr defaultRowHeight="12.75" x14ac:dyDescent="0.2"/>
  <cols>
    <col min="1" max="1" width="43.5703125" customWidth="1"/>
    <col min="2" max="5" width="11.7109375" customWidth="1"/>
    <col min="6" max="6" width="3.5703125" customWidth="1"/>
    <col min="7" max="10" width="11.7109375" customWidth="1"/>
    <col min="11" max="11" width="3.7109375" customWidth="1"/>
    <col min="12" max="12" width="34.140625" customWidth="1"/>
    <col min="13" max="13" width="9.85546875" customWidth="1"/>
    <col min="14" max="14" width="12.28515625" customWidth="1"/>
    <col min="15" max="20" width="9.85546875" customWidth="1"/>
  </cols>
  <sheetData>
    <row r="1" spans="1:20" ht="15.75" x14ac:dyDescent="0.2">
      <c r="A1" s="21" t="s">
        <v>85</v>
      </c>
      <c r="B1" s="8"/>
      <c r="C1" s="8"/>
      <c r="D1" s="8"/>
      <c r="E1" s="8"/>
      <c r="F1" s="8"/>
      <c r="G1" s="8"/>
      <c r="H1" s="22"/>
      <c r="I1" s="22"/>
      <c r="J1" s="22"/>
      <c r="K1" s="22"/>
      <c r="L1" s="23" t="s">
        <v>7</v>
      </c>
      <c r="M1" s="8"/>
      <c r="N1" s="8"/>
      <c r="O1" s="8"/>
      <c r="P1" s="8"/>
      <c r="Q1" s="8"/>
      <c r="R1" s="8"/>
      <c r="S1" s="8"/>
      <c r="T1" s="8"/>
    </row>
    <row r="2" spans="1:20" ht="15" customHeight="1" x14ac:dyDescent="0.2">
      <c r="A2" s="21"/>
      <c r="B2" s="8"/>
      <c r="C2" s="8"/>
      <c r="D2" s="8"/>
      <c r="E2" s="8"/>
      <c r="F2" s="8"/>
      <c r="G2" s="8"/>
      <c r="H2" s="22"/>
      <c r="I2" s="22"/>
      <c r="J2" s="22"/>
      <c r="K2" s="22"/>
      <c r="L2" s="22"/>
      <c r="M2" s="8"/>
      <c r="N2" s="8"/>
      <c r="O2" s="8"/>
      <c r="P2" s="8"/>
      <c r="Q2" s="8"/>
      <c r="R2" s="8"/>
      <c r="S2" s="8"/>
      <c r="T2" s="8"/>
    </row>
    <row r="3" spans="1:20" ht="15" customHeight="1" x14ac:dyDescent="0.2">
      <c r="A3" s="24" t="s">
        <v>15</v>
      </c>
      <c r="B3" s="87"/>
      <c r="C3" s="87"/>
      <c r="D3" s="87"/>
      <c r="E3" s="87"/>
      <c r="F3" s="87"/>
      <c r="G3" s="87"/>
      <c r="H3" s="87"/>
      <c r="I3" s="87"/>
      <c r="J3" s="87"/>
      <c r="K3" s="22"/>
      <c r="L3" s="22"/>
      <c r="M3" s="8"/>
      <c r="N3" s="8"/>
      <c r="O3" s="8"/>
      <c r="P3" s="8"/>
      <c r="Q3" s="8"/>
      <c r="R3" s="8"/>
      <c r="S3" s="8"/>
      <c r="T3" s="8"/>
    </row>
    <row r="4" spans="1:20" ht="15" customHeight="1" x14ac:dyDescent="0.2">
      <c r="A4" s="24" t="s">
        <v>16</v>
      </c>
      <c r="B4" s="87"/>
      <c r="C4" s="87"/>
      <c r="D4" s="87"/>
      <c r="E4" s="87"/>
      <c r="F4" s="87"/>
      <c r="G4" s="87"/>
      <c r="H4" s="87"/>
      <c r="I4" s="87"/>
      <c r="J4" s="87"/>
      <c r="K4" s="22"/>
      <c r="L4" s="8"/>
      <c r="M4" s="8"/>
      <c r="N4" s="8"/>
      <c r="O4" s="8"/>
      <c r="P4" s="8"/>
      <c r="Q4" s="8"/>
      <c r="R4" s="8"/>
      <c r="S4" s="8"/>
      <c r="T4" s="8"/>
    </row>
    <row r="5" spans="1:20" ht="15" customHeight="1" x14ac:dyDescent="0.2">
      <c r="A5" s="24"/>
      <c r="B5" s="10"/>
      <c r="C5" s="8"/>
      <c r="D5" s="8"/>
      <c r="E5" s="8"/>
      <c r="F5" s="8"/>
      <c r="G5" s="8"/>
      <c r="H5" s="22"/>
      <c r="I5" s="22"/>
      <c r="J5" s="22"/>
      <c r="K5" s="22"/>
      <c r="L5" s="8"/>
      <c r="M5" s="8"/>
      <c r="N5" s="8"/>
      <c r="O5" s="8"/>
      <c r="P5" s="8"/>
      <c r="Q5" s="8"/>
      <c r="R5" s="8"/>
      <c r="S5" s="8"/>
      <c r="T5" s="8"/>
    </row>
    <row r="6" spans="1:20" ht="39.75" customHeight="1" x14ac:dyDescent="0.2">
      <c r="A6" s="88"/>
      <c r="B6" s="83" t="s">
        <v>10</v>
      </c>
      <c r="C6" s="83"/>
      <c r="D6" s="83"/>
      <c r="E6" s="83"/>
      <c r="F6" s="9"/>
      <c r="G6" s="84" t="s">
        <v>11</v>
      </c>
      <c r="H6" s="85"/>
      <c r="I6" s="85"/>
      <c r="J6" s="86"/>
      <c r="K6" s="11"/>
      <c r="L6" s="15" t="s">
        <v>12</v>
      </c>
      <c r="M6" s="15" t="s">
        <v>13</v>
      </c>
      <c r="N6" s="15" t="s">
        <v>88</v>
      </c>
      <c r="O6" s="16">
        <v>2024</v>
      </c>
      <c r="P6" s="16">
        <v>2025</v>
      </c>
      <c r="Q6" s="16">
        <v>2026</v>
      </c>
      <c r="R6" s="17" t="s">
        <v>86</v>
      </c>
      <c r="S6" s="17" t="s">
        <v>31</v>
      </c>
      <c r="T6" s="17" t="s">
        <v>87</v>
      </c>
    </row>
    <row r="7" spans="1:20" ht="15" customHeight="1" x14ac:dyDescent="0.2">
      <c r="A7" s="89"/>
      <c r="B7" s="67">
        <v>2024</v>
      </c>
      <c r="C7" s="67">
        <v>2025</v>
      </c>
      <c r="D7" s="67">
        <v>2026</v>
      </c>
      <c r="E7" s="17" t="s">
        <v>14</v>
      </c>
      <c r="F7" s="26"/>
      <c r="G7" s="67">
        <v>2024</v>
      </c>
      <c r="H7" s="67">
        <v>2025</v>
      </c>
      <c r="I7" s="67">
        <v>2026</v>
      </c>
      <c r="J7" s="17" t="s">
        <v>14</v>
      </c>
      <c r="K7" s="27"/>
      <c r="L7" s="28" t="s">
        <v>9</v>
      </c>
      <c r="M7" s="29">
        <v>0.2</v>
      </c>
      <c r="N7" s="30"/>
      <c r="O7" s="5">
        <f>CEILING(((M7*N7*12)*1.03),1000)</f>
        <v>0</v>
      </c>
      <c r="P7" s="5">
        <f>CEILING(((M7*N7*12)*1.06),1000)</f>
        <v>0</v>
      </c>
      <c r="Q7" s="5">
        <f>CEILING(((M7*N7*12)*1.09),1000)</f>
        <v>0</v>
      </c>
      <c r="R7" s="13">
        <f>IF((O7-($M7*60000*12))&lt;0,0)+IF((O7-($M7*60000*12))&gt;0,O7-($M7*60000*12))</f>
        <v>0</v>
      </c>
      <c r="S7" s="13">
        <f>IF((P7-($M7*60000*12))&lt;0,0)+IF((P7-($M7*60000*12))&gt;0,P7-($M7*60000*12))</f>
        <v>0</v>
      </c>
      <c r="T7" s="13">
        <f>IF((Q7-($M7*60000*12))&lt;0,0)+IF((Q7-($M7*60000*12))&gt;0,Q7-($M7*60000*12))</f>
        <v>0</v>
      </c>
    </row>
    <row r="8" spans="1:20" ht="15" customHeight="1" x14ac:dyDescent="0.2">
      <c r="A8" s="31" t="s">
        <v>4</v>
      </c>
      <c r="B8" s="19">
        <f>SUM(B9:B12)</f>
        <v>0</v>
      </c>
      <c r="C8" s="19">
        <f>SUM(C9:C12)</f>
        <v>0</v>
      </c>
      <c r="D8" s="19">
        <f>SUM(D9:D12)</f>
        <v>0</v>
      </c>
      <c r="E8" s="19">
        <f t="shared" ref="E8:E12" si="0">SUM(B8:D8)</f>
        <v>0</v>
      </c>
      <c r="F8" s="32"/>
      <c r="G8" s="19">
        <f>SUM(G9:G12)</f>
        <v>0</v>
      </c>
      <c r="H8" s="19">
        <f>SUM(H9:H12)</f>
        <v>0</v>
      </c>
      <c r="I8" s="19">
        <f>SUM(I9:I12)</f>
        <v>0</v>
      </c>
      <c r="J8" s="19">
        <f t="shared" ref="J8:J13" si="1">SUM(G8:I8)</f>
        <v>0</v>
      </c>
      <c r="K8" s="33"/>
      <c r="L8" s="28" t="s">
        <v>17</v>
      </c>
      <c r="M8" s="29">
        <v>0.1</v>
      </c>
      <c r="N8" s="30"/>
      <c r="O8" s="5">
        <f t="shared" ref="O8:O13" si="2">CEILING(((M8*N8*12)*1.03),1000)</f>
        <v>0</v>
      </c>
      <c r="P8" s="5">
        <f t="shared" ref="P8:P12" si="3">CEILING(((M8*N8*12)*1.06),1000)</f>
        <v>0</v>
      </c>
      <c r="Q8" s="5">
        <f t="shared" ref="Q8:Q13" si="4">CEILING(((M8*N8*12)*1.09),1000)</f>
        <v>0</v>
      </c>
      <c r="R8" s="13">
        <f t="shared" ref="R8:T13" si="5">IF((O8-($M8*60000*12))&lt;0,0)+IF((O8-($M8*60000*12))&gt;0,O8-($M8*60000*12))</f>
        <v>0</v>
      </c>
      <c r="S8" s="13">
        <f t="shared" si="5"/>
        <v>0</v>
      </c>
      <c r="T8" s="13">
        <f t="shared" si="5"/>
        <v>0</v>
      </c>
    </row>
    <row r="9" spans="1:20" ht="15" customHeight="1" x14ac:dyDescent="0.2">
      <c r="A9" s="34" t="s">
        <v>23</v>
      </c>
      <c r="B9" s="35">
        <v>0</v>
      </c>
      <c r="C9" s="35">
        <v>0</v>
      </c>
      <c r="D9" s="35">
        <v>0</v>
      </c>
      <c r="E9" s="13">
        <f t="shared" si="0"/>
        <v>0</v>
      </c>
      <c r="F9" s="36"/>
      <c r="G9" s="13">
        <v>0</v>
      </c>
      <c r="H9" s="13">
        <v>0</v>
      </c>
      <c r="I9" s="13">
        <v>0</v>
      </c>
      <c r="J9" s="13">
        <f t="shared" si="1"/>
        <v>0</v>
      </c>
      <c r="K9" s="4"/>
      <c r="L9" s="29"/>
      <c r="M9" s="29"/>
      <c r="N9" s="30"/>
      <c r="O9" s="5">
        <f t="shared" si="2"/>
        <v>0</v>
      </c>
      <c r="P9" s="5">
        <f t="shared" si="3"/>
        <v>0</v>
      </c>
      <c r="Q9" s="5">
        <f t="shared" si="4"/>
        <v>0</v>
      </c>
      <c r="R9" s="13">
        <f t="shared" si="5"/>
        <v>0</v>
      </c>
      <c r="S9" s="13">
        <f t="shared" si="5"/>
        <v>0</v>
      </c>
      <c r="T9" s="13">
        <f t="shared" si="5"/>
        <v>0</v>
      </c>
    </row>
    <row r="10" spans="1:20" ht="15" customHeight="1" x14ac:dyDescent="0.2">
      <c r="A10" s="34" t="s">
        <v>24</v>
      </c>
      <c r="B10" s="35">
        <v>0</v>
      </c>
      <c r="C10" s="35">
        <v>0</v>
      </c>
      <c r="D10" s="35">
        <v>0</v>
      </c>
      <c r="E10" s="13">
        <f t="shared" si="0"/>
        <v>0</v>
      </c>
      <c r="F10" s="36"/>
      <c r="G10" s="13">
        <v>0</v>
      </c>
      <c r="H10" s="13">
        <v>0</v>
      </c>
      <c r="I10" s="13">
        <v>0</v>
      </c>
      <c r="J10" s="13">
        <f t="shared" si="1"/>
        <v>0</v>
      </c>
      <c r="K10" s="4"/>
      <c r="L10" s="29"/>
      <c r="M10" s="29"/>
      <c r="N10" s="30"/>
      <c r="O10" s="5">
        <f t="shared" si="2"/>
        <v>0</v>
      </c>
      <c r="P10" s="5">
        <f t="shared" si="3"/>
        <v>0</v>
      </c>
      <c r="Q10" s="5">
        <f t="shared" si="4"/>
        <v>0</v>
      </c>
      <c r="R10" s="13">
        <f t="shared" si="5"/>
        <v>0</v>
      </c>
      <c r="S10" s="13">
        <f t="shared" si="5"/>
        <v>0</v>
      </c>
      <c r="T10" s="13">
        <f t="shared" si="5"/>
        <v>0</v>
      </c>
    </row>
    <row r="11" spans="1:20" ht="15" customHeight="1" x14ac:dyDescent="0.2">
      <c r="A11" s="34" t="s">
        <v>37</v>
      </c>
      <c r="B11" s="35">
        <v>0</v>
      </c>
      <c r="C11" s="35">
        <v>0</v>
      </c>
      <c r="D11" s="35">
        <v>0</v>
      </c>
      <c r="E11" s="13">
        <f t="shared" si="0"/>
        <v>0</v>
      </c>
      <c r="F11" s="36"/>
      <c r="G11" s="13">
        <v>0</v>
      </c>
      <c r="H11" s="13">
        <v>0</v>
      </c>
      <c r="I11" s="13">
        <v>0</v>
      </c>
      <c r="J11" s="13">
        <f t="shared" si="1"/>
        <v>0</v>
      </c>
      <c r="K11" s="4"/>
      <c r="L11" s="29"/>
      <c r="M11" s="29"/>
      <c r="N11" s="30"/>
      <c r="O11" s="5">
        <f t="shared" si="2"/>
        <v>0</v>
      </c>
      <c r="P11" s="5">
        <f t="shared" si="3"/>
        <v>0</v>
      </c>
      <c r="Q11" s="5">
        <f t="shared" si="4"/>
        <v>0</v>
      </c>
      <c r="R11" s="13">
        <f t="shared" si="5"/>
        <v>0</v>
      </c>
      <c r="S11" s="13">
        <f t="shared" si="5"/>
        <v>0</v>
      </c>
      <c r="T11" s="13">
        <f t="shared" si="5"/>
        <v>0</v>
      </c>
    </row>
    <row r="12" spans="1:20" ht="15" customHeight="1" x14ac:dyDescent="0.2">
      <c r="A12" s="38" t="s">
        <v>38</v>
      </c>
      <c r="B12" s="5">
        <f>FLOOR((B9+B10+B11+B15)/100*20,1)</f>
        <v>0</v>
      </c>
      <c r="C12" s="5">
        <f>FLOOR((C9+C10+C11+C15)/100*20,1)</f>
        <v>0</v>
      </c>
      <c r="D12" s="5">
        <f>FLOOR((D9+D10+D11+D15)/100*20,1)</f>
        <v>0</v>
      </c>
      <c r="E12" s="5">
        <f t="shared" si="0"/>
        <v>0</v>
      </c>
      <c r="F12" s="39"/>
      <c r="G12" s="5"/>
      <c r="H12" s="5"/>
      <c r="I12" s="5"/>
      <c r="J12" s="5">
        <f t="shared" si="1"/>
        <v>0</v>
      </c>
      <c r="K12" s="4"/>
      <c r="L12" s="29"/>
      <c r="M12" s="29"/>
      <c r="N12" s="30"/>
      <c r="O12" s="5">
        <f t="shared" si="2"/>
        <v>0</v>
      </c>
      <c r="P12" s="5">
        <f t="shared" si="3"/>
        <v>0</v>
      </c>
      <c r="Q12" s="5">
        <f t="shared" si="4"/>
        <v>0</v>
      </c>
      <c r="R12" s="13">
        <f t="shared" si="5"/>
        <v>0</v>
      </c>
      <c r="S12" s="13">
        <f t="shared" si="5"/>
        <v>0</v>
      </c>
      <c r="T12" s="13">
        <f t="shared" si="5"/>
        <v>0</v>
      </c>
    </row>
    <row r="13" spans="1:20" ht="15" customHeight="1" x14ac:dyDescent="0.2">
      <c r="A13" s="40" t="s">
        <v>8</v>
      </c>
      <c r="B13" s="41">
        <f>G44</f>
        <v>0</v>
      </c>
      <c r="C13" s="41">
        <f t="shared" ref="C13:D13" si="6">H44</f>
        <v>0</v>
      </c>
      <c r="D13" s="41">
        <f t="shared" si="6"/>
        <v>0</v>
      </c>
      <c r="E13" s="41">
        <f>SUM(B13:D13)</f>
        <v>0</v>
      </c>
      <c r="F13" s="42"/>
      <c r="G13" s="41">
        <v>0</v>
      </c>
      <c r="H13" s="41">
        <v>0</v>
      </c>
      <c r="I13" s="41">
        <v>0</v>
      </c>
      <c r="J13" s="41">
        <f t="shared" si="1"/>
        <v>0</v>
      </c>
      <c r="K13" s="33"/>
      <c r="L13" s="29"/>
      <c r="M13" s="29"/>
      <c r="N13" s="30"/>
      <c r="O13" s="5">
        <f t="shared" si="2"/>
        <v>0</v>
      </c>
      <c r="P13" s="5">
        <f>CEILING(((M13*N13*12)*1.06),1000)</f>
        <v>0</v>
      </c>
      <c r="Q13" s="5">
        <f t="shared" si="4"/>
        <v>0</v>
      </c>
      <c r="R13" s="13">
        <f t="shared" si="5"/>
        <v>0</v>
      </c>
      <c r="S13" s="13">
        <f t="shared" si="5"/>
        <v>0</v>
      </c>
      <c r="T13" s="13">
        <f t="shared" si="5"/>
        <v>0</v>
      </c>
    </row>
    <row r="14" spans="1:20" ht="15" customHeight="1" x14ac:dyDescent="0.2">
      <c r="A14" s="43"/>
      <c r="B14" s="44"/>
      <c r="C14" s="44"/>
      <c r="D14" s="44"/>
      <c r="E14" s="44"/>
      <c r="F14" s="42"/>
      <c r="G14" s="44"/>
      <c r="H14" s="44"/>
      <c r="I14" s="44"/>
      <c r="J14" s="44"/>
      <c r="K14" s="4"/>
      <c r="L14" s="80" t="s">
        <v>18</v>
      </c>
      <c r="M14" s="81"/>
      <c r="N14" s="82"/>
      <c r="O14" s="73">
        <f t="shared" ref="O14:T14" si="7">(SUM(O7:O13))/1000</f>
        <v>0</v>
      </c>
      <c r="P14" s="73">
        <f t="shared" si="7"/>
        <v>0</v>
      </c>
      <c r="Q14" s="73">
        <f t="shared" si="7"/>
        <v>0</v>
      </c>
      <c r="R14" s="73">
        <f t="shared" si="7"/>
        <v>0</v>
      </c>
      <c r="S14" s="73">
        <f t="shared" si="7"/>
        <v>0</v>
      </c>
      <c r="T14" s="73">
        <f t="shared" si="7"/>
        <v>0</v>
      </c>
    </row>
    <row r="15" spans="1:20" ht="15" customHeight="1" x14ac:dyDescent="0.2">
      <c r="A15" s="18" t="s">
        <v>0</v>
      </c>
      <c r="B15" s="19">
        <f>SUM(B16+B17+B18+B21)</f>
        <v>0</v>
      </c>
      <c r="C15" s="19">
        <f>SUM(C16+C17+C18+C21)</f>
        <v>0</v>
      </c>
      <c r="D15" s="19">
        <f>SUM(D16+D17+D18+D21)</f>
        <v>0</v>
      </c>
      <c r="E15" s="19">
        <f t="shared" ref="E15:E24" si="8">SUM(B15:D15)</f>
        <v>0</v>
      </c>
      <c r="F15" s="20"/>
      <c r="G15" s="19">
        <f>SUM(G16+G17+G18+G21)</f>
        <v>0</v>
      </c>
      <c r="H15" s="19">
        <f>SUM(H16+H17+H18+H21)</f>
        <v>0</v>
      </c>
      <c r="I15" s="19">
        <f>SUM(I16+I17+I18+I21)</f>
        <v>0</v>
      </c>
      <c r="J15" s="19">
        <f t="shared" ref="J15:J21" si="9">SUM(G15:I15)</f>
        <v>0</v>
      </c>
      <c r="K15" s="33"/>
      <c r="L15" s="28" t="s">
        <v>22</v>
      </c>
      <c r="M15" s="29"/>
      <c r="N15" s="30"/>
      <c r="O15" s="5">
        <f>CEILING(((M15*N15*12)*1.03),1000)</f>
        <v>0</v>
      </c>
      <c r="P15" s="5">
        <f>CEILING(((M15*N15*12)*1.06),1000)</f>
        <v>0</v>
      </c>
      <c r="Q15" s="5">
        <f>CEILING(((M15*N15*12)*1.09),1000)</f>
        <v>0</v>
      </c>
      <c r="R15" s="13">
        <f>IF((O15-($M15*60000*12))&lt;0,0)+IF((O15-($M15*60000*12))&gt;0,O15-($M15*60000*12))</f>
        <v>0</v>
      </c>
      <c r="S15" s="13">
        <f t="shared" ref="S15:T20" si="10">IF((P15-($M15*60000*12))&lt;0,0)+IF((P15-($M15*60000*12))&gt;0,P15-($M15*60000*12))</f>
        <v>0</v>
      </c>
      <c r="T15" s="13">
        <f t="shared" si="10"/>
        <v>0</v>
      </c>
    </row>
    <row r="16" spans="1:20" ht="15" customHeight="1" x14ac:dyDescent="0.2">
      <c r="A16" s="46" t="s">
        <v>25</v>
      </c>
      <c r="B16" s="13">
        <f>O14-R14</f>
        <v>0</v>
      </c>
      <c r="C16" s="13">
        <f>P14-S14</f>
        <v>0</v>
      </c>
      <c r="D16" s="13">
        <f>Q14-T14</f>
        <v>0</v>
      </c>
      <c r="E16" s="13">
        <f t="shared" si="8"/>
        <v>0</v>
      </c>
      <c r="F16" s="20"/>
      <c r="G16" s="13">
        <f>R14</f>
        <v>0</v>
      </c>
      <c r="H16" s="13">
        <f t="shared" ref="H16:I16" si="11">S14</f>
        <v>0</v>
      </c>
      <c r="I16" s="13">
        <f t="shared" si="11"/>
        <v>0</v>
      </c>
      <c r="J16" s="13">
        <f t="shared" si="9"/>
        <v>0</v>
      </c>
      <c r="K16" s="4"/>
      <c r="L16" s="28" t="s">
        <v>29</v>
      </c>
      <c r="M16" s="29"/>
      <c r="N16" s="30"/>
      <c r="O16" s="5">
        <f t="shared" ref="O16:O20" si="12">CEILING(((M16*N16*12)*1.03),1000)</f>
        <v>0</v>
      </c>
      <c r="P16" s="5">
        <f t="shared" ref="P16:P20" si="13">CEILING(((M16*N16*12)*1.06),1000)</f>
        <v>0</v>
      </c>
      <c r="Q16" s="5">
        <f t="shared" ref="Q16:Q20" si="14">CEILING(((M16*N16*12)*1.09),1000)</f>
        <v>0</v>
      </c>
      <c r="R16" s="13">
        <f t="shared" ref="R16:R20" si="15">IF((O16-($M16*60000*12))&lt;0,0)+IF((O16-($M16*60000*12))&gt;0,O16-($M16*60000*12))</f>
        <v>0</v>
      </c>
      <c r="S16" s="13">
        <f t="shared" si="10"/>
        <v>0</v>
      </c>
      <c r="T16" s="13">
        <f t="shared" si="10"/>
        <v>0</v>
      </c>
    </row>
    <row r="17" spans="1:20" ht="15" customHeight="1" x14ac:dyDescent="0.2">
      <c r="A17" s="47" t="s">
        <v>26</v>
      </c>
      <c r="B17" s="13">
        <f>O21-R21</f>
        <v>0</v>
      </c>
      <c r="C17" s="13">
        <f t="shared" ref="C17:D17" si="16">P21-S21</f>
        <v>0</v>
      </c>
      <c r="D17" s="13">
        <f t="shared" si="16"/>
        <v>0</v>
      </c>
      <c r="E17" s="13">
        <f t="shared" si="8"/>
        <v>0</v>
      </c>
      <c r="F17" s="20"/>
      <c r="G17" s="13">
        <f>R21</f>
        <v>0</v>
      </c>
      <c r="H17" s="13">
        <f t="shared" ref="H17:I17" si="17">S21</f>
        <v>0</v>
      </c>
      <c r="I17" s="13">
        <f t="shared" si="17"/>
        <v>0</v>
      </c>
      <c r="J17" s="13">
        <f t="shared" si="9"/>
        <v>0</v>
      </c>
      <c r="K17" s="4"/>
      <c r="L17" s="29"/>
      <c r="M17" s="29"/>
      <c r="N17" s="30"/>
      <c r="O17" s="5">
        <f t="shared" si="12"/>
        <v>0</v>
      </c>
      <c r="P17" s="5">
        <f t="shared" si="13"/>
        <v>0</v>
      </c>
      <c r="Q17" s="5">
        <f t="shared" si="14"/>
        <v>0</v>
      </c>
      <c r="R17" s="13">
        <f t="shared" si="15"/>
        <v>0</v>
      </c>
      <c r="S17" s="13">
        <f t="shared" si="10"/>
        <v>0</v>
      </c>
      <c r="T17" s="13">
        <f t="shared" si="10"/>
        <v>0</v>
      </c>
    </row>
    <row r="18" spans="1:20" ht="15" customHeight="1" x14ac:dyDescent="0.2">
      <c r="A18" s="48" t="s">
        <v>1</v>
      </c>
      <c r="B18" s="12">
        <f>SUM(B19:B20)</f>
        <v>0</v>
      </c>
      <c r="C18" s="12">
        <f>SUM(C19:C20)</f>
        <v>0</v>
      </c>
      <c r="D18" s="12">
        <f>SUM(D19:D20)</f>
        <v>0</v>
      </c>
      <c r="E18" s="12">
        <f t="shared" si="8"/>
        <v>0</v>
      </c>
      <c r="F18" s="20"/>
      <c r="G18" s="12">
        <f>SUM(G19:G20)</f>
        <v>0</v>
      </c>
      <c r="H18" s="12">
        <f>SUM(H19:H20)</f>
        <v>0</v>
      </c>
      <c r="I18" s="12">
        <f>SUM(I19:I20)</f>
        <v>0</v>
      </c>
      <c r="J18" s="12">
        <f t="shared" si="9"/>
        <v>0</v>
      </c>
      <c r="K18" s="4"/>
      <c r="L18" s="29"/>
      <c r="M18" s="29"/>
      <c r="N18" s="30"/>
      <c r="O18" s="5">
        <f t="shared" si="12"/>
        <v>0</v>
      </c>
      <c r="P18" s="5">
        <f t="shared" si="13"/>
        <v>0</v>
      </c>
      <c r="Q18" s="5">
        <f t="shared" si="14"/>
        <v>0</v>
      </c>
      <c r="R18" s="13">
        <f t="shared" si="15"/>
        <v>0</v>
      </c>
      <c r="S18" s="13">
        <f t="shared" si="10"/>
        <v>0</v>
      </c>
      <c r="T18" s="13">
        <f t="shared" si="10"/>
        <v>0</v>
      </c>
    </row>
    <row r="19" spans="1:20" ht="15" customHeight="1" x14ac:dyDescent="0.2">
      <c r="A19" s="49" t="s">
        <v>2</v>
      </c>
      <c r="B19" s="13">
        <f>O28</f>
        <v>0</v>
      </c>
      <c r="C19" s="13">
        <f>P28</f>
        <v>0</v>
      </c>
      <c r="D19" s="13">
        <f>Q28</f>
        <v>0</v>
      </c>
      <c r="E19" s="13">
        <f t="shared" si="8"/>
        <v>0</v>
      </c>
      <c r="F19" s="20"/>
      <c r="G19" s="13">
        <v>0</v>
      </c>
      <c r="H19" s="13">
        <v>0</v>
      </c>
      <c r="I19" s="13">
        <v>0</v>
      </c>
      <c r="J19" s="13">
        <f t="shared" si="9"/>
        <v>0</v>
      </c>
      <c r="K19" s="4"/>
      <c r="L19" s="29"/>
      <c r="M19" s="29"/>
      <c r="N19" s="30"/>
      <c r="O19" s="5">
        <f t="shared" si="12"/>
        <v>0</v>
      </c>
      <c r="P19" s="5">
        <f t="shared" si="13"/>
        <v>0</v>
      </c>
      <c r="Q19" s="5">
        <f t="shared" si="14"/>
        <v>0</v>
      </c>
      <c r="R19" s="13">
        <f t="shared" si="15"/>
        <v>0</v>
      </c>
      <c r="S19" s="13">
        <f t="shared" si="10"/>
        <v>0</v>
      </c>
      <c r="T19" s="13">
        <f t="shared" si="10"/>
        <v>0</v>
      </c>
    </row>
    <row r="20" spans="1:20" ht="15" customHeight="1" x14ac:dyDescent="0.2">
      <c r="A20" s="49" t="s">
        <v>3</v>
      </c>
      <c r="B20" s="13">
        <f>O32</f>
        <v>0</v>
      </c>
      <c r="C20" s="13">
        <f>P32</f>
        <v>0</v>
      </c>
      <c r="D20" s="13">
        <f>Q32</f>
        <v>0</v>
      </c>
      <c r="E20" s="13">
        <f t="shared" si="8"/>
        <v>0</v>
      </c>
      <c r="F20" s="20"/>
      <c r="G20" s="13">
        <v>0</v>
      </c>
      <c r="H20" s="13">
        <v>0</v>
      </c>
      <c r="I20" s="13">
        <v>0</v>
      </c>
      <c r="J20" s="13">
        <f t="shared" si="9"/>
        <v>0</v>
      </c>
      <c r="K20" s="4"/>
      <c r="L20" s="29"/>
      <c r="M20" s="29"/>
      <c r="N20" s="30"/>
      <c r="O20" s="5">
        <f t="shared" si="12"/>
        <v>0</v>
      </c>
      <c r="P20" s="5">
        <f t="shared" si="13"/>
        <v>0</v>
      </c>
      <c r="Q20" s="5">
        <f t="shared" si="14"/>
        <v>0</v>
      </c>
      <c r="R20" s="13">
        <f t="shared" si="15"/>
        <v>0</v>
      </c>
      <c r="S20" s="13">
        <f t="shared" si="10"/>
        <v>0</v>
      </c>
      <c r="T20" s="13">
        <f t="shared" si="10"/>
        <v>0</v>
      </c>
    </row>
    <row r="21" spans="1:20" ht="15" customHeight="1" x14ac:dyDescent="0.2">
      <c r="A21" s="50" t="s">
        <v>32</v>
      </c>
      <c r="B21" s="51">
        <f>FLOOR((B16+B17)*0.348+(B20*0.338),1)</f>
        <v>0</v>
      </c>
      <c r="C21" s="51">
        <f>FLOOR((C16+C17)*0.348+(C20*0.338),1)</f>
        <v>0</v>
      </c>
      <c r="D21" s="51">
        <f>FLOOR((D16+D17)*0.348+(D20*0.338),1)</f>
        <v>0</v>
      </c>
      <c r="E21" s="51">
        <f t="shared" si="8"/>
        <v>0</v>
      </c>
      <c r="F21" s="20"/>
      <c r="G21" s="51">
        <f>FLOOR((G16+G17)*0.348+(G20*0.338),1)</f>
        <v>0</v>
      </c>
      <c r="H21" s="51">
        <f>FLOOR((H16+H17)*0.348+(H20*0.338),1)</f>
        <v>0</v>
      </c>
      <c r="I21" s="51">
        <f>FLOOR((I16+I17)*0.348+(I20*0.338),1)</f>
        <v>0</v>
      </c>
      <c r="J21" s="51">
        <f t="shared" si="9"/>
        <v>0</v>
      </c>
      <c r="K21" s="52"/>
      <c r="L21" s="80" t="s">
        <v>19</v>
      </c>
      <c r="M21" s="81"/>
      <c r="N21" s="82"/>
      <c r="O21" s="73">
        <f>(SUM(O15:O20))/1000</f>
        <v>0</v>
      </c>
      <c r="P21" s="73">
        <f>(SUM(P15:P20))/1000</f>
        <v>0</v>
      </c>
      <c r="Q21" s="73">
        <f>(SUM(Q15:Q20))/1000</f>
        <v>0</v>
      </c>
      <c r="R21" s="73">
        <f t="shared" ref="R21:T21" si="18">(SUM(R15:R20))/1000</f>
        <v>0</v>
      </c>
      <c r="S21" s="73">
        <f t="shared" si="18"/>
        <v>0</v>
      </c>
      <c r="T21" s="73">
        <f t="shared" si="18"/>
        <v>0</v>
      </c>
    </row>
    <row r="22" spans="1:20" ht="33" customHeight="1" x14ac:dyDescent="0.2">
      <c r="A22" s="18" t="s">
        <v>33</v>
      </c>
      <c r="B22" s="19">
        <f>B8+B13+B15</f>
        <v>0</v>
      </c>
      <c r="C22" s="19">
        <f>C8+C13+C15</f>
        <v>0</v>
      </c>
      <c r="D22" s="19">
        <f>D8+D13+D15</f>
        <v>0</v>
      </c>
      <c r="E22" s="19">
        <f t="shared" si="8"/>
        <v>0</v>
      </c>
      <c r="F22" s="20"/>
      <c r="G22" s="19">
        <v>0</v>
      </c>
      <c r="H22" s="19">
        <v>0</v>
      </c>
      <c r="I22" s="19">
        <v>0</v>
      </c>
      <c r="J22" s="19">
        <v>0</v>
      </c>
      <c r="K22" s="33"/>
      <c r="L22" s="15" t="s">
        <v>27</v>
      </c>
      <c r="M22" s="15" t="s">
        <v>28</v>
      </c>
      <c r="N22" s="15" t="s">
        <v>71</v>
      </c>
      <c r="O22" s="16">
        <v>2024</v>
      </c>
      <c r="P22" s="16">
        <v>2025</v>
      </c>
      <c r="Q22" s="16">
        <v>2026</v>
      </c>
      <c r="R22" s="22"/>
      <c r="S22" s="8"/>
      <c r="T22" s="8"/>
    </row>
    <row r="23" spans="1:20" ht="15" customHeight="1" x14ac:dyDescent="0.2">
      <c r="A23" s="53" t="s">
        <v>36</v>
      </c>
      <c r="B23" s="19">
        <f>G23</f>
        <v>0</v>
      </c>
      <c r="C23" s="19">
        <f t="shared" ref="C23" si="19">H23</f>
        <v>0</v>
      </c>
      <c r="D23" s="19">
        <f>I23</f>
        <v>0</v>
      </c>
      <c r="E23" s="19">
        <f t="shared" si="8"/>
        <v>0</v>
      </c>
      <c r="F23" s="4"/>
      <c r="G23" s="19">
        <f>G8+G13+G15</f>
        <v>0</v>
      </c>
      <c r="H23" s="19">
        <f t="shared" ref="H23:J23" si="20">H8+H13+H15</f>
        <v>0</v>
      </c>
      <c r="I23" s="19">
        <f t="shared" si="20"/>
        <v>0</v>
      </c>
      <c r="J23" s="19">
        <f t="shared" si="20"/>
        <v>0</v>
      </c>
      <c r="K23" s="33"/>
      <c r="L23" s="28" t="s">
        <v>5</v>
      </c>
      <c r="M23" s="29">
        <v>0</v>
      </c>
      <c r="N23" s="30">
        <v>0</v>
      </c>
      <c r="O23" s="5">
        <f>M23*N23</f>
        <v>0</v>
      </c>
      <c r="P23" s="5">
        <f>M23*N23</f>
        <v>0</v>
      </c>
      <c r="Q23" s="5">
        <f>M23*N23</f>
        <v>0</v>
      </c>
      <c r="R23" s="22"/>
      <c r="S23" s="8"/>
      <c r="T23" s="8"/>
    </row>
    <row r="24" spans="1:20" ht="15" customHeight="1" x14ac:dyDescent="0.2">
      <c r="A24" s="53" t="s">
        <v>34</v>
      </c>
      <c r="B24" s="19">
        <f>B22+B23</f>
        <v>0</v>
      </c>
      <c r="C24" s="19">
        <f>C22+C23</f>
        <v>0</v>
      </c>
      <c r="D24" s="19">
        <f>D22+D23</f>
        <v>0</v>
      </c>
      <c r="E24" s="19">
        <f t="shared" si="8"/>
        <v>0</v>
      </c>
      <c r="F24" s="6"/>
      <c r="G24" s="33"/>
      <c r="H24" s="33"/>
      <c r="I24" s="33"/>
      <c r="J24" s="33"/>
      <c r="K24" s="22"/>
      <c r="L24" s="29"/>
      <c r="M24" s="29"/>
      <c r="N24" s="30"/>
      <c r="O24" s="5">
        <f t="shared" ref="O24:O27" si="21">M24*N24</f>
        <v>0</v>
      </c>
      <c r="P24" s="5">
        <f t="shared" ref="P24:P27" si="22">M24*N24</f>
        <v>0</v>
      </c>
      <c r="Q24" s="5">
        <f t="shared" ref="Q24:Q27" si="23">M24*N24</f>
        <v>0</v>
      </c>
      <c r="R24" s="22"/>
      <c r="S24" s="8"/>
      <c r="T24" s="8"/>
    </row>
    <row r="25" spans="1:20" ht="15" customHeight="1" x14ac:dyDescent="0.2">
      <c r="A25" s="54" t="s">
        <v>35</v>
      </c>
      <c r="B25" s="44">
        <f>B15+G15</f>
        <v>0</v>
      </c>
      <c r="C25" s="44">
        <f>C15+H15</f>
        <v>0</v>
      </c>
      <c r="D25" s="44">
        <f>D15+I15</f>
        <v>0</v>
      </c>
      <c r="E25" s="44">
        <f>E15+J15</f>
        <v>0</v>
      </c>
      <c r="F25" s="6"/>
      <c r="G25" s="55"/>
      <c r="H25" s="55"/>
      <c r="I25" s="55"/>
      <c r="J25" s="55"/>
      <c r="K25" s="56"/>
      <c r="L25" s="29"/>
      <c r="M25" s="29"/>
      <c r="N25" s="30"/>
      <c r="O25" s="5">
        <f t="shared" si="21"/>
        <v>0</v>
      </c>
      <c r="P25" s="5">
        <f t="shared" si="22"/>
        <v>0</v>
      </c>
      <c r="Q25" s="5">
        <f t="shared" si="23"/>
        <v>0</v>
      </c>
      <c r="R25" s="22"/>
      <c r="S25" s="8"/>
      <c r="T25" s="8"/>
    </row>
    <row r="26" spans="1:20" ht="15" customHeight="1" x14ac:dyDescent="0.2">
      <c r="A26" s="8"/>
      <c r="B26" s="8"/>
      <c r="C26" s="8"/>
      <c r="D26" s="8"/>
      <c r="E26" s="8"/>
      <c r="F26" s="8"/>
      <c r="G26" s="8"/>
      <c r="H26" s="22"/>
      <c r="I26" s="22"/>
      <c r="J26" s="22"/>
      <c r="K26" s="22"/>
      <c r="L26" s="29"/>
      <c r="M26" s="29"/>
      <c r="N26" s="30"/>
      <c r="O26" s="5">
        <f t="shared" si="21"/>
        <v>0</v>
      </c>
      <c r="P26" s="5">
        <f t="shared" si="22"/>
        <v>0</v>
      </c>
      <c r="Q26" s="5">
        <f t="shared" si="23"/>
        <v>0</v>
      </c>
      <c r="R26" s="22"/>
      <c r="S26" s="8"/>
      <c r="T26" s="8"/>
    </row>
    <row r="27" spans="1:20" ht="15" customHeight="1" x14ac:dyDescent="0.2">
      <c r="A27" s="8"/>
      <c r="B27" s="8"/>
      <c r="C27" s="8"/>
      <c r="D27" s="8"/>
      <c r="E27" s="8"/>
      <c r="F27" s="8"/>
      <c r="G27" s="8"/>
      <c r="H27" s="22"/>
      <c r="I27" s="22"/>
      <c r="J27" s="22"/>
      <c r="K27" s="22"/>
      <c r="L27" s="29"/>
      <c r="M27" s="29"/>
      <c r="N27" s="30"/>
      <c r="O27" s="5">
        <f t="shared" si="21"/>
        <v>0</v>
      </c>
      <c r="P27" s="5">
        <f t="shared" si="22"/>
        <v>0</v>
      </c>
      <c r="Q27" s="5">
        <f t="shared" si="23"/>
        <v>0</v>
      </c>
      <c r="R27" s="22"/>
      <c r="S27" s="8"/>
      <c r="T27" s="8"/>
    </row>
    <row r="28" spans="1:20" ht="15" customHeight="1" x14ac:dyDescent="0.2">
      <c r="K28" s="22"/>
      <c r="L28" s="80" t="s">
        <v>20</v>
      </c>
      <c r="M28" s="81"/>
      <c r="N28" s="82"/>
      <c r="O28" s="45">
        <f>(SUM(O23:O27))/1000</f>
        <v>0</v>
      </c>
      <c r="P28" s="45">
        <f>(SUM(P23:P27))/1000</f>
        <v>0</v>
      </c>
      <c r="Q28" s="45">
        <f>(SUM(Q23:Q27))/1000</f>
        <v>0</v>
      </c>
      <c r="R28" s="22"/>
      <c r="S28" s="8"/>
      <c r="T28" s="8"/>
    </row>
    <row r="29" spans="1:20" ht="15" customHeight="1" x14ac:dyDescent="0.2">
      <c r="K29" s="22"/>
      <c r="L29" s="28" t="s">
        <v>6</v>
      </c>
      <c r="M29" s="29">
        <v>0</v>
      </c>
      <c r="N29" s="30">
        <v>0</v>
      </c>
      <c r="O29" s="5">
        <f>M29*N29</f>
        <v>0</v>
      </c>
      <c r="P29" s="5">
        <f>M29*N29</f>
        <v>0</v>
      </c>
      <c r="Q29" s="5">
        <f>M29*N29</f>
        <v>0</v>
      </c>
      <c r="R29" s="22"/>
      <c r="S29" s="8"/>
      <c r="T29" s="8"/>
    </row>
    <row r="30" spans="1:20" ht="15" customHeight="1" x14ac:dyDescent="0.2">
      <c r="K30" s="22"/>
      <c r="L30" s="29"/>
      <c r="M30" s="29"/>
      <c r="N30" s="30"/>
      <c r="O30" s="5">
        <f>M30*N30</f>
        <v>0</v>
      </c>
      <c r="P30" s="5">
        <f>M30*N30</f>
        <v>0</v>
      </c>
      <c r="Q30" s="5">
        <f>M30*N30</f>
        <v>0</v>
      </c>
      <c r="R30" s="22"/>
      <c r="S30" s="8"/>
      <c r="T30" s="8"/>
    </row>
    <row r="31" spans="1:20" ht="15" customHeight="1" x14ac:dyDescent="0.2">
      <c r="K31" s="22"/>
      <c r="L31" s="29"/>
      <c r="M31" s="29"/>
      <c r="N31" s="30"/>
      <c r="O31" s="5">
        <f>M31*N31</f>
        <v>0</v>
      </c>
      <c r="P31" s="5">
        <f>M31*N31</f>
        <v>0</v>
      </c>
      <c r="Q31" s="5">
        <f>M31*N31</f>
        <v>0</v>
      </c>
      <c r="R31" s="22"/>
      <c r="S31" s="8"/>
      <c r="T31" s="8"/>
    </row>
    <row r="32" spans="1:20" ht="15" customHeight="1" x14ac:dyDescent="0.2">
      <c r="A32" s="24" t="s">
        <v>79</v>
      </c>
      <c r="K32" s="8"/>
      <c r="L32" s="80" t="s">
        <v>21</v>
      </c>
      <c r="M32" s="81"/>
      <c r="N32" s="82"/>
      <c r="O32" s="45">
        <f>(SUM(O29:O31))/1000</f>
        <v>0</v>
      </c>
      <c r="P32" s="45">
        <f>(SUM(P29:P31))/1000</f>
        <v>0</v>
      </c>
      <c r="Q32" s="45">
        <f>(SUM(Q29:Q31))/1000</f>
        <v>0</v>
      </c>
      <c r="R32" s="22"/>
      <c r="S32" s="8"/>
      <c r="T32" s="8"/>
    </row>
    <row r="34" spans="1:12" ht="51" x14ac:dyDescent="0.2">
      <c r="A34" s="67" t="s">
        <v>39</v>
      </c>
      <c r="B34" s="17" t="s">
        <v>75</v>
      </c>
      <c r="C34" s="17" t="s">
        <v>76</v>
      </c>
      <c r="D34" s="17" t="s">
        <v>77</v>
      </c>
      <c r="F34" s="8"/>
      <c r="G34" s="17" t="s">
        <v>80</v>
      </c>
      <c r="H34" s="17" t="s">
        <v>78</v>
      </c>
      <c r="I34" s="17" t="s">
        <v>82</v>
      </c>
      <c r="J34" s="17" t="s">
        <v>84</v>
      </c>
    </row>
    <row r="35" spans="1:12" x14ac:dyDescent="0.2">
      <c r="A35" s="29" t="s">
        <v>74</v>
      </c>
      <c r="B35" s="30"/>
      <c r="C35" s="44">
        <v>60</v>
      </c>
      <c r="D35" s="13">
        <f>B35/C35</f>
        <v>0</v>
      </c>
      <c r="F35" s="8"/>
      <c r="G35" s="44">
        <f>IF($C35=36,$D35*12)+IF($C35=48,$D35*12)+IF($C35&gt;=60,$D35*12)</f>
        <v>0</v>
      </c>
      <c r="H35" s="44">
        <f t="shared" ref="H35:I43" si="24">IF($C35=36,$D35*12)+IF($C35=48,$D35*12)+IF($C35&gt;=60,$D35*12)</f>
        <v>0</v>
      </c>
      <c r="I35" s="44">
        <f t="shared" si="24"/>
        <v>0</v>
      </c>
      <c r="J35" s="44">
        <f>B35-(G35+H35+I35)</f>
        <v>0</v>
      </c>
    </row>
    <row r="36" spans="1:12" x14ac:dyDescent="0.2">
      <c r="A36" s="29"/>
      <c r="B36" s="30"/>
      <c r="C36" s="44">
        <v>60</v>
      </c>
      <c r="D36" s="13">
        <f t="shared" ref="D36:D43" si="25">B36/C36</f>
        <v>0</v>
      </c>
      <c r="F36" s="8"/>
      <c r="G36" s="44">
        <f t="shared" ref="G36:G43" si="26">IF($C36=36,$D36*12)+IF($C36=48,$D36*12)+IF($C36&gt;=60,$D36*12)</f>
        <v>0</v>
      </c>
      <c r="H36" s="44">
        <f t="shared" si="24"/>
        <v>0</v>
      </c>
      <c r="I36" s="44">
        <f t="shared" si="24"/>
        <v>0</v>
      </c>
      <c r="J36" s="44">
        <f t="shared" ref="J36:J43" si="27">B36-(G36+H36+I36)</f>
        <v>0</v>
      </c>
    </row>
    <row r="37" spans="1:12" x14ac:dyDescent="0.2">
      <c r="A37" s="29"/>
      <c r="B37" s="30"/>
      <c r="C37" s="44">
        <v>60</v>
      </c>
      <c r="D37" s="13">
        <f t="shared" si="25"/>
        <v>0</v>
      </c>
      <c r="F37" s="8"/>
      <c r="G37" s="44">
        <f t="shared" si="26"/>
        <v>0</v>
      </c>
      <c r="H37" s="44">
        <f t="shared" si="24"/>
        <v>0</v>
      </c>
      <c r="I37" s="44">
        <f t="shared" si="24"/>
        <v>0</v>
      </c>
      <c r="J37" s="44">
        <f t="shared" si="27"/>
        <v>0</v>
      </c>
    </row>
    <row r="38" spans="1:12" x14ac:dyDescent="0.2">
      <c r="A38" s="29"/>
      <c r="B38" s="30"/>
      <c r="C38" s="44">
        <v>60</v>
      </c>
      <c r="D38" s="13">
        <f t="shared" si="25"/>
        <v>0</v>
      </c>
      <c r="F38" s="8"/>
      <c r="G38" s="44">
        <f t="shared" si="26"/>
        <v>0</v>
      </c>
      <c r="H38" s="44">
        <f t="shared" si="24"/>
        <v>0</v>
      </c>
      <c r="I38" s="44">
        <f t="shared" si="24"/>
        <v>0</v>
      </c>
      <c r="J38" s="44">
        <f t="shared" si="27"/>
        <v>0</v>
      </c>
      <c r="L38" s="14"/>
    </row>
    <row r="39" spans="1:12" x14ac:dyDescent="0.2">
      <c r="A39" s="68"/>
      <c r="B39" s="69"/>
      <c r="C39" s="70">
        <v>60</v>
      </c>
      <c r="D39" s="13">
        <f t="shared" si="25"/>
        <v>0</v>
      </c>
      <c r="G39" s="44">
        <f t="shared" si="26"/>
        <v>0</v>
      </c>
      <c r="H39" s="44">
        <f t="shared" si="24"/>
        <v>0</v>
      </c>
      <c r="I39" s="44">
        <f t="shared" si="24"/>
        <v>0</v>
      </c>
      <c r="J39" s="44">
        <f t="shared" si="27"/>
        <v>0</v>
      </c>
    </row>
    <row r="40" spans="1:12" x14ac:dyDescent="0.2">
      <c r="A40" s="68"/>
      <c r="B40" s="69"/>
      <c r="C40" s="70">
        <v>60</v>
      </c>
      <c r="D40" s="13">
        <f t="shared" si="25"/>
        <v>0</v>
      </c>
      <c r="G40" s="44">
        <f t="shared" si="26"/>
        <v>0</v>
      </c>
      <c r="H40" s="44">
        <f t="shared" si="24"/>
        <v>0</v>
      </c>
      <c r="I40" s="44">
        <f t="shared" si="24"/>
        <v>0</v>
      </c>
      <c r="J40" s="44">
        <f t="shared" si="27"/>
        <v>0</v>
      </c>
    </row>
    <row r="41" spans="1:12" x14ac:dyDescent="0.2">
      <c r="A41" s="68"/>
      <c r="B41" s="69"/>
      <c r="C41" s="70">
        <v>60</v>
      </c>
      <c r="D41" s="13">
        <f t="shared" si="25"/>
        <v>0</v>
      </c>
      <c r="G41" s="44">
        <f t="shared" si="26"/>
        <v>0</v>
      </c>
      <c r="H41" s="44">
        <f t="shared" si="24"/>
        <v>0</v>
      </c>
      <c r="I41" s="44">
        <f t="shared" si="24"/>
        <v>0</v>
      </c>
      <c r="J41" s="44">
        <f t="shared" si="27"/>
        <v>0</v>
      </c>
    </row>
    <row r="42" spans="1:12" x14ac:dyDescent="0.2">
      <c r="A42" s="68"/>
      <c r="B42" s="69"/>
      <c r="C42" s="70">
        <v>60</v>
      </c>
      <c r="D42" s="13">
        <f t="shared" si="25"/>
        <v>0</v>
      </c>
      <c r="G42" s="44">
        <f t="shared" si="26"/>
        <v>0</v>
      </c>
      <c r="H42" s="44">
        <f t="shared" si="24"/>
        <v>0</v>
      </c>
      <c r="I42" s="44">
        <f t="shared" si="24"/>
        <v>0</v>
      </c>
      <c r="J42" s="44">
        <f t="shared" si="27"/>
        <v>0</v>
      </c>
    </row>
    <row r="43" spans="1:12" x14ac:dyDescent="0.2">
      <c r="A43" s="68"/>
      <c r="B43" s="69"/>
      <c r="C43" s="70">
        <v>60</v>
      </c>
      <c r="D43" s="13">
        <f t="shared" si="25"/>
        <v>0</v>
      </c>
      <c r="G43" s="44">
        <f t="shared" si="26"/>
        <v>0</v>
      </c>
      <c r="H43" s="44">
        <f t="shared" si="24"/>
        <v>0</v>
      </c>
      <c r="I43" s="44">
        <f t="shared" si="24"/>
        <v>0</v>
      </c>
      <c r="J43" s="44">
        <f t="shared" si="27"/>
        <v>0</v>
      </c>
    </row>
    <row r="44" spans="1:12" x14ac:dyDescent="0.2">
      <c r="A44" s="71" t="s">
        <v>14</v>
      </c>
      <c r="B44" s="72">
        <f>(SUM(B35:B43))/1000</f>
        <v>0</v>
      </c>
      <c r="C44" s="72"/>
      <c r="D44" s="72">
        <f t="shared" ref="D44" si="28">(SUM(D35:D43))/1000</f>
        <v>0</v>
      </c>
      <c r="G44" s="72">
        <f>(SUM(G35:G43)/1000)</f>
        <v>0</v>
      </c>
      <c r="H44" s="72">
        <f t="shared" ref="H44:J44" si="29">(SUM(H35:H43)/1000)</f>
        <v>0</v>
      </c>
      <c r="I44" s="72">
        <f t="shared" si="29"/>
        <v>0</v>
      </c>
      <c r="J44" s="72">
        <f t="shared" si="29"/>
        <v>0</v>
      </c>
    </row>
  </sheetData>
  <mergeCells count="9">
    <mergeCell ref="L28:N28"/>
    <mergeCell ref="L32:N32"/>
    <mergeCell ref="B3:J3"/>
    <mergeCell ref="B4:J4"/>
    <mergeCell ref="A6:A7"/>
    <mergeCell ref="B6:E6"/>
    <mergeCell ref="G6:J6"/>
    <mergeCell ref="L14:N14"/>
    <mergeCell ref="L21:N21"/>
  </mergeCells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7"/>
  <sheetViews>
    <sheetView workbookViewId="0">
      <selection activeCell="P7" sqref="P7"/>
    </sheetView>
  </sheetViews>
  <sheetFormatPr defaultRowHeight="12.75" x14ac:dyDescent="0.2"/>
  <cols>
    <col min="1" max="1" width="43.5703125" customWidth="1"/>
    <col min="2" max="5" width="9.85546875" customWidth="1"/>
    <col min="6" max="6" width="3.85546875" customWidth="1"/>
    <col min="7" max="10" width="9.85546875" customWidth="1"/>
    <col min="12" max="12" width="38.85546875" customWidth="1"/>
    <col min="13" max="13" width="9.85546875" customWidth="1"/>
    <col min="14" max="14" width="12.28515625" customWidth="1"/>
    <col min="15" max="20" width="9.85546875" customWidth="1"/>
  </cols>
  <sheetData>
    <row r="1" spans="1:20" ht="15.75" x14ac:dyDescent="0.2">
      <c r="A1" s="21" t="s">
        <v>85</v>
      </c>
      <c r="B1" s="8"/>
      <c r="C1" s="8"/>
      <c r="D1" s="8"/>
      <c r="E1" s="8"/>
      <c r="F1" s="8"/>
      <c r="G1" s="8"/>
      <c r="H1" s="22"/>
      <c r="I1" s="22"/>
      <c r="J1" s="22"/>
      <c r="K1" s="22"/>
      <c r="L1" s="23" t="s">
        <v>7</v>
      </c>
      <c r="M1" s="8"/>
      <c r="N1" s="8"/>
      <c r="O1" s="8"/>
      <c r="P1" s="8"/>
      <c r="Q1" s="8"/>
      <c r="R1" s="8"/>
      <c r="S1" s="8"/>
      <c r="T1" s="8"/>
    </row>
    <row r="2" spans="1:20" ht="15" customHeight="1" x14ac:dyDescent="0.2">
      <c r="A2" s="21"/>
      <c r="B2" s="8"/>
      <c r="C2" s="8"/>
      <c r="D2" s="8"/>
      <c r="E2" s="8"/>
      <c r="F2" s="8"/>
      <c r="G2" s="8"/>
      <c r="H2" s="22"/>
      <c r="I2" s="22"/>
      <c r="J2" s="22"/>
      <c r="K2" s="22"/>
      <c r="L2" s="22"/>
      <c r="M2" s="8"/>
      <c r="N2" s="8"/>
      <c r="O2" s="8"/>
      <c r="P2" s="8"/>
      <c r="Q2" s="8"/>
      <c r="R2" s="8"/>
      <c r="S2" s="8"/>
      <c r="T2" s="8"/>
    </row>
    <row r="3" spans="1:20" ht="15" customHeight="1" x14ac:dyDescent="0.2">
      <c r="A3" s="24" t="s">
        <v>15</v>
      </c>
      <c r="B3" s="87"/>
      <c r="C3" s="87"/>
      <c r="D3" s="87"/>
      <c r="E3" s="87"/>
      <c r="F3" s="87"/>
      <c r="G3" s="87"/>
      <c r="H3" s="87"/>
      <c r="I3" s="87"/>
      <c r="J3" s="87"/>
      <c r="K3" s="22"/>
      <c r="L3" s="22"/>
      <c r="M3" s="8"/>
      <c r="N3" s="8"/>
      <c r="O3" s="8"/>
      <c r="P3" s="8"/>
      <c r="Q3" s="8"/>
      <c r="R3" s="8"/>
      <c r="S3" s="8"/>
      <c r="T3" s="8"/>
    </row>
    <row r="4" spans="1:20" ht="15" customHeight="1" x14ac:dyDescent="0.2">
      <c r="A4" s="24" t="s">
        <v>16</v>
      </c>
      <c r="B4" s="87"/>
      <c r="C4" s="87"/>
      <c r="D4" s="87"/>
      <c r="E4" s="87"/>
      <c r="F4" s="87"/>
      <c r="G4" s="87"/>
      <c r="H4" s="87"/>
      <c r="I4" s="87"/>
      <c r="J4" s="87"/>
      <c r="K4" s="22"/>
      <c r="L4" s="8"/>
      <c r="M4" s="8"/>
      <c r="N4" s="8"/>
      <c r="O4" s="8"/>
      <c r="P4" s="8"/>
      <c r="Q4" s="8"/>
      <c r="R4" s="8"/>
      <c r="S4" s="8"/>
      <c r="T4" s="8"/>
    </row>
    <row r="5" spans="1:20" ht="15" customHeight="1" x14ac:dyDescent="0.2">
      <c r="A5" s="24"/>
      <c r="B5" s="10"/>
      <c r="C5" s="8"/>
      <c r="D5" s="8"/>
      <c r="E5" s="8"/>
      <c r="F5" s="8"/>
      <c r="G5" s="8"/>
      <c r="H5" s="22"/>
      <c r="I5" s="22"/>
      <c r="J5" s="22"/>
      <c r="K5" s="22"/>
      <c r="L5" s="8"/>
      <c r="M5" s="8"/>
      <c r="N5" s="8"/>
      <c r="O5" s="8"/>
      <c r="P5" s="8"/>
      <c r="Q5" s="8"/>
      <c r="R5" s="8"/>
      <c r="S5" s="8"/>
      <c r="T5" s="8"/>
    </row>
    <row r="6" spans="1:20" ht="39.75" customHeight="1" x14ac:dyDescent="0.2">
      <c r="A6" s="88"/>
      <c r="B6" s="83" t="s">
        <v>10</v>
      </c>
      <c r="C6" s="83"/>
      <c r="D6" s="83"/>
      <c r="E6" s="83"/>
      <c r="F6" s="9"/>
      <c r="G6" s="84" t="s">
        <v>11</v>
      </c>
      <c r="H6" s="85"/>
      <c r="I6" s="85"/>
      <c r="J6" s="86"/>
      <c r="K6" s="11"/>
      <c r="L6" s="15" t="s">
        <v>12</v>
      </c>
      <c r="M6" s="15" t="s">
        <v>13</v>
      </c>
      <c r="N6" s="15" t="s">
        <v>88</v>
      </c>
      <c r="O6" s="16">
        <v>2024</v>
      </c>
      <c r="P6" s="16">
        <v>2025</v>
      </c>
      <c r="Q6" s="16">
        <v>2026</v>
      </c>
      <c r="R6" s="17" t="s">
        <v>30</v>
      </c>
      <c r="S6" s="17" t="s">
        <v>31</v>
      </c>
      <c r="T6" s="17" t="s">
        <v>87</v>
      </c>
    </row>
    <row r="7" spans="1:20" ht="15" customHeight="1" x14ac:dyDescent="0.2">
      <c r="A7" s="89"/>
      <c r="B7" s="25">
        <v>2024</v>
      </c>
      <c r="C7" s="25">
        <v>2025</v>
      </c>
      <c r="D7" s="25">
        <v>2026</v>
      </c>
      <c r="E7" s="17" t="s">
        <v>14</v>
      </c>
      <c r="F7" s="26"/>
      <c r="G7" s="25">
        <v>2024</v>
      </c>
      <c r="H7" s="25">
        <v>2025</v>
      </c>
      <c r="I7" s="25">
        <v>2026</v>
      </c>
      <c r="J7" s="17" t="s">
        <v>14</v>
      </c>
      <c r="K7" s="27"/>
      <c r="L7" s="28" t="s">
        <v>9</v>
      </c>
      <c r="M7" s="29">
        <v>0.7</v>
      </c>
      <c r="N7" s="30"/>
      <c r="O7" s="5">
        <f>CEILING(((M7*N7*12)*1.03),1000)</f>
        <v>0</v>
      </c>
      <c r="P7" s="5">
        <f>CEILING(((M7*N7*12)*1.06),1000)</f>
        <v>0</v>
      </c>
      <c r="Q7" s="5">
        <f>CEILING(((O7*P7*12)*1.09),1000)</f>
        <v>0</v>
      </c>
      <c r="R7" s="13">
        <f t="shared" ref="R7" si="0">IF((O7-($M7*60000*12))&lt;0,0)+IF((O7-($M7*60000*12))&gt;0,O7-($M7*60000*12))</f>
        <v>0</v>
      </c>
      <c r="S7" s="13">
        <f t="shared" ref="S7:T7" si="1">IF((P7-($M$7*60000*12))&lt;0,0)+IF((P7-($M$7*60000*12))&gt;0,P7-($M$7*60000*12))</f>
        <v>0</v>
      </c>
      <c r="T7" s="13">
        <f t="shared" si="1"/>
        <v>0</v>
      </c>
    </row>
    <row r="8" spans="1:20" ht="15" customHeight="1" x14ac:dyDescent="0.2">
      <c r="A8" s="31" t="s">
        <v>4</v>
      </c>
      <c r="B8" s="19">
        <f>SUM(B9:B12)</f>
        <v>0</v>
      </c>
      <c r="C8" s="19">
        <f>SUM(C9:C12)</f>
        <v>0</v>
      </c>
      <c r="D8" s="19">
        <f>SUM(D9:D12)</f>
        <v>0</v>
      </c>
      <c r="E8" s="19">
        <f>SUM(B8:D8)</f>
        <v>0</v>
      </c>
      <c r="F8" s="32"/>
      <c r="G8" s="19">
        <f>SUM(G9:G12)</f>
        <v>0</v>
      </c>
      <c r="H8" s="19">
        <f>SUM(H9:H12)</f>
        <v>0</v>
      </c>
      <c r="I8" s="19">
        <f>SUM(I9:I12)</f>
        <v>0</v>
      </c>
      <c r="J8" s="19">
        <f>SUM(G8:I8)</f>
        <v>0</v>
      </c>
      <c r="K8" s="33"/>
      <c r="L8" s="28" t="s">
        <v>91</v>
      </c>
      <c r="M8" s="29">
        <v>0.1</v>
      </c>
      <c r="N8" s="30"/>
      <c r="O8" s="5">
        <f t="shared" ref="O8:O12" si="2">CEILING(((M8*N8*12)*1.15),1000)</f>
        <v>0</v>
      </c>
      <c r="P8" s="5">
        <f t="shared" ref="P8:P11" si="3">CEILING(((M8*N8*12)*1.06),1000)</f>
        <v>0</v>
      </c>
      <c r="Q8" s="5">
        <f t="shared" ref="Q8:Q12" si="4">CEILING(((O8*P8*12)*1.09),1000)</f>
        <v>0</v>
      </c>
      <c r="R8" s="13">
        <f>IF((O8-($M8*35000*12))&lt;0,0)+IF((O8-($M8*35000*12))&gt;0,O8-($M8*35000*12))</f>
        <v>0</v>
      </c>
      <c r="S8" s="13">
        <f>IF((P8-($M8*35000*12))&lt;0,0)+IF((P8-($M8*35000*12))&gt;0,P8-($M8*35000*12))</f>
        <v>0</v>
      </c>
      <c r="T8" s="13">
        <f>IF((Q8-($M8*35000*12))&lt;0,0)+IF((Q8-($M8*35000*12))&gt;0,Q8-($M8*35000*12))</f>
        <v>0</v>
      </c>
    </row>
    <row r="9" spans="1:20" ht="15" customHeight="1" x14ac:dyDescent="0.2">
      <c r="A9" s="34" t="s">
        <v>23</v>
      </c>
      <c r="B9" s="35">
        <v>0</v>
      </c>
      <c r="C9" s="35">
        <v>0</v>
      </c>
      <c r="D9" s="35">
        <v>0</v>
      </c>
      <c r="E9" s="13">
        <f>SUM(B9:D9)</f>
        <v>0</v>
      </c>
      <c r="F9" s="36"/>
      <c r="G9" s="13">
        <v>0</v>
      </c>
      <c r="H9" s="13">
        <v>0</v>
      </c>
      <c r="I9" s="13">
        <v>0</v>
      </c>
      <c r="J9" s="13">
        <f>SUM(G9:I9)</f>
        <v>0</v>
      </c>
      <c r="K9" s="4"/>
      <c r="L9" s="29"/>
      <c r="M9" s="29"/>
      <c r="N9" s="37"/>
      <c r="O9" s="5">
        <f t="shared" si="2"/>
        <v>0</v>
      </c>
      <c r="P9" s="5">
        <f t="shared" si="3"/>
        <v>0</v>
      </c>
      <c r="Q9" s="5">
        <f t="shared" si="4"/>
        <v>0</v>
      </c>
      <c r="R9" s="13">
        <f t="shared" ref="R9:R12" si="5">IF((O9-($M9*35000*12))&lt;0,0)+IF((O9-($M9*35000*12))&gt;0,O9-($M9*35000*12))</f>
        <v>0</v>
      </c>
      <c r="S9" s="13">
        <f t="shared" ref="S9:S12" si="6">IF((P9-($M9*35000*12))&lt;0,0)+IF((P9-($M9*35000*12))&gt;0,P9-($M9*35000*12))</f>
        <v>0</v>
      </c>
      <c r="T9" s="13">
        <f t="shared" ref="T9:T12" si="7">IF((Q9-($M9*35000*12))&lt;0,0)+IF((Q9-($M9*35000*12))&gt;0,Q9-($M9*35000*12))</f>
        <v>0</v>
      </c>
    </row>
    <row r="10" spans="1:20" ht="15" customHeight="1" x14ac:dyDescent="0.2">
      <c r="A10" s="34" t="s">
        <v>24</v>
      </c>
      <c r="B10" s="35">
        <v>0</v>
      </c>
      <c r="C10" s="35">
        <v>0</v>
      </c>
      <c r="D10" s="35">
        <v>0</v>
      </c>
      <c r="E10" s="13">
        <f>SUM(B10:D10)</f>
        <v>0</v>
      </c>
      <c r="F10" s="36"/>
      <c r="G10" s="13">
        <v>0</v>
      </c>
      <c r="H10" s="13">
        <v>0</v>
      </c>
      <c r="I10" s="13">
        <v>0</v>
      </c>
      <c r="J10" s="13">
        <f>SUM(G10:I10)</f>
        <v>0</v>
      </c>
      <c r="K10" s="4"/>
      <c r="L10" s="29"/>
      <c r="M10" s="29"/>
      <c r="N10" s="37"/>
      <c r="O10" s="5">
        <f>CEILING(((M10*N10*12)*1.15),1000)</f>
        <v>0</v>
      </c>
      <c r="P10" s="5">
        <f t="shared" si="3"/>
        <v>0</v>
      </c>
      <c r="Q10" s="5">
        <f t="shared" si="4"/>
        <v>0</v>
      </c>
      <c r="R10" s="13">
        <f t="shared" si="5"/>
        <v>0</v>
      </c>
      <c r="S10" s="13">
        <f t="shared" si="6"/>
        <v>0</v>
      </c>
      <c r="T10" s="13">
        <f t="shared" si="7"/>
        <v>0</v>
      </c>
    </row>
    <row r="11" spans="1:20" ht="15" customHeight="1" x14ac:dyDescent="0.2">
      <c r="A11" s="34" t="s">
        <v>37</v>
      </c>
      <c r="B11" s="35">
        <v>0</v>
      </c>
      <c r="C11" s="35">
        <v>0</v>
      </c>
      <c r="D11" s="35">
        <v>0</v>
      </c>
      <c r="E11" s="13">
        <f>SUM(B11:D11)</f>
        <v>0</v>
      </c>
      <c r="F11" s="36"/>
      <c r="G11" s="13">
        <v>0</v>
      </c>
      <c r="H11" s="13">
        <v>0</v>
      </c>
      <c r="I11" s="13">
        <v>0</v>
      </c>
      <c r="J11" s="13">
        <f>SUM(G11:I11)</f>
        <v>0</v>
      </c>
      <c r="K11" s="4"/>
      <c r="L11" s="29"/>
      <c r="M11" s="29"/>
      <c r="N11" s="37"/>
      <c r="O11" s="5">
        <f t="shared" si="2"/>
        <v>0</v>
      </c>
      <c r="P11" s="5">
        <f t="shared" si="3"/>
        <v>0</v>
      </c>
      <c r="Q11" s="5">
        <f t="shared" si="4"/>
        <v>0</v>
      </c>
      <c r="R11" s="13">
        <f t="shared" si="5"/>
        <v>0</v>
      </c>
      <c r="S11" s="13">
        <f t="shared" si="6"/>
        <v>0</v>
      </c>
      <c r="T11" s="13">
        <f t="shared" si="7"/>
        <v>0</v>
      </c>
    </row>
    <row r="12" spans="1:20" ht="15" customHeight="1" x14ac:dyDescent="0.2">
      <c r="A12" s="38" t="s">
        <v>38</v>
      </c>
      <c r="B12" s="5">
        <f>FLOOR((B9+B10+B11+B14)/100*20,1)</f>
        <v>0</v>
      </c>
      <c r="C12" s="5">
        <f>FLOOR((C9+C10+C11+C14)/100*20,1)</f>
        <v>0</v>
      </c>
      <c r="D12" s="5">
        <f>FLOOR((D9+D10+D11+D14)/100*20,1)</f>
        <v>0</v>
      </c>
      <c r="E12" s="5">
        <f>SUM(B12:D12)</f>
        <v>0</v>
      </c>
      <c r="F12" s="39"/>
      <c r="G12" s="5"/>
      <c r="H12" s="5"/>
      <c r="I12" s="5"/>
      <c r="J12" s="5">
        <f>SUM(G12:I12)</f>
        <v>0</v>
      </c>
      <c r="K12" s="4"/>
      <c r="L12" s="29"/>
      <c r="M12" s="29"/>
      <c r="N12" s="30"/>
      <c r="O12" s="5">
        <f t="shared" si="2"/>
        <v>0</v>
      </c>
      <c r="P12" s="5">
        <f>CEILING(((M12*N12*12)*1.06),1000)</f>
        <v>0</v>
      </c>
      <c r="Q12" s="5">
        <f t="shared" si="4"/>
        <v>0</v>
      </c>
      <c r="R12" s="13">
        <f t="shared" si="5"/>
        <v>0</v>
      </c>
      <c r="S12" s="13">
        <f t="shared" si="6"/>
        <v>0</v>
      </c>
      <c r="T12" s="13">
        <f t="shared" si="7"/>
        <v>0</v>
      </c>
    </row>
    <row r="13" spans="1:20" ht="15" customHeight="1" x14ac:dyDescent="0.2">
      <c r="A13" s="43"/>
      <c r="B13" s="44"/>
      <c r="C13" s="44"/>
      <c r="D13" s="44"/>
      <c r="E13" s="44"/>
      <c r="F13" s="42"/>
      <c r="G13" s="44"/>
      <c r="H13" s="44"/>
      <c r="I13" s="44"/>
      <c r="J13" s="44"/>
      <c r="K13" s="4"/>
      <c r="L13" s="80" t="s">
        <v>18</v>
      </c>
      <c r="M13" s="81"/>
      <c r="N13" s="82"/>
      <c r="O13" s="45">
        <f>(SUM(O7:O12))/1000</f>
        <v>0</v>
      </c>
      <c r="P13" s="45">
        <f t="shared" ref="P13:T13" si="8">(SUM(P7:P12))/1000</f>
        <v>0</v>
      </c>
      <c r="Q13" s="45">
        <f t="shared" si="8"/>
        <v>0</v>
      </c>
      <c r="R13" s="45">
        <f t="shared" si="8"/>
        <v>0</v>
      </c>
      <c r="S13" s="45">
        <f t="shared" si="8"/>
        <v>0</v>
      </c>
      <c r="T13" s="45">
        <f t="shared" si="8"/>
        <v>0</v>
      </c>
    </row>
    <row r="14" spans="1:20" ht="15" customHeight="1" x14ac:dyDescent="0.2">
      <c r="A14" s="18" t="s">
        <v>0</v>
      </c>
      <c r="B14" s="19">
        <f>SUM(B15+B16+B17+B20)</f>
        <v>0</v>
      </c>
      <c r="C14" s="19">
        <f>SUM(C15+C16+C17+C20)</f>
        <v>0</v>
      </c>
      <c r="D14" s="19">
        <f>SUM(D15+D16+D17+D20)</f>
        <v>0</v>
      </c>
      <c r="E14" s="19">
        <f t="shared" ref="E14:E23" si="9">SUM(B14:D14)</f>
        <v>0</v>
      </c>
      <c r="F14" s="20"/>
      <c r="G14" s="19">
        <f>SUM(G15+G16+G17+G20)</f>
        <v>0</v>
      </c>
      <c r="H14" s="19">
        <f>SUM(H15+H16+H17+H20)</f>
        <v>0</v>
      </c>
      <c r="I14" s="19">
        <f>SUM(I15+I16+I17+I20)</f>
        <v>0</v>
      </c>
      <c r="J14" s="19">
        <f t="shared" ref="J14:J20" si="10">SUM(G14:I14)</f>
        <v>0</v>
      </c>
      <c r="K14" s="33"/>
      <c r="L14" s="28" t="s">
        <v>22</v>
      </c>
      <c r="M14" s="29">
        <v>0.1</v>
      </c>
      <c r="N14" s="30"/>
      <c r="O14" s="5">
        <f>CEILING(((M14*N14*12)*1.03),1000)</f>
        <v>0</v>
      </c>
      <c r="P14" s="5">
        <f>CEILING(((M14*N14*12)*1.06),1000)</f>
        <v>0</v>
      </c>
      <c r="Q14" s="5">
        <f>CEILING(((M14*N14*12)*1.09),1000)</f>
        <v>0</v>
      </c>
      <c r="R14" s="5">
        <f>IF((O14-($M14*35000*12))&lt;0,0)+IF((O14-($M14*35000*12))&gt;0,O14-($M14*35000*12))</f>
        <v>0</v>
      </c>
      <c r="S14" s="5">
        <f t="shared" ref="S14:T14" si="11">IF((P14-($M14*35000*12))&lt;0,0)+IF((P14-($M14*35000*12))&gt;0,P14-($M14*35000*12))</f>
        <v>0</v>
      </c>
      <c r="T14" s="5">
        <f t="shared" si="11"/>
        <v>0</v>
      </c>
    </row>
    <row r="15" spans="1:20" ht="15" customHeight="1" x14ac:dyDescent="0.2">
      <c r="A15" s="46" t="s">
        <v>25</v>
      </c>
      <c r="B15" s="13">
        <f>O13-R13</f>
        <v>0</v>
      </c>
      <c r="C15" s="13">
        <f>P13-S13</f>
        <v>0</v>
      </c>
      <c r="D15" s="13">
        <f>Q13-T13</f>
        <v>0</v>
      </c>
      <c r="E15" s="13">
        <f t="shared" si="9"/>
        <v>0</v>
      </c>
      <c r="F15" s="20"/>
      <c r="G15" s="13">
        <f>R13</f>
        <v>0</v>
      </c>
      <c r="H15" s="13">
        <f t="shared" ref="H15:I15" si="12">S13</f>
        <v>0</v>
      </c>
      <c r="I15" s="13">
        <f t="shared" si="12"/>
        <v>0</v>
      </c>
      <c r="J15" s="13">
        <f t="shared" si="10"/>
        <v>0</v>
      </c>
      <c r="K15" s="4"/>
      <c r="L15" s="28" t="s">
        <v>29</v>
      </c>
      <c r="M15" s="29"/>
      <c r="N15" s="30"/>
      <c r="O15" s="5">
        <f t="shared" ref="O15:O19" si="13">CEILING(((M15*N15*12)*1.03),1000)</f>
        <v>0</v>
      </c>
      <c r="P15" s="5">
        <f t="shared" ref="P15:P19" si="14">CEILING(((M15*N15*12)*1.06),1000)</f>
        <v>0</v>
      </c>
      <c r="Q15" s="5">
        <f t="shared" ref="Q15:Q19" si="15">CEILING(((M15*N15*12)*1.09),1000)</f>
        <v>0</v>
      </c>
      <c r="R15" s="5">
        <f>IF((O15-($M15*35000*12))&lt;0,0)+IF((O15-($M15*35000*12))&gt;0,O15-($M15*35000*12))</f>
        <v>0</v>
      </c>
      <c r="S15" s="5">
        <f t="shared" ref="S15:S19" si="16">IF((P15-($M15*35000*12))&lt;0,0)+IF((P15-($M15*35000*12))&gt;0,P15-($M15*35000*12))</f>
        <v>0</v>
      </c>
      <c r="T15" s="5">
        <f t="shared" ref="T15:T19" si="17">IF((Q15-($M15*35000*12))&lt;0,0)+IF((Q15-($M15*35000*12))&gt;0,Q15-($M15*35000*12))</f>
        <v>0</v>
      </c>
    </row>
    <row r="16" spans="1:20" ht="15" customHeight="1" x14ac:dyDescent="0.2">
      <c r="A16" s="47" t="s">
        <v>26</v>
      </c>
      <c r="B16" s="13">
        <f>O20</f>
        <v>0</v>
      </c>
      <c r="C16" s="13">
        <f>P20</f>
        <v>0</v>
      </c>
      <c r="D16" s="13">
        <f>Q20</f>
        <v>0</v>
      </c>
      <c r="E16" s="13">
        <f t="shared" si="9"/>
        <v>0</v>
      </c>
      <c r="F16" s="20"/>
      <c r="G16" s="13">
        <f>R20</f>
        <v>0</v>
      </c>
      <c r="H16" s="13">
        <f t="shared" ref="H16:I16" si="18">S20</f>
        <v>0</v>
      </c>
      <c r="I16" s="13">
        <f t="shared" si="18"/>
        <v>0</v>
      </c>
      <c r="J16" s="13">
        <f t="shared" si="10"/>
        <v>0</v>
      </c>
      <c r="K16" s="4"/>
      <c r="L16" s="29"/>
      <c r="M16" s="29"/>
      <c r="N16" s="30"/>
      <c r="O16" s="5">
        <f t="shared" si="13"/>
        <v>0</v>
      </c>
      <c r="P16" s="5">
        <f t="shared" si="14"/>
        <v>0</v>
      </c>
      <c r="Q16" s="5">
        <f t="shared" si="15"/>
        <v>0</v>
      </c>
      <c r="R16" s="5">
        <f t="shared" ref="R16:R19" si="19">IF((O16-($M16*35000*12))&lt;0,0)+IF((O16-($M16*35000*12))&gt;0,O16-($M16*35000*12))</f>
        <v>0</v>
      </c>
      <c r="S16" s="5">
        <f t="shared" si="16"/>
        <v>0</v>
      </c>
      <c r="T16" s="5">
        <f t="shared" si="17"/>
        <v>0</v>
      </c>
    </row>
    <row r="17" spans="1:20" ht="15" customHeight="1" x14ac:dyDescent="0.2">
      <c r="A17" s="48" t="s">
        <v>1</v>
      </c>
      <c r="B17" s="12">
        <f>SUM(B18:B19)</f>
        <v>0</v>
      </c>
      <c r="C17" s="12">
        <f>SUM(C18:C19)</f>
        <v>0</v>
      </c>
      <c r="D17" s="12">
        <f>SUM(D18:D19)</f>
        <v>0</v>
      </c>
      <c r="E17" s="12">
        <f t="shared" si="9"/>
        <v>0</v>
      </c>
      <c r="F17" s="20"/>
      <c r="G17" s="12">
        <f>SUM(G18:G19)</f>
        <v>0</v>
      </c>
      <c r="H17" s="12">
        <f>SUM(H18:H19)</f>
        <v>0</v>
      </c>
      <c r="I17" s="12">
        <f>SUM(I18:I19)</f>
        <v>0</v>
      </c>
      <c r="J17" s="12">
        <f t="shared" si="10"/>
        <v>0</v>
      </c>
      <c r="K17" s="4"/>
      <c r="L17" s="29"/>
      <c r="M17" s="29"/>
      <c r="N17" s="30"/>
      <c r="O17" s="5">
        <f t="shared" si="13"/>
        <v>0</v>
      </c>
      <c r="P17" s="5">
        <f t="shared" si="14"/>
        <v>0</v>
      </c>
      <c r="Q17" s="5">
        <f t="shared" si="15"/>
        <v>0</v>
      </c>
      <c r="R17" s="5">
        <f t="shared" si="19"/>
        <v>0</v>
      </c>
      <c r="S17" s="5">
        <f t="shared" si="16"/>
        <v>0</v>
      </c>
      <c r="T17" s="5">
        <f t="shared" si="17"/>
        <v>0</v>
      </c>
    </row>
    <row r="18" spans="1:20" ht="15" customHeight="1" x14ac:dyDescent="0.2">
      <c r="A18" s="49" t="s">
        <v>2</v>
      </c>
      <c r="B18" s="13">
        <f>O27</f>
        <v>0</v>
      </c>
      <c r="C18" s="13">
        <f>P27</f>
        <v>0</v>
      </c>
      <c r="D18" s="13">
        <f>Q27</f>
        <v>0</v>
      </c>
      <c r="E18" s="13">
        <f t="shared" si="9"/>
        <v>0</v>
      </c>
      <c r="F18" s="20"/>
      <c r="G18" s="13">
        <v>0</v>
      </c>
      <c r="H18" s="13">
        <v>0</v>
      </c>
      <c r="I18" s="13">
        <v>0</v>
      </c>
      <c r="J18" s="13">
        <f t="shared" si="10"/>
        <v>0</v>
      </c>
      <c r="K18" s="4"/>
      <c r="L18" s="29"/>
      <c r="M18" s="29"/>
      <c r="N18" s="30"/>
      <c r="O18" s="5">
        <f t="shared" si="13"/>
        <v>0</v>
      </c>
      <c r="P18" s="5">
        <f t="shared" si="14"/>
        <v>0</v>
      </c>
      <c r="Q18" s="5">
        <f t="shared" si="15"/>
        <v>0</v>
      </c>
      <c r="R18" s="5">
        <f t="shared" si="19"/>
        <v>0</v>
      </c>
      <c r="S18" s="5">
        <f t="shared" si="16"/>
        <v>0</v>
      </c>
      <c r="T18" s="5">
        <f t="shared" si="17"/>
        <v>0</v>
      </c>
    </row>
    <row r="19" spans="1:20" ht="15" customHeight="1" x14ac:dyDescent="0.2">
      <c r="A19" s="49" t="s">
        <v>3</v>
      </c>
      <c r="B19" s="13">
        <f>O31</f>
        <v>0</v>
      </c>
      <c r="C19" s="13">
        <f>P31</f>
        <v>0</v>
      </c>
      <c r="D19" s="13">
        <f>Q31</f>
        <v>0</v>
      </c>
      <c r="E19" s="13">
        <f t="shared" si="9"/>
        <v>0</v>
      </c>
      <c r="F19" s="20"/>
      <c r="G19" s="13">
        <v>0</v>
      </c>
      <c r="H19" s="13">
        <v>0</v>
      </c>
      <c r="I19" s="13">
        <v>0</v>
      </c>
      <c r="J19" s="13">
        <f t="shared" si="10"/>
        <v>0</v>
      </c>
      <c r="K19" s="4"/>
      <c r="L19" s="29"/>
      <c r="M19" s="29"/>
      <c r="N19" s="30"/>
      <c r="O19" s="5">
        <f t="shared" si="13"/>
        <v>0</v>
      </c>
      <c r="P19" s="5">
        <f t="shared" si="14"/>
        <v>0</v>
      </c>
      <c r="Q19" s="5">
        <f t="shared" si="15"/>
        <v>0</v>
      </c>
      <c r="R19" s="5">
        <f t="shared" si="19"/>
        <v>0</v>
      </c>
      <c r="S19" s="5">
        <f t="shared" si="16"/>
        <v>0</v>
      </c>
      <c r="T19" s="5">
        <f t="shared" si="17"/>
        <v>0</v>
      </c>
    </row>
    <row r="20" spans="1:20" ht="15" customHeight="1" x14ac:dyDescent="0.2">
      <c r="A20" s="50" t="s">
        <v>32</v>
      </c>
      <c r="B20" s="51">
        <f>FLOOR((B15+B16)*0.348+(B19*0.338),1)</f>
        <v>0</v>
      </c>
      <c r="C20" s="51">
        <f>FLOOR((C15+C16)*0.348+(C19*0.338),1)</f>
        <v>0</v>
      </c>
      <c r="D20" s="51">
        <f>FLOOR((D15+D16)*0.348+(D19*0.338),1)</f>
        <v>0</v>
      </c>
      <c r="E20" s="51">
        <f t="shared" si="9"/>
        <v>0</v>
      </c>
      <c r="F20" s="20"/>
      <c r="G20" s="51">
        <f>FLOOR((G15+G16)*0.348+(G19*0.338),1)</f>
        <v>0</v>
      </c>
      <c r="H20" s="51">
        <f>FLOOR((H15+H16)*0.348+(H19*0.338),1)</f>
        <v>0</v>
      </c>
      <c r="I20" s="51">
        <f>FLOOR((I15+I16)*0.348+(I19*0.338),1)</f>
        <v>0</v>
      </c>
      <c r="J20" s="51">
        <f t="shared" si="10"/>
        <v>0</v>
      </c>
      <c r="K20" s="52"/>
      <c r="L20" s="80" t="s">
        <v>19</v>
      </c>
      <c r="M20" s="81"/>
      <c r="N20" s="82"/>
      <c r="O20" s="45">
        <f>(SUM(O14:O19))/1000</f>
        <v>0</v>
      </c>
      <c r="P20" s="45">
        <f>(SUM(P14:P19))/1000</f>
        <v>0</v>
      </c>
      <c r="Q20" s="45">
        <f>(SUM(Q14:Q19))/1000</f>
        <v>0</v>
      </c>
      <c r="R20" s="45">
        <f>(SUM(R14:R19))/1000</f>
        <v>0</v>
      </c>
      <c r="S20" s="45">
        <f t="shared" ref="S20:T20" si="20">(SUM(S14:S19))/1000</f>
        <v>0</v>
      </c>
      <c r="T20" s="45">
        <f t="shared" si="20"/>
        <v>0</v>
      </c>
    </row>
    <row r="21" spans="1:20" ht="33" customHeight="1" x14ac:dyDescent="0.2">
      <c r="A21" s="18" t="s">
        <v>33</v>
      </c>
      <c r="B21" s="19">
        <f>B8+B14</f>
        <v>0</v>
      </c>
      <c r="C21" s="19">
        <f t="shared" ref="C21:E21" si="21">C8+C14</f>
        <v>0</v>
      </c>
      <c r="D21" s="19">
        <f t="shared" si="21"/>
        <v>0</v>
      </c>
      <c r="E21" s="19">
        <f t="shared" si="21"/>
        <v>0</v>
      </c>
      <c r="F21" s="20"/>
      <c r="G21" s="19">
        <v>0</v>
      </c>
      <c r="H21" s="19">
        <v>0</v>
      </c>
      <c r="I21" s="19">
        <v>0</v>
      </c>
      <c r="J21" s="19">
        <v>0</v>
      </c>
      <c r="K21" s="33"/>
      <c r="L21" s="15" t="s">
        <v>27</v>
      </c>
      <c r="M21" s="15" t="s">
        <v>28</v>
      </c>
      <c r="N21" s="15" t="s">
        <v>71</v>
      </c>
      <c r="O21" s="16">
        <v>2024</v>
      </c>
      <c r="P21" s="16">
        <v>2025</v>
      </c>
      <c r="Q21" s="16">
        <v>2026</v>
      </c>
      <c r="R21" s="22"/>
      <c r="S21" s="8"/>
      <c r="T21" s="8"/>
    </row>
    <row r="22" spans="1:20" ht="15" customHeight="1" x14ac:dyDescent="0.2">
      <c r="A22" s="53" t="s">
        <v>36</v>
      </c>
      <c r="B22" s="19">
        <f>G22</f>
        <v>0</v>
      </c>
      <c r="C22" s="19">
        <f t="shared" ref="C22" si="22">H22</f>
        <v>0</v>
      </c>
      <c r="D22" s="19">
        <f>I22</f>
        <v>0</v>
      </c>
      <c r="E22" s="19">
        <f t="shared" si="9"/>
        <v>0</v>
      </c>
      <c r="F22" s="4"/>
      <c r="G22" s="19">
        <f>G8+G14</f>
        <v>0</v>
      </c>
      <c r="H22" s="19">
        <f t="shared" ref="H22:J22" si="23">H8+H14</f>
        <v>0</v>
      </c>
      <c r="I22" s="19">
        <f t="shared" si="23"/>
        <v>0</v>
      </c>
      <c r="J22" s="19">
        <f t="shared" si="23"/>
        <v>0</v>
      </c>
      <c r="K22" s="33"/>
      <c r="L22" s="28" t="s">
        <v>5</v>
      </c>
      <c r="M22" s="29">
        <v>0</v>
      </c>
      <c r="N22" s="30">
        <v>0</v>
      </c>
      <c r="O22" s="5">
        <f>M22*N22</f>
        <v>0</v>
      </c>
      <c r="P22" s="5">
        <f>M22*N22</f>
        <v>0</v>
      </c>
      <c r="Q22" s="5">
        <f>M22*N22</f>
        <v>0</v>
      </c>
      <c r="R22" s="22"/>
      <c r="S22" s="8"/>
      <c r="T22" s="8"/>
    </row>
    <row r="23" spans="1:20" ht="15" customHeight="1" x14ac:dyDescent="0.2">
      <c r="A23" s="53" t="s">
        <v>34</v>
      </c>
      <c r="B23" s="19">
        <f>B21+B22</f>
        <v>0</v>
      </c>
      <c r="C23" s="19">
        <f>C21+C22</f>
        <v>0</v>
      </c>
      <c r="D23" s="19">
        <f>D21+D22</f>
        <v>0</v>
      </c>
      <c r="E23" s="19">
        <f t="shared" si="9"/>
        <v>0</v>
      </c>
      <c r="F23" s="6"/>
      <c r="G23" s="33"/>
      <c r="H23" s="33"/>
      <c r="I23" s="33"/>
      <c r="J23" s="33"/>
      <c r="K23" s="22"/>
      <c r="L23" s="29"/>
      <c r="M23" s="29"/>
      <c r="N23" s="30"/>
      <c r="O23" s="5">
        <f t="shared" ref="O23:O26" si="24">M23*N23</f>
        <v>0</v>
      </c>
      <c r="P23" s="5">
        <f t="shared" ref="P23:P26" si="25">M23*N23</f>
        <v>0</v>
      </c>
      <c r="Q23" s="5">
        <f t="shared" ref="Q23:Q26" si="26">M23*N23</f>
        <v>0</v>
      </c>
      <c r="R23" s="22"/>
      <c r="S23" s="8"/>
      <c r="T23" s="8"/>
    </row>
    <row r="24" spans="1:20" ht="15" customHeight="1" x14ac:dyDescent="0.2">
      <c r="A24" s="54" t="s">
        <v>35</v>
      </c>
      <c r="B24" s="44">
        <f>B14+G14</f>
        <v>0</v>
      </c>
      <c r="C24" s="44">
        <f>C14+H14</f>
        <v>0</v>
      </c>
      <c r="D24" s="44">
        <f>D14+I14</f>
        <v>0</v>
      </c>
      <c r="E24" s="44">
        <f>E14+J14</f>
        <v>0</v>
      </c>
      <c r="F24" s="6"/>
      <c r="G24" s="55"/>
      <c r="H24" s="55"/>
      <c r="I24" s="55"/>
      <c r="J24" s="55"/>
      <c r="K24" s="56"/>
      <c r="L24" s="29"/>
      <c r="M24" s="29"/>
      <c r="N24" s="30"/>
      <c r="O24" s="5">
        <f t="shared" si="24"/>
        <v>0</v>
      </c>
      <c r="P24" s="5">
        <f t="shared" si="25"/>
        <v>0</v>
      </c>
      <c r="Q24" s="5">
        <f t="shared" si="26"/>
        <v>0</v>
      </c>
      <c r="R24" s="22"/>
      <c r="S24" s="8"/>
      <c r="T24" s="8"/>
    </row>
    <row r="25" spans="1:20" ht="15" customHeight="1" x14ac:dyDescent="0.2">
      <c r="A25" s="8"/>
      <c r="B25" s="8"/>
      <c r="C25" s="8"/>
      <c r="D25" s="8"/>
      <c r="E25" s="8"/>
      <c r="F25" s="8"/>
      <c r="G25" s="8"/>
      <c r="H25" s="22"/>
      <c r="I25" s="22"/>
      <c r="J25" s="22"/>
      <c r="K25" s="22"/>
      <c r="L25" s="29"/>
      <c r="M25" s="29"/>
      <c r="N25" s="30"/>
      <c r="O25" s="5">
        <f t="shared" si="24"/>
        <v>0</v>
      </c>
      <c r="P25" s="5">
        <f t="shared" si="25"/>
        <v>0</v>
      </c>
      <c r="Q25" s="5">
        <f t="shared" si="26"/>
        <v>0</v>
      </c>
      <c r="R25" s="22"/>
      <c r="S25" s="8"/>
      <c r="T25" s="8"/>
    </row>
    <row r="26" spans="1:20" ht="15" customHeight="1" x14ac:dyDescent="0.2">
      <c r="A26" s="8"/>
      <c r="B26" s="8"/>
      <c r="C26" s="8"/>
      <c r="D26" s="8"/>
      <c r="E26" s="8"/>
      <c r="F26" s="8"/>
      <c r="G26" s="8"/>
      <c r="H26" s="22"/>
      <c r="I26" s="22"/>
      <c r="J26" s="22"/>
      <c r="K26" s="22"/>
      <c r="L26" s="29"/>
      <c r="M26" s="29"/>
      <c r="N26" s="30"/>
      <c r="O26" s="5">
        <f t="shared" si="24"/>
        <v>0</v>
      </c>
      <c r="P26" s="5">
        <f t="shared" si="25"/>
        <v>0</v>
      </c>
      <c r="Q26" s="5">
        <f t="shared" si="26"/>
        <v>0</v>
      </c>
      <c r="R26" s="22"/>
      <c r="S26" s="8"/>
      <c r="T26" s="8"/>
    </row>
    <row r="27" spans="1:20" ht="15" customHeight="1" x14ac:dyDescent="0.2">
      <c r="A27" s="8"/>
      <c r="B27" s="8"/>
      <c r="C27" s="8"/>
      <c r="D27" s="8"/>
      <c r="E27" s="8"/>
      <c r="F27" s="8"/>
      <c r="G27" s="8"/>
      <c r="H27" s="22"/>
      <c r="I27" s="22"/>
      <c r="J27" s="22"/>
      <c r="K27" s="22"/>
      <c r="L27" s="80" t="s">
        <v>20</v>
      </c>
      <c r="M27" s="81"/>
      <c r="N27" s="82"/>
      <c r="O27" s="45">
        <f>(SUM(O22:O26))/1000</f>
        <v>0</v>
      </c>
      <c r="P27" s="45">
        <f>(SUM(P22:P26))/1000</f>
        <v>0</v>
      </c>
      <c r="Q27" s="45">
        <f>(SUM(Q22:Q26))/1000</f>
        <v>0</v>
      </c>
      <c r="R27" s="22"/>
      <c r="S27" s="8"/>
      <c r="T27" s="8"/>
    </row>
    <row r="28" spans="1:20" ht="15" customHeight="1" x14ac:dyDescent="0.2">
      <c r="A28" s="8"/>
      <c r="B28" s="8"/>
      <c r="C28" s="8"/>
      <c r="D28" s="8"/>
      <c r="E28" s="8"/>
      <c r="F28" s="8"/>
      <c r="G28" s="8"/>
      <c r="H28" s="22"/>
      <c r="I28" s="22"/>
      <c r="J28" s="22"/>
      <c r="K28" s="22"/>
      <c r="L28" s="28" t="s">
        <v>6</v>
      </c>
      <c r="M28" s="29">
        <v>0</v>
      </c>
      <c r="N28" s="30">
        <v>0</v>
      </c>
      <c r="O28" s="5">
        <f>M28*N28</f>
        <v>0</v>
      </c>
      <c r="P28" s="5">
        <f>M28*N28</f>
        <v>0</v>
      </c>
      <c r="Q28" s="5">
        <f>M28*N28</f>
        <v>0</v>
      </c>
      <c r="R28" s="22"/>
      <c r="S28" s="8"/>
      <c r="T28" s="8"/>
    </row>
    <row r="29" spans="1:20" ht="15" customHeight="1" x14ac:dyDescent="0.2">
      <c r="A29" s="8"/>
      <c r="B29" s="8"/>
      <c r="C29" s="8"/>
      <c r="D29" s="8"/>
      <c r="E29" s="8"/>
      <c r="F29" s="8"/>
      <c r="G29" s="8"/>
      <c r="H29" s="22"/>
      <c r="I29" s="22"/>
      <c r="J29" s="22"/>
      <c r="K29" s="22"/>
      <c r="L29" s="29"/>
      <c r="M29" s="29"/>
      <c r="N29" s="30"/>
      <c r="O29" s="5">
        <f>M29*N29</f>
        <v>0</v>
      </c>
      <c r="P29" s="5">
        <f>M29*N29</f>
        <v>0</v>
      </c>
      <c r="Q29" s="5">
        <f>M29*N29</f>
        <v>0</v>
      </c>
      <c r="R29" s="22"/>
      <c r="S29" s="8"/>
      <c r="T29" s="8"/>
    </row>
    <row r="30" spans="1:20" ht="15" customHeight="1" x14ac:dyDescent="0.2">
      <c r="A30" s="8"/>
      <c r="B30" s="8"/>
      <c r="C30" s="8"/>
      <c r="D30" s="8"/>
      <c r="E30" s="8"/>
      <c r="F30" s="8"/>
      <c r="G30" s="8"/>
      <c r="H30" s="22"/>
      <c r="I30" s="22"/>
      <c r="J30" s="22"/>
      <c r="K30" s="22"/>
      <c r="L30" s="29"/>
      <c r="M30" s="29"/>
      <c r="N30" s="30"/>
      <c r="O30" s="5">
        <f>M30*N30</f>
        <v>0</v>
      </c>
      <c r="P30" s="5">
        <f>M30*N30</f>
        <v>0</v>
      </c>
      <c r="Q30" s="5">
        <f>M30*N30</f>
        <v>0</v>
      </c>
      <c r="R30" s="22"/>
      <c r="S30" s="8"/>
      <c r="T30" s="8"/>
    </row>
    <row r="31" spans="1:20" ht="15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0" t="s">
        <v>21</v>
      </c>
      <c r="M31" s="81"/>
      <c r="N31" s="82"/>
      <c r="O31" s="45">
        <f>(SUM(O28:O30))/1000</f>
        <v>0</v>
      </c>
      <c r="P31" s="45">
        <f>(SUM(P28:P30))/1000</f>
        <v>0</v>
      </c>
      <c r="Q31" s="45">
        <f>(SUM(Q28:Q30))/1000</f>
        <v>0</v>
      </c>
      <c r="R31" s="22"/>
      <c r="S31" s="8"/>
      <c r="T31" s="8"/>
    </row>
    <row r="37" spans="12:12" x14ac:dyDescent="0.2">
      <c r="L37" s="14"/>
    </row>
  </sheetData>
  <mergeCells count="9">
    <mergeCell ref="L27:N27"/>
    <mergeCell ref="L31:N31"/>
    <mergeCell ref="B3:J3"/>
    <mergeCell ref="B4:J4"/>
    <mergeCell ref="A6:A7"/>
    <mergeCell ref="B6:E6"/>
    <mergeCell ref="G6:J6"/>
    <mergeCell ref="L13:N13"/>
    <mergeCell ref="L20:N20"/>
  </mergeCells>
  <pageMargins left="0.7" right="0.7" top="0.78740157499999996" bottom="0.78740157499999996" header="0.3" footer="0.3"/>
  <ignoredErrors>
    <ignoredError sqref="P13:Q13" 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Legenda</vt:lpstr>
      <vt:lpstr>Standardní projekty</vt:lpstr>
      <vt:lpstr>LA granty</vt:lpstr>
      <vt:lpstr>Junior Star</vt:lpstr>
      <vt:lpstr>Mezinárodní projekty</vt:lpstr>
      <vt:lpstr>Postdoc_IN</vt:lpstr>
    </vt:vector>
  </TitlesOfParts>
  <Company>LF 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 Přikrylová</dc:creator>
  <cp:lastModifiedBy>Jana Čubová</cp:lastModifiedBy>
  <cp:lastPrinted>2023-02-15T06:32:14Z</cp:lastPrinted>
  <dcterms:created xsi:type="dcterms:W3CDTF">2009-04-15T09:59:40Z</dcterms:created>
  <dcterms:modified xsi:type="dcterms:W3CDTF">2023-02-23T14:07:07Z</dcterms:modified>
</cp:coreProperties>
</file>