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2430" yWindow="-225" windowWidth="15075" windowHeight="11325" tabRatio="875"/>
  </bookViews>
  <sheets>
    <sheet name="titl" sheetId="9" r:id="rId1"/>
    <sheet name="MU celkem" sheetId="55" r:id="rId2"/>
    <sheet name="Fakulty" sheetId="54" r:id="rId3"/>
    <sheet name="LF" sheetId="20" r:id="rId4"/>
    <sheet name="FF" sheetId="21" r:id="rId5"/>
    <sheet name="PrF" sheetId="22" r:id="rId6"/>
    <sheet name="FSS" sheetId="23" r:id="rId7"/>
    <sheet name="FI" sheetId="56" r:id="rId8"/>
    <sheet name="PřF" sheetId="24" r:id="rId9"/>
    <sheet name="PdF" sheetId="25" r:id="rId10"/>
    <sheet name="FSpS" sheetId="26" r:id="rId11"/>
    <sheet name="ESF" sheetId="53" r:id="rId12"/>
    <sheet name="Součásti" sheetId="16" r:id="rId13"/>
    <sheet name="Ceitec MU" sheetId="5" r:id="rId14"/>
    <sheet name="Ceitec CŘS" sheetId="6" r:id="rId15"/>
    <sheet name="SKM" sheetId="1" r:id="rId16"/>
    <sheet name="UKB" sheetId="7" r:id="rId17"/>
    <sheet name="UCT" sheetId="8" r:id="rId18"/>
    <sheet name="SPSSN" sheetId="17" r:id="rId19"/>
    <sheet name="IBA" sheetId="10" r:id="rId20"/>
    <sheet name="CTT" sheetId="11" r:id="rId21"/>
    <sheet name="ÚVT" sheetId="12" r:id="rId22"/>
    <sheet name="CJV" sheetId="14" r:id="rId23"/>
    <sheet name="CZS" sheetId="13" r:id="rId24"/>
    <sheet name="RMU" sheetId="15" r:id="rId25"/>
    <sheet name="RMU IO" sheetId="18" r:id="rId26"/>
    <sheet name="RMU bez IO" sheetId="19" r:id="rId27"/>
    <sheet name="komentar" sheetId="2" r:id="rId28"/>
    <sheet name="investice_12" sheetId="3" r:id="rId29"/>
    <sheet name="Stroje mimo program" sheetId="4" r:id="rId30"/>
  </sheets>
  <definedNames>
    <definedName name="a">#REF!</definedName>
    <definedName name="bla" localSheetId="14">#REF!</definedName>
    <definedName name="bla" localSheetId="13">#REF!</definedName>
    <definedName name="bla" localSheetId="22">#REF!</definedName>
    <definedName name="bla" localSheetId="20">#REF!</definedName>
    <definedName name="bla" localSheetId="23">#REF!</definedName>
    <definedName name="bla" localSheetId="11">#REF!</definedName>
    <definedName name="bla" localSheetId="2">#REF!</definedName>
    <definedName name="bla" localSheetId="4">#REF!</definedName>
    <definedName name="bla" localSheetId="7">#REF!</definedName>
    <definedName name="bla" localSheetId="10">#REF!</definedName>
    <definedName name="bla" localSheetId="6">#REF!</definedName>
    <definedName name="bla" localSheetId="19">#REF!</definedName>
    <definedName name="bla" localSheetId="3">#REF!</definedName>
    <definedName name="bla" localSheetId="1">#REF!</definedName>
    <definedName name="bla" localSheetId="9">#REF!</definedName>
    <definedName name="bla" localSheetId="5">#REF!</definedName>
    <definedName name="bla" localSheetId="8">#REF!</definedName>
    <definedName name="bla" localSheetId="24">#REF!</definedName>
    <definedName name="bla" localSheetId="26">#REF!</definedName>
    <definedName name="bla" localSheetId="25">#REF!</definedName>
    <definedName name="bla" localSheetId="15">#REF!</definedName>
    <definedName name="bla" localSheetId="12">#REF!</definedName>
    <definedName name="bla" localSheetId="18">#REF!</definedName>
    <definedName name="bla" localSheetId="29">#REF!</definedName>
    <definedName name="bla" localSheetId="0">#REF!</definedName>
    <definedName name="bla" localSheetId="17">#REF!</definedName>
    <definedName name="bla" localSheetId="16">#REF!</definedName>
    <definedName name="bla" localSheetId="21">#REF!</definedName>
    <definedName name="bla">#REF!</definedName>
    <definedName name="_xlnm.Database" localSheetId="14">#REF!</definedName>
    <definedName name="_xlnm.Database" localSheetId="13">#REF!</definedName>
    <definedName name="_xlnm.Database" localSheetId="22">#REF!</definedName>
    <definedName name="_xlnm.Database" localSheetId="20">#REF!</definedName>
    <definedName name="_xlnm.Database" localSheetId="23">#REF!</definedName>
    <definedName name="_xlnm.Database" localSheetId="11">#REF!</definedName>
    <definedName name="_xlnm.Database" localSheetId="2">#REF!</definedName>
    <definedName name="_xlnm.Database" localSheetId="4">#REF!</definedName>
    <definedName name="_xlnm.Database" localSheetId="7">#REF!</definedName>
    <definedName name="_xlnm.Database" localSheetId="10">#REF!</definedName>
    <definedName name="_xlnm.Database" localSheetId="6">#REF!</definedName>
    <definedName name="_xlnm.Database" localSheetId="19">#REF!</definedName>
    <definedName name="_xlnm.Database" localSheetId="3">#REF!</definedName>
    <definedName name="_xlnm.Database" localSheetId="1">#REF!</definedName>
    <definedName name="_xlnm.Database" localSheetId="9">#REF!</definedName>
    <definedName name="_xlnm.Database" localSheetId="5">#REF!</definedName>
    <definedName name="_xlnm.Database" localSheetId="8">#REF!</definedName>
    <definedName name="_xlnm.Database" localSheetId="24">#REF!</definedName>
    <definedName name="_xlnm.Database" localSheetId="26">#REF!</definedName>
    <definedName name="_xlnm.Database" localSheetId="25">#REF!</definedName>
    <definedName name="_xlnm.Database" localSheetId="15">#REF!</definedName>
    <definedName name="_xlnm.Database" localSheetId="12">#REF!</definedName>
    <definedName name="_xlnm.Database" localSheetId="18">#REF!</definedName>
    <definedName name="_xlnm.Database" localSheetId="0">#REF!</definedName>
    <definedName name="_xlnm.Database" localSheetId="17">#REF!</definedName>
    <definedName name="_xlnm.Database" localSheetId="16">#REF!</definedName>
    <definedName name="_xlnm.Database" localSheetId="21">#REF!</definedName>
    <definedName name="_xlnm.Database">#REF!</definedName>
    <definedName name="_xlnm.Print_Titles" localSheetId="28">investice_12!$1:$5</definedName>
    <definedName name="_xlnm.Print_Area" localSheetId="28">investice_12!$A$1:$S$104</definedName>
    <definedName name="_xlnm.Print_Area" localSheetId="29">'Stroje mimo program'!$A$1:$H$26</definedName>
    <definedName name="osnova11" localSheetId="0">#REF!</definedName>
    <definedName name="osnova11">#REF!</definedName>
    <definedName name="xx" localSheetId="0">#REF!</definedName>
    <definedName name="xx">#REF!</definedName>
  </definedNames>
  <calcPr calcId="114210" fullCalcOnLoad="1"/>
</workbook>
</file>

<file path=xl/calcChain.xml><?xml version="1.0" encoding="utf-8"?>
<calcChain xmlns="http://schemas.openxmlformats.org/spreadsheetml/2006/main">
  <c r="D15" i="54"/>
  <c r="E15"/>
  <c r="F15"/>
  <c r="G15"/>
  <c r="H15"/>
  <c r="I15"/>
  <c r="J15"/>
  <c r="K15"/>
  <c r="L15"/>
  <c r="M15"/>
  <c r="D15" i="55"/>
  <c r="D16" i="54"/>
  <c r="E16"/>
  <c r="F16"/>
  <c r="G16"/>
  <c r="H16"/>
  <c r="I16"/>
  <c r="J16"/>
  <c r="K16"/>
  <c r="L16"/>
  <c r="M16"/>
  <c r="D16" i="55"/>
  <c r="D17" i="54"/>
  <c r="E17"/>
  <c r="F17"/>
  <c r="G17"/>
  <c r="H17"/>
  <c r="I17"/>
  <c r="J17"/>
  <c r="K17"/>
  <c r="L17"/>
  <c r="M17"/>
  <c r="D17" i="55"/>
  <c r="D18" i="54"/>
  <c r="E18"/>
  <c r="F18"/>
  <c r="G18"/>
  <c r="H18"/>
  <c r="I18"/>
  <c r="J18"/>
  <c r="K18"/>
  <c r="L18"/>
  <c r="M18"/>
  <c r="D18" i="55"/>
  <c r="D19" i="54"/>
  <c r="E19"/>
  <c r="F19"/>
  <c r="G19"/>
  <c r="H19"/>
  <c r="I19"/>
  <c r="J19"/>
  <c r="K19"/>
  <c r="L19"/>
  <c r="M19"/>
  <c r="D19" i="55"/>
  <c r="D20" i="54"/>
  <c r="E20"/>
  <c r="F20"/>
  <c r="G20"/>
  <c r="H20"/>
  <c r="I20"/>
  <c r="J20"/>
  <c r="K20"/>
  <c r="L20"/>
  <c r="M20"/>
  <c r="D20" i="55"/>
  <c r="D10" i="54"/>
  <c r="E10"/>
  <c r="F10"/>
  <c r="G10"/>
  <c r="H10"/>
  <c r="I10"/>
  <c r="J10"/>
  <c r="K10"/>
  <c r="L10"/>
  <c r="M10"/>
  <c r="D10" i="55"/>
  <c r="D11" i="54"/>
  <c r="E11"/>
  <c r="F11"/>
  <c r="G11"/>
  <c r="H11"/>
  <c r="I11"/>
  <c r="J11"/>
  <c r="K11"/>
  <c r="L11"/>
  <c r="M11"/>
  <c r="D11" i="55"/>
  <c r="D12" i="54"/>
  <c r="E12"/>
  <c r="F12"/>
  <c r="G12"/>
  <c r="H12"/>
  <c r="I12"/>
  <c r="J12"/>
  <c r="K12"/>
  <c r="L12"/>
  <c r="M12"/>
  <c r="D12" i="55"/>
  <c r="D13" i="54"/>
  <c r="E13"/>
  <c r="F13"/>
  <c r="G13"/>
  <c r="H13"/>
  <c r="I13"/>
  <c r="J13"/>
  <c r="K13"/>
  <c r="L13"/>
  <c r="M13"/>
  <c r="D13" i="55"/>
  <c r="D14" i="54"/>
  <c r="E14"/>
  <c r="F14"/>
  <c r="G14"/>
  <c r="H14"/>
  <c r="I14"/>
  <c r="J14"/>
  <c r="K14"/>
  <c r="L14"/>
  <c r="M14"/>
  <c r="D14" i="55"/>
  <c r="D9" i="54"/>
  <c r="E9"/>
  <c r="F9"/>
  <c r="G9"/>
  <c r="H9"/>
  <c r="I9"/>
  <c r="J9"/>
  <c r="K9"/>
  <c r="L9"/>
  <c r="M9"/>
  <c r="D9" i="55"/>
  <c r="D8"/>
  <c r="E31" i="54"/>
  <c r="E10" i="15"/>
  <c r="E30" i="16"/>
  <c r="E31" i="55"/>
  <c r="E32" i="54"/>
  <c r="E11" i="15"/>
  <c r="E31" i="16"/>
  <c r="E32" i="55"/>
  <c r="E33" i="54"/>
  <c r="E12" i="15"/>
  <c r="E32" i="16"/>
  <c r="E33" i="55"/>
  <c r="E34" i="54"/>
  <c r="E13" i="15"/>
  <c r="E33" i="16"/>
  <c r="E34" i="55"/>
  <c r="E35" i="54"/>
  <c r="E14" i="15"/>
  <c r="E34" i="16"/>
  <c r="E35" i="55"/>
  <c r="E36" i="54"/>
  <c r="E15" i="15"/>
  <c r="E35" i="16"/>
  <c r="E36" i="55"/>
  <c r="E30"/>
  <c r="F31" i="54"/>
  <c r="F10" i="15"/>
  <c r="F30" i="16"/>
  <c r="F31" i="55"/>
  <c r="F32" i="54"/>
  <c r="F11" i="15"/>
  <c r="F31" i="16"/>
  <c r="F32" i="55"/>
  <c r="F33" i="54"/>
  <c r="F12" i="15"/>
  <c r="F32" i="16"/>
  <c r="F33" i="55"/>
  <c r="F34" i="54"/>
  <c r="F13" i="15"/>
  <c r="F33" i="16"/>
  <c r="F34" i="55"/>
  <c r="F35" i="54"/>
  <c r="F14" i="15"/>
  <c r="F34" i="16"/>
  <c r="F35" i="55"/>
  <c r="F36" i="54"/>
  <c r="F15" i="15"/>
  <c r="F35" i="16"/>
  <c r="F36" i="55"/>
  <c r="F30"/>
  <c r="G31" i="54"/>
  <c r="G10" i="15"/>
  <c r="G30" i="16"/>
  <c r="G31" i="55"/>
  <c r="G32" i="54"/>
  <c r="G11" i="15"/>
  <c r="G31" i="16"/>
  <c r="G32" i="55"/>
  <c r="G33" i="54"/>
  <c r="G12" i="15"/>
  <c r="G32" i="16"/>
  <c r="G33" i="55"/>
  <c r="G34" i="54"/>
  <c r="G13" i="15"/>
  <c r="G33" i="16"/>
  <c r="G34" i="55"/>
  <c r="G35" i="54"/>
  <c r="G14" i="15"/>
  <c r="G34" i="16"/>
  <c r="G35" i="55"/>
  <c r="G36" i="54"/>
  <c r="G15" i="15"/>
  <c r="G35" i="16"/>
  <c r="G36" i="55"/>
  <c r="G30"/>
  <c r="H30"/>
  <c r="I31" i="54"/>
  <c r="I31" i="55"/>
  <c r="I32" i="54"/>
  <c r="I32" i="55"/>
  <c r="I33" i="54"/>
  <c r="I33" i="55"/>
  <c r="I34" i="54"/>
  <c r="I34" i="55"/>
  <c r="I35" i="54"/>
  <c r="I35" i="55"/>
  <c r="I36" i="54"/>
  <c r="I36" i="55"/>
  <c r="I30"/>
  <c r="J31" i="54"/>
  <c r="J31" i="55"/>
  <c r="J32" i="54"/>
  <c r="J32" i="55"/>
  <c r="J33" i="54"/>
  <c r="J33" i="55"/>
  <c r="J34" i="54"/>
  <c r="J34" i="55"/>
  <c r="J35" i="54"/>
  <c r="J35" i="55"/>
  <c r="J36" i="54"/>
  <c r="J36" i="55"/>
  <c r="J30"/>
  <c r="K31" i="54"/>
  <c r="K31" i="55"/>
  <c r="K32" i="54"/>
  <c r="K32" i="55"/>
  <c r="K33" i="54"/>
  <c r="K33" i="55"/>
  <c r="K34" i="54"/>
  <c r="K34" i="55"/>
  <c r="K35" i="54"/>
  <c r="K35" i="55"/>
  <c r="K36" i="54"/>
  <c r="K36" i="55"/>
  <c r="K30"/>
  <c r="L30"/>
  <c r="D30"/>
  <c r="F9" i="6"/>
  <c r="G9"/>
  <c r="E9"/>
  <c r="E9" i="5"/>
  <c r="H9" i="6"/>
  <c r="D9"/>
  <c r="D8"/>
  <c r="D14"/>
  <c r="D14" i="5"/>
  <c r="D10"/>
  <c r="H9"/>
  <c r="D9"/>
  <c r="H15"/>
  <c r="H8"/>
  <c r="D8"/>
  <c r="H11"/>
  <c r="L11"/>
  <c r="D11"/>
  <c r="D10" i="16"/>
  <c r="H11" i="6"/>
  <c r="L11"/>
  <c r="D11"/>
  <c r="E10" i="16"/>
  <c r="H11" i="1"/>
  <c r="L11"/>
  <c r="D11"/>
  <c r="F10" i="16"/>
  <c r="H11" i="7"/>
  <c r="L11"/>
  <c r="D11"/>
  <c r="G10" i="16"/>
  <c r="H11" i="8"/>
  <c r="L11"/>
  <c r="D11"/>
  <c r="H10" i="16"/>
  <c r="H11" i="17"/>
  <c r="L11"/>
  <c r="D11"/>
  <c r="I10" i="16"/>
  <c r="H11" i="10"/>
  <c r="L11"/>
  <c r="D11"/>
  <c r="J10" i="16"/>
  <c r="H11" i="11"/>
  <c r="L11"/>
  <c r="D11"/>
  <c r="K10" i="16"/>
  <c r="H11" i="12"/>
  <c r="L11"/>
  <c r="D11"/>
  <c r="L10" i="16"/>
  <c r="H11" i="14"/>
  <c r="L11"/>
  <c r="D11"/>
  <c r="M10" i="16"/>
  <c r="H11" i="13"/>
  <c r="L11"/>
  <c r="D11"/>
  <c r="N10" i="16"/>
  <c r="H11" i="15"/>
  <c r="I11"/>
  <c r="J11"/>
  <c r="K11"/>
  <c r="L11"/>
  <c r="D11"/>
  <c r="O10" i="16"/>
  <c r="P10"/>
  <c r="E10" i="55"/>
  <c r="H12" i="5"/>
  <c r="L12"/>
  <c r="D12"/>
  <c r="D11" i="16"/>
  <c r="H12" i="6"/>
  <c r="L12"/>
  <c r="D12"/>
  <c r="E11" i="16"/>
  <c r="H12" i="1"/>
  <c r="L12"/>
  <c r="D12"/>
  <c r="F11" i="16"/>
  <c r="H12" i="7"/>
  <c r="L12"/>
  <c r="D12"/>
  <c r="G11" i="16"/>
  <c r="H12" i="8"/>
  <c r="L12"/>
  <c r="D12"/>
  <c r="H11" i="16"/>
  <c r="H12" i="17"/>
  <c r="L12"/>
  <c r="D12"/>
  <c r="I11" i="16"/>
  <c r="H12" i="10"/>
  <c r="L12"/>
  <c r="D12"/>
  <c r="J11" i="16"/>
  <c r="H12" i="11"/>
  <c r="L12"/>
  <c r="D12"/>
  <c r="K11" i="16"/>
  <c r="H12" i="12"/>
  <c r="L12"/>
  <c r="D12"/>
  <c r="L11" i="16"/>
  <c r="H12" i="14"/>
  <c r="L12"/>
  <c r="D12"/>
  <c r="M11" i="16"/>
  <c r="H12" i="13"/>
  <c r="L12"/>
  <c r="D12"/>
  <c r="N11" i="16"/>
  <c r="H12" i="15"/>
  <c r="I12"/>
  <c r="J12"/>
  <c r="K12"/>
  <c r="L12"/>
  <c r="D12"/>
  <c r="O11" i="16"/>
  <c r="P11"/>
  <c r="E11" i="55"/>
  <c r="H13" i="5"/>
  <c r="L13"/>
  <c r="D13"/>
  <c r="D12" i="16"/>
  <c r="H13" i="6"/>
  <c r="L13"/>
  <c r="D13"/>
  <c r="E12" i="16"/>
  <c r="H13" i="1"/>
  <c r="L13"/>
  <c r="D13"/>
  <c r="F12" i="16"/>
  <c r="H13" i="7"/>
  <c r="L13"/>
  <c r="D13"/>
  <c r="G12" i="16"/>
  <c r="H13" i="8"/>
  <c r="L13"/>
  <c r="D13"/>
  <c r="H12" i="16"/>
  <c r="H13" i="17"/>
  <c r="L13"/>
  <c r="D13"/>
  <c r="I12" i="16"/>
  <c r="H13" i="10"/>
  <c r="L13"/>
  <c r="D13"/>
  <c r="J12" i="16"/>
  <c r="H13" i="11"/>
  <c r="L13"/>
  <c r="D13"/>
  <c r="K12" i="16"/>
  <c r="H13" i="12"/>
  <c r="L13"/>
  <c r="D13"/>
  <c r="L12" i="16"/>
  <c r="H13" i="14"/>
  <c r="L13"/>
  <c r="D13"/>
  <c r="M12" i="16"/>
  <c r="H13" i="13"/>
  <c r="L13"/>
  <c r="D13"/>
  <c r="N12" i="16"/>
  <c r="H13" i="15"/>
  <c r="I13"/>
  <c r="J13"/>
  <c r="K13"/>
  <c r="L13"/>
  <c r="D13"/>
  <c r="O12" i="16"/>
  <c r="P12"/>
  <c r="E12" i="55"/>
  <c r="H14" i="5"/>
  <c r="L14"/>
  <c r="D13" i="16"/>
  <c r="H14" i="6"/>
  <c r="L14"/>
  <c r="E13" i="16"/>
  <c r="H14" i="1"/>
  <c r="L14"/>
  <c r="D14"/>
  <c r="F13" i="16"/>
  <c r="H14" i="7"/>
  <c r="L14"/>
  <c r="D14"/>
  <c r="G13" i="16"/>
  <c r="H14" i="8"/>
  <c r="L14"/>
  <c r="D14"/>
  <c r="H13" i="16"/>
  <c r="H14" i="17"/>
  <c r="L14"/>
  <c r="D14"/>
  <c r="I13" i="16"/>
  <c r="H14" i="10"/>
  <c r="L14"/>
  <c r="D14"/>
  <c r="J13" i="16"/>
  <c r="H14" i="11"/>
  <c r="L14"/>
  <c r="D14"/>
  <c r="K13" i="16"/>
  <c r="H14" i="12"/>
  <c r="L14"/>
  <c r="D14"/>
  <c r="L13" i="16"/>
  <c r="H14" i="14"/>
  <c r="L14"/>
  <c r="D14"/>
  <c r="M13" i="16"/>
  <c r="H14" i="13"/>
  <c r="L14"/>
  <c r="D14"/>
  <c r="N13" i="16"/>
  <c r="H14" i="15"/>
  <c r="I14"/>
  <c r="J14"/>
  <c r="K14"/>
  <c r="L14"/>
  <c r="D14"/>
  <c r="O13" i="16"/>
  <c r="P13"/>
  <c r="E13" i="55"/>
  <c r="L15" i="5"/>
  <c r="D15"/>
  <c r="D14" i="16"/>
  <c r="H15" i="6"/>
  <c r="L15"/>
  <c r="D15"/>
  <c r="E14" i="16"/>
  <c r="H15" i="1"/>
  <c r="L15"/>
  <c r="D15"/>
  <c r="F14" i="16"/>
  <c r="H15" i="7"/>
  <c r="L15"/>
  <c r="D15"/>
  <c r="G14" i="16"/>
  <c r="H15" i="8"/>
  <c r="L15"/>
  <c r="D15"/>
  <c r="H14" i="16"/>
  <c r="H15" i="17"/>
  <c r="L15"/>
  <c r="D15"/>
  <c r="I14" i="16"/>
  <c r="H15" i="10"/>
  <c r="L15"/>
  <c r="D15"/>
  <c r="J14" i="16"/>
  <c r="H15" i="11"/>
  <c r="L15"/>
  <c r="D15"/>
  <c r="K14" i="16"/>
  <c r="H15" i="12"/>
  <c r="L15"/>
  <c r="D15"/>
  <c r="L14" i="16"/>
  <c r="H15" i="14"/>
  <c r="L15"/>
  <c r="D15"/>
  <c r="M14" i="16"/>
  <c r="H15" i="13"/>
  <c r="L15"/>
  <c r="D15"/>
  <c r="N14" i="16"/>
  <c r="H15" i="15"/>
  <c r="I15"/>
  <c r="J15"/>
  <c r="K15"/>
  <c r="L15"/>
  <c r="D15"/>
  <c r="O14" i="16"/>
  <c r="P14"/>
  <c r="E14" i="55"/>
  <c r="H16" i="5"/>
  <c r="L16"/>
  <c r="D16"/>
  <c r="D15" i="16"/>
  <c r="H16" i="6"/>
  <c r="L16"/>
  <c r="D16"/>
  <c r="E15" i="16"/>
  <c r="H16" i="1"/>
  <c r="L16"/>
  <c r="D16"/>
  <c r="F15" i="16"/>
  <c r="H16" i="7"/>
  <c r="L16"/>
  <c r="D16"/>
  <c r="G15" i="16"/>
  <c r="H16" i="8"/>
  <c r="L16"/>
  <c r="D16"/>
  <c r="H15" i="16"/>
  <c r="H16" i="17"/>
  <c r="L16"/>
  <c r="D16"/>
  <c r="I15" i="16"/>
  <c r="H16" i="10"/>
  <c r="L16"/>
  <c r="D16"/>
  <c r="J15" i="16"/>
  <c r="H16" i="11"/>
  <c r="L16"/>
  <c r="D16"/>
  <c r="K15" i="16"/>
  <c r="H16" i="12"/>
  <c r="L16"/>
  <c r="D16"/>
  <c r="L15" i="16"/>
  <c r="H16" i="14"/>
  <c r="L16"/>
  <c r="D16"/>
  <c r="M15" i="16"/>
  <c r="H16" i="13"/>
  <c r="L16"/>
  <c r="D16"/>
  <c r="N15" i="16"/>
  <c r="E16" i="15"/>
  <c r="F16"/>
  <c r="G16"/>
  <c r="H16"/>
  <c r="I16"/>
  <c r="J16"/>
  <c r="K16"/>
  <c r="L16"/>
  <c r="D16"/>
  <c r="O15" i="16"/>
  <c r="P15"/>
  <c r="E15" i="55"/>
  <c r="H17" i="5"/>
  <c r="L17"/>
  <c r="D17"/>
  <c r="D16" i="16"/>
  <c r="H17" i="6"/>
  <c r="L17"/>
  <c r="D17"/>
  <c r="E16" i="16"/>
  <c r="H17" i="1"/>
  <c r="L17"/>
  <c r="D17"/>
  <c r="F16" i="16"/>
  <c r="H17" i="7"/>
  <c r="L17"/>
  <c r="D17"/>
  <c r="G16" i="16"/>
  <c r="H17" i="8"/>
  <c r="L17"/>
  <c r="D17"/>
  <c r="H16" i="16"/>
  <c r="H17" i="17"/>
  <c r="L17"/>
  <c r="D17"/>
  <c r="I16" i="16"/>
  <c r="H17" i="10"/>
  <c r="L17"/>
  <c r="D17"/>
  <c r="J16" i="16"/>
  <c r="H17" i="11"/>
  <c r="L17"/>
  <c r="D17"/>
  <c r="K16" i="16"/>
  <c r="H17" i="12"/>
  <c r="L17"/>
  <c r="D17"/>
  <c r="L16" i="16"/>
  <c r="H17" i="14"/>
  <c r="L17"/>
  <c r="D17"/>
  <c r="M16" i="16"/>
  <c r="H17" i="13"/>
  <c r="L17"/>
  <c r="D17"/>
  <c r="N16" i="16"/>
  <c r="E17" i="15"/>
  <c r="F17"/>
  <c r="G17"/>
  <c r="H17"/>
  <c r="I17"/>
  <c r="J17"/>
  <c r="K17"/>
  <c r="L17"/>
  <c r="D17"/>
  <c r="O16" i="16"/>
  <c r="P16"/>
  <c r="E16" i="55"/>
  <c r="H18" i="5"/>
  <c r="L18"/>
  <c r="D18"/>
  <c r="D17" i="16"/>
  <c r="H18" i="6"/>
  <c r="L18"/>
  <c r="D18"/>
  <c r="E17" i="16"/>
  <c r="H18" i="1"/>
  <c r="L18"/>
  <c r="D18"/>
  <c r="F17" i="16"/>
  <c r="H18" i="7"/>
  <c r="L18"/>
  <c r="D18"/>
  <c r="G17" i="16"/>
  <c r="H18" i="8"/>
  <c r="L18"/>
  <c r="D18"/>
  <c r="H17" i="16"/>
  <c r="H18" i="17"/>
  <c r="L18"/>
  <c r="D18"/>
  <c r="I17" i="16"/>
  <c r="H18" i="10"/>
  <c r="L18"/>
  <c r="D18"/>
  <c r="J17" i="16"/>
  <c r="H18" i="11"/>
  <c r="L18"/>
  <c r="D18"/>
  <c r="K17" i="16"/>
  <c r="H18" i="12"/>
  <c r="L18"/>
  <c r="D18"/>
  <c r="L17" i="16"/>
  <c r="H18" i="14"/>
  <c r="L18"/>
  <c r="D18"/>
  <c r="M17" i="16"/>
  <c r="H18" i="13"/>
  <c r="L18"/>
  <c r="D18"/>
  <c r="N17" i="16"/>
  <c r="E18" i="15"/>
  <c r="F18"/>
  <c r="G18"/>
  <c r="H18"/>
  <c r="I18"/>
  <c r="J18"/>
  <c r="K18"/>
  <c r="L18"/>
  <c r="D18"/>
  <c r="O17" i="16"/>
  <c r="P17"/>
  <c r="E17" i="55"/>
  <c r="H19" i="5"/>
  <c r="L19"/>
  <c r="D19"/>
  <c r="D18" i="16"/>
  <c r="H19" i="6"/>
  <c r="L19"/>
  <c r="D19"/>
  <c r="E18" i="16"/>
  <c r="H19" i="1"/>
  <c r="L19"/>
  <c r="D19"/>
  <c r="F18" i="16"/>
  <c r="H19" i="7"/>
  <c r="L19"/>
  <c r="D19"/>
  <c r="G18" i="16"/>
  <c r="H19" i="8"/>
  <c r="L19"/>
  <c r="D19"/>
  <c r="H18" i="16"/>
  <c r="H19" i="17"/>
  <c r="L19"/>
  <c r="D19"/>
  <c r="I18" i="16"/>
  <c r="H19" i="10"/>
  <c r="L19"/>
  <c r="D19"/>
  <c r="J18" i="16"/>
  <c r="H19" i="11"/>
  <c r="L19"/>
  <c r="D19"/>
  <c r="K18" i="16"/>
  <c r="H19" i="12"/>
  <c r="L19"/>
  <c r="D19"/>
  <c r="L18" i="16"/>
  <c r="H19" i="14"/>
  <c r="L19"/>
  <c r="D19"/>
  <c r="M18" i="16"/>
  <c r="H19" i="13"/>
  <c r="L19"/>
  <c r="D19"/>
  <c r="N18" i="16"/>
  <c r="E19" i="15"/>
  <c r="F19"/>
  <c r="G19"/>
  <c r="H19"/>
  <c r="I19"/>
  <c r="J19"/>
  <c r="K19"/>
  <c r="L19"/>
  <c r="D19"/>
  <c r="O18" i="16"/>
  <c r="P18"/>
  <c r="E18" i="55"/>
  <c r="H20" i="5"/>
  <c r="L20"/>
  <c r="D20"/>
  <c r="D19" i="16"/>
  <c r="H20" i="6"/>
  <c r="L20"/>
  <c r="D20"/>
  <c r="E19" i="16"/>
  <c r="H20" i="1"/>
  <c r="L20"/>
  <c r="D20"/>
  <c r="F19" i="16"/>
  <c r="H20" i="7"/>
  <c r="L20"/>
  <c r="D20"/>
  <c r="G19" i="16"/>
  <c r="H20" i="8"/>
  <c r="L20"/>
  <c r="D20"/>
  <c r="H19" i="16"/>
  <c r="H20" i="17"/>
  <c r="L20"/>
  <c r="D20"/>
  <c r="I19" i="16"/>
  <c r="H20" i="10"/>
  <c r="L20"/>
  <c r="D20"/>
  <c r="J19" i="16"/>
  <c r="H20" i="11"/>
  <c r="L20"/>
  <c r="D20"/>
  <c r="K19" i="16"/>
  <c r="H20" i="12"/>
  <c r="L20"/>
  <c r="D20"/>
  <c r="L19" i="16"/>
  <c r="H20" i="14"/>
  <c r="L20"/>
  <c r="D20"/>
  <c r="M19" i="16"/>
  <c r="H20" i="13"/>
  <c r="L20"/>
  <c r="D20"/>
  <c r="N19" i="16"/>
  <c r="E20" i="15"/>
  <c r="F20"/>
  <c r="G20"/>
  <c r="H20"/>
  <c r="I20"/>
  <c r="J20"/>
  <c r="K20"/>
  <c r="L20"/>
  <c r="D20"/>
  <c r="O19" i="16"/>
  <c r="P19"/>
  <c r="E19" i="55"/>
  <c r="H21" i="5"/>
  <c r="L21"/>
  <c r="D21"/>
  <c r="D20" i="16"/>
  <c r="H21" i="6"/>
  <c r="L21"/>
  <c r="D21"/>
  <c r="E20" i="16"/>
  <c r="H21" i="1"/>
  <c r="L21"/>
  <c r="D21"/>
  <c r="F20" i="16"/>
  <c r="H21" i="7"/>
  <c r="L21"/>
  <c r="D21"/>
  <c r="G20" i="16"/>
  <c r="H21" i="8"/>
  <c r="L21"/>
  <c r="D21"/>
  <c r="H20" i="16"/>
  <c r="H21" i="17"/>
  <c r="L21"/>
  <c r="D21"/>
  <c r="I20" i="16"/>
  <c r="H21" i="10"/>
  <c r="L21"/>
  <c r="D21"/>
  <c r="J20" i="16"/>
  <c r="H21" i="11"/>
  <c r="L21"/>
  <c r="D21"/>
  <c r="K20" i="16"/>
  <c r="H21" i="12"/>
  <c r="L21"/>
  <c r="D21"/>
  <c r="L20" i="16"/>
  <c r="H21" i="14"/>
  <c r="L21"/>
  <c r="D21"/>
  <c r="M20" i="16"/>
  <c r="H21" i="13"/>
  <c r="L21"/>
  <c r="D21"/>
  <c r="N20" i="16"/>
  <c r="E21" i="15"/>
  <c r="F21"/>
  <c r="G21"/>
  <c r="H21"/>
  <c r="I21"/>
  <c r="J21"/>
  <c r="K21"/>
  <c r="L21"/>
  <c r="D21"/>
  <c r="O20" i="16"/>
  <c r="P20"/>
  <c r="E20" i="55"/>
  <c r="H10" i="5"/>
  <c r="L10"/>
  <c r="D9" i="16"/>
  <c r="H10" i="6"/>
  <c r="L10"/>
  <c r="D10"/>
  <c r="E9" i="16"/>
  <c r="H10" i="1"/>
  <c r="L10"/>
  <c r="D10"/>
  <c r="F9" i="16"/>
  <c r="H10" i="7"/>
  <c r="L10"/>
  <c r="D10"/>
  <c r="G9" i="16"/>
  <c r="H10" i="8"/>
  <c r="L10"/>
  <c r="D10"/>
  <c r="H9" i="16"/>
  <c r="H10" i="17"/>
  <c r="L10"/>
  <c r="D10"/>
  <c r="I9" i="16"/>
  <c r="H10" i="10"/>
  <c r="L10"/>
  <c r="D10"/>
  <c r="J9" i="16"/>
  <c r="H10" i="11"/>
  <c r="L10"/>
  <c r="D10"/>
  <c r="K9" i="16"/>
  <c r="H10" i="12"/>
  <c r="L10"/>
  <c r="D10"/>
  <c r="L9" i="16"/>
  <c r="H10" i="14"/>
  <c r="L10"/>
  <c r="D10"/>
  <c r="M9" i="16"/>
  <c r="H10" i="13"/>
  <c r="L10"/>
  <c r="D10"/>
  <c r="N9" i="16"/>
  <c r="H10" i="15"/>
  <c r="I10"/>
  <c r="J10"/>
  <c r="K10"/>
  <c r="L10"/>
  <c r="D10"/>
  <c r="O9" i="16"/>
  <c r="P9"/>
  <c r="E9" i="55"/>
  <c r="D8" i="16"/>
  <c r="E8"/>
  <c r="F8"/>
  <c r="G8"/>
  <c r="H8"/>
  <c r="I8"/>
  <c r="J8"/>
  <c r="K8"/>
  <c r="L8"/>
  <c r="M8"/>
  <c r="N8"/>
  <c r="O8"/>
  <c r="P8"/>
  <c r="H10" i="20"/>
  <c r="L10"/>
  <c r="D10"/>
  <c r="H10" i="21"/>
  <c r="L10"/>
  <c r="D10"/>
  <c r="H10" i="22"/>
  <c r="L10"/>
  <c r="D10"/>
  <c r="H10" i="23"/>
  <c r="L10"/>
  <c r="D10"/>
  <c r="H10" i="24"/>
  <c r="L10"/>
  <c r="D10"/>
  <c r="H10" i="56"/>
  <c r="L10"/>
  <c r="D10"/>
  <c r="H10" i="25"/>
  <c r="L10"/>
  <c r="D10"/>
  <c r="H10" i="26"/>
  <c r="L10"/>
  <c r="D10"/>
  <c r="H10" i="53"/>
  <c r="L10"/>
  <c r="D10"/>
  <c r="H11" i="20"/>
  <c r="L11"/>
  <c r="D11"/>
  <c r="H11" i="21"/>
  <c r="L11"/>
  <c r="D11"/>
  <c r="H11" i="22"/>
  <c r="L11"/>
  <c r="D11"/>
  <c r="H11" i="23"/>
  <c r="L11"/>
  <c r="D11"/>
  <c r="H11" i="24"/>
  <c r="L11"/>
  <c r="D11"/>
  <c r="H11" i="56"/>
  <c r="L11"/>
  <c r="D11"/>
  <c r="H11" i="25"/>
  <c r="L11"/>
  <c r="D11"/>
  <c r="H11" i="26"/>
  <c r="L11"/>
  <c r="D11"/>
  <c r="H11" i="53"/>
  <c r="L11"/>
  <c r="D11"/>
  <c r="H12" i="20"/>
  <c r="L12"/>
  <c r="D12"/>
  <c r="H12" i="21"/>
  <c r="L12"/>
  <c r="D12"/>
  <c r="H12" i="22"/>
  <c r="L12"/>
  <c r="D12"/>
  <c r="H12" i="23"/>
  <c r="L12"/>
  <c r="D12"/>
  <c r="H12" i="24"/>
  <c r="L12"/>
  <c r="D12"/>
  <c r="H12" i="56"/>
  <c r="L12"/>
  <c r="D12"/>
  <c r="H12" i="25"/>
  <c r="L12"/>
  <c r="D12"/>
  <c r="H12" i="26"/>
  <c r="L12"/>
  <c r="D12"/>
  <c r="H12" i="53"/>
  <c r="L12"/>
  <c r="D12"/>
  <c r="H13" i="20"/>
  <c r="L13"/>
  <c r="D13"/>
  <c r="H13" i="21"/>
  <c r="L13"/>
  <c r="D13"/>
  <c r="H13" i="22"/>
  <c r="L13"/>
  <c r="D13"/>
  <c r="H13" i="23"/>
  <c r="L13"/>
  <c r="D13"/>
  <c r="H13" i="24"/>
  <c r="L13"/>
  <c r="D13"/>
  <c r="H13" i="56"/>
  <c r="L13"/>
  <c r="D13"/>
  <c r="H13" i="25"/>
  <c r="L13"/>
  <c r="D13"/>
  <c r="H13" i="26"/>
  <c r="L13"/>
  <c r="D13"/>
  <c r="H13" i="53"/>
  <c r="L13"/>
  <c r="D13"/>
  <c r="H14" i="20"/>
  <c r="L14"/>
  <c r="D14"/>
  <c r="H14" i="21"/>
  <c r="L14"/>
  <c r="D14"/>
  <c r="H14" i="22"/>
  <c r="L14"/>
  <c r="D14"/>
  <c r="H14" i="23"/>
  <c r="L14"/>
  <c r="D14"/>
  <c r="H14" i="24"/>
  <c r="L14"/>
  <c r="D14"/>
  <c r="H14" i="56"/>
  <c r="L14"/>
  <c r="D14"/>
  <c r="H14" i="25"/>
  <c r="L14"/>
  <c r="D14"/>
  <c r="H14" i="26"/>
  <c r="L14"/>
  <c r="D14"/>
  <c r="H14" i="53"/>
  <c r="L14"/>
  <c r="D14"/>
  <c r="H15" i="20"/>
  <c r="L15"/>
  <c r="D15"/>
  <c r="H15" i="21"/>
  <c r="L15"/>
  <c r="D15"/>
  <c r="H15" i="22"/>
  <c r="L15"/>
  <c r="D15"/>
  <c r="H15" i="23"/>
  <c r="L15"/>
  <c r="D15"/>
  <c r="H15" i="24"/>
  <c r="L15"/>
  <c r="D15"/>
  <c r="H15" i="56"/>
  <c r="L15"/>
  <c r="D15"/>
  <c r="H15" i="25"/>
  <c r="L15"/>
  <c r="D15"/>
  <c r="H15" i="26"/>
  <c r="L15"/>
  <c r="D15"/>
  <c r="H15" i="53"/>
  <c r="L15"/>
  <c r="D15"/>
  <c r="H16" i="20"/>
  <c r="L16"/>
  <c r="D16"/>
  <c r="H16" i="21"/>
  <c r="L16"/>
  <c r="D16"/>
  <c r="H16" i="22"/>
  <c r="L16"/>
  <c r="D16"/>
  <c r="H16" i="23"/>
  <c r="L16"/>
  <c r="D16"/>
  <c r="H16" i="24"/>
  <c r="L16"/>
  <c r="D16"/>
  <c r="H16" i="56"/>
  <c r="L16"/>
  <c r="D16"/>
  <c r="H16" i="25"/>
  <c r="L16"/>
  <c r="D16"/>
  <c r="H16" i="26"/>
  <c r="L16"/>
  <c r="D16"/>
  <c r="H16" i="53"/>
  <c r="L16"/>
  <c r="D16"/>
  <c r="H17" i="20"/>
  <c r="L17"/>
  <c r="D17"/>
  <c r="H17" i="21"/>
  <c r="L17"/>
  <c r="D17"/>
  <c r="H17" i="22"/>
  <c r="L17"/>
  <c r="D17"/>
  <c r="H17" i="23"/>
  <c r="L17"/>
  <c r="D17"/>
  <c r="H17" i="24"/>
  <c r="L17"/>
  <c r="D17"/>
  <c r="H17" i="56"/>
  <c r="L17"/>
  <c r="D17"/>
  <c r="H17" i="25"/>
  <c r="L17"/>
  <c r="D17"/>
  <c r="H17" i="26"/>
  <c r="L17"/>
  <c r="D17"/>
  <c r="H17" i="53"/>
  <c r="L17"/>
  <c r="D17"/>
  <c r="H18" i="20"/>
  <c r="L18"/>
  <c r="D18"/>
  <c r="H18" i="21"/>
  <c r="L18"/>
  <c r="D18"/>
  <c r="H18" i="22"/>
  <c r="L18"/>
  <c r="D18"/>
  <c r="H18" i="23"/>
  <c r="L18"/>
  <c r="D18"/>
  <c r="H18" i="24"/>
  <c r="L18"/>
  <c r="D18"/>
  <c r="H18" i="56"/>
  <c r="L18"/>
  <c r="D18"/>
  <c r="H18" i="25"/>
  <c r="L18"/>
  <c r="D18"/>
  <c r="H18" i="26"/>
  <c r="L18"/>
  <c r="D18"/>
  <c r="H18" i="53"/>
  <c r="L18"/>
  <c r="D18"/>
  <c r="H19" i="20"/>
  <c r="L19"/>
  <c r="D19"/>
  <c r="H19" i="21"/>
  <c r="L19"/>
  <c r="D19"/>
  <c r="H19" i="22"/>
  <c r="L19"/>
  <c r="D19"/>
  <c r="H19" i="23"/>
  <c r="L19"/>
  <c r="D19"/>
  <c r="H19" i="24"/>
  <c r="L19"/>
  <c r="D19"/>
  <c r="H19" i="56"/>
  <c r="L19"/>
  <c r="D19"/>
  <c r="H19" i="25"/>
  <c r="L19"/>
  <c r="D19"/>
  <c r="H19" i="26"/>
  <c r="L19"/>
  <c r="D19"/>
  <c r="H19" i="53"/>
  <c r="L19"/>
  <c r="D19"/>
  <c r="H20" i="20"/>
  <c r="L20"/>
  <c r="D20"/>
  <c r="H20" i="21"/>
  <c r="L20"/>
  <c r="D20"/>
  <c r="H20" i="22"/>
  <c r="L20"/>
  <c r="D20"/>
  <c r="H20" i="23"/>
  <c r="L20"/>
  <c r="D20"/>
  <c r="H20" i="24"/>
  <c r="L20"/>
  <c r="D20"/>
  <c r="H20" i="56"/>
  <c r="L20"/>
  <c r="D20"/>
  <c r="H20" i="25"/>
  <c r="L20"/>
  <c r="D20"/>
  <c r="H20" i="26"/>
  <c r="L20"/>
  <c r="D20"/>
  <c r="H20" i="53"/>
  <c r="L20"/>
  <c r="D20"/>
  <c r="D8" i="54"/>
  <c r="E8"/>
  <c r="F8"/>
  <c r="G8"/>
  <c r="H8"/>
  <c r="I8"/>
  <c r="J8"/>
  <c r="K8"/>
  <c r="L8"/>
  <c r="M8"/>
  <c r="H21" i="20"/>
  <c r="L21"/>
  <c r="D21"/>
  <c r="H21" i="21"/>
  <c r="L21"/>
  <c r="D21"/>
  <c r="H21" i="22"/>
  <c r="L21"/>
  <c r="D21"/>
  <c r="H21" i="23"/>
  <c r="L21"/>
  <c r="D21"/>
  <c r="H21" i="24"/>
  <c r="L21"/>
  <c r="D21"/>
  <c r="H21" i="56"/>
  <c r="L21"/>
  <c r="D21"/>
  <c r="H21" i="25"/>
  <c r="L21"/>
  <c r="D21"/>
  <c r="H21" i="26"/>
  <c r="L21"/>
  <c r="D21"/>
  <c r="H21" i="53"/>
  <c r="L21"/>
  <c r="D21"/>
  <c r="F20" i="55"/>
  <c r="F19"/>
  <c r="F18"/>
  <c r="F17"/>
  <c r="F16"/>
  <c r="F15"/>
  <c r="F14"/>
  <c r="F13"/>
  <c r="F12"/>
  <c r="F11"/>
  <c r="F10"/>
  <c r="F9"/>
  <c r="E8"/>
  <c r="F8"/>
  <c r="D7"/>
  <c r="E7"/>
  <c r="F7"/>
  <c r="H32" i="54"/>
  <c r="L32"/>
  <c r="H33"/>
  <c r="L33"/>
  <c r="H34"/>
  <c r="L34"/>
  <c r="H35"/>
  <c r="L35"/>
  <c r="H36"/>
  <c r="L36"/>
  <c r="E37"/>
  <c r="F37"/>
  <c r="G37"/>
  <c r="H37"/>
  <c r="I37"/>
  <c r="J37"/>
  <c r="K37"/>
  <c r="L37"/>
  <c r="E38"/>
  <c r="F38"/>
  <c r="G38"/>
  <c r="H38"/>
  <c r="I38"/>
  <c r="J38"/>
  <c r="K38"/>
  <c r="L38"/>
  <c r="E39"/>
  <c r="F39"/>
  <c r="G39"/>
  <c r="H39"/>
  <c r="I39"/>
  <c r="J39"/>
  <c r="K39"/>
  <c r="L39"/>
  <c r="E40"/>
  <c r="F40"/>
  <c r="G40"/>
  <c r="H40"/>
  <c r="I40"/>
  <c r="J40"/>
  <c r="K40"/>
  <c r="L40"/>
  <c r="E41"/>
  <c r="F41"/>
  <c r="G41"/>
  <c r="H41"/>
  <c r="I41"/>
  <c r="J41"/>
  <c r="K41"/>
  <c r="L41"/>
  <c r="E42"/>
  <c r="F42"/>
  <c r="G42"/>
  <c r="H42"/>
  <c r="I42"/>
  <c r="J42"/>
  <c r="K42"/>
  <c r="L42"/>
  <c r="H31"/>
  <c r="L31"/>
  <c r="E9" i="56"/>
  <c r="F9"/>
  <c r="G9"/>
  <c r="H9"/>
  <c r="I9"/>
  <c r="J9"/>
  <c r="K9"/>
  <c r="L9"/>
  <c r="D9"/>
  <c r="D8"/>
  <c r="E8"/>
  <c r="F8"/>
  <c r="G8"/>
  <c r="H8"/>
  <c r="I8"/>
  <c r="J8"/>
  <c r="K8"/>
  <c r="L8"/>
  <c r="D7" i="54"/>
  <c r="E7"/>
  <c r="F7"/>
  <c r="G7"/>
  <c r="H7"/>
  <c r="I7"/>
  <c r="J7"/>
  <c r="K7"/>
  <c r="L7"/>
  <c r="M7"/>
  <c r="O7" i="16"/>
  <c r="D7"/>
  <c r="E7"/>
  <c r="F7"/>
  <c r="G7"/>
  <c r="H7"/>
  <c r="I7"/>
  <c r="J7"/>
  <c r="K7"/>
  <c r="L7"/>
  <c r="M7"/>
  <c r="N7"/>
  <c r="P7"/>
  <c r="I37" i="55"/>
  <c r="J37"/>
  <c r="K37"/>
  <c r="I38"/>
  <c r="J38"/>
  <c r="K38"/>
  <c r="I39"/>
  <c r="J39"/>
  <c r="K39"/>
  <c r="I40"/>
  <c r="J40"/>
  <c r="K40"/>
  <c r="I41"/>
  <c r="J41"/>
  <c r="K41"/>
  <c r="I42"/>
  <c r="J42"/>
  <c r="K42"/>
  <c r="E36" i="16"/>
  <c r="E37" i="55"/>
  <c r="F36" i="16"/>
  <c r="F37" i="55"/>
  <c r="G36" i="16"/>
  <c r="G37" i="55"/>
  <c r="E37" i="16"/>
  <c r="E38" i="55"/>
  <c r="F37" i="16"/>
  <c r="F38" i="55"/>
  <c r="G37" i="16"/>
  <c r="G38" i="55"/>
  <c r="E38" i="16"/>
  <c r="E39" i="55"/>
  <c r="F38" i="16"/>
  <c r="F39" i="55"/>
  <c r="G38" i="16"/>
  <c r="G39" i="55"/>
  <c r="E39" i="16"/>
  <c r="E40" i="55"/>
  <c r="F39" i="16"/>
  <c r="F40" i="55"/>
  <c r="G39" i="16"/>
  <c r="G40" i="55"/>
  <c r="E40" i="16"/>
  <c r="E41" i="55"/>
  <c r="F40" i="16"/>
  <c r="F41" i="55"/>
  <c r="G40" i="16"/>
  <c r="G41" i="55"/>
  <c r="E41" i="16"/>
  <c r="E42" i="55"/>
  <c r="F41" i="16"/>
  <c r="F42" i="55"/>
  <c r="G41" i="16"/>
  <c r="G42" i="55"/>
  <c r="H37"/>
  <c r="L37"/>
  <c r="D37"/>
  <c r="H38"/>
  <c r="L38"/>
  <c r="D38"/>
  <c r="H39"/>
  <c r="L39"/>
  <c r="D39"/>
  <c r="H40"/>
  <c r="L40"/>
  <c r="D40"/>
  <c r="H41"/>
  <c r="L41"/>
  <c r="D41"/>
  <c r="H42"/>
  <c r="L42"/>
  <c r="D42"/>
  <c r="D29"/>
  <c r="E29"/>
  <c r="F29"/>
  <c r="G29"/>
  <c r="H29"/>
  <c r="I29"/>
  <c r="J29"/>
  <c r="K29"/>
  <c r="L29"/>
  <c r="H31"/>
  <c r="L31"/>
  <c r="D31"/>
  <c r="H32"/>
  <c r="L32"/>
  <c r="D32"/>
  <c r="H33"/>
  <c r="L33"/>
  <c r="D33"/>
  <c r="H34"/>
  <c r="L34"/>
  <c r="D34"/>
  <c r="H35"/>
  <c r="L35"/>
  <c r="D35"/>
  <c r="H36"/>
  <c r="L36"/>
  <c r="D36"/>
  <c r="E30" i="54"/>
  <c r="F30"/>
  <c r="G30"/>
  <c r="H30"/>
  <c r="I30"/>
  <c r="J30"/>
  <c r="K30"/>
  <c r="L30"/>
  <c r="D30"/>
  <c r="D37"/>
  <c r="D38"/>
  <c r="D39"/>
  <c r="D40"/>
  <c r="D41"/>
  <c r="D42"/>
  <c r="D29"/>
  <c r="E29"/>
  <c r="F29"/>
  <c r="G29"/>
  <c r="H29"/>
  <c r="I29"/>
  <c r="J29"/>
  <c r="K29"/>
  <c r="L29"/>
  <c r="D31"/>
  <c r="D32"/>
  <c r="D33"/>
  <c r="D34"/>
  <c r="D35"/>
  <c r="D36"/>
  <c r="E9" i="53"/>
  <c r="F9"/>
  <c r="G9"/>
  <c r="H9"/>
  <c r="I9"/>
  <c r="J9"/>
  <c r="K9"/>
  <c r="L9"/>
  <c r="D9"/>
  <c r="D8"/>
  <c r="E8"/>
  <c r="F8"/>
  <c r="G8"/>
  <c r="H8"/>
  <c r="I8"/>
  <c r="J8"/>
  <c r="K8"/>
  <c r="L8"/>
  <c r="E9" i="26"/>
  <c r="F9"/>
  <c r="G9"/>
  <c r="H9"/>
  <c r="I9"/>
  <c r="J9"/>
  <c r="K9"/>
  <c r="L9"/>
  <c r="D9"/>
  <c r="D8"/>
  <c r="E8"/>
  <c r="F8"/>
  <c r="G8"/>
  <c r="H8"/>
  <c r="I8"/>
  <c r="J8"/>
  <c r="K8"/>
  <c r="L8"/>
  <c r="E9" i="25"/>
  <c r="F9"/>
  <c r="G9"/>
  <c r="H9"/>
  <c r="I9"/>
  <c r="J9"/>
  <c r="K9"/>
  <c r="L9"/>
  <c r="D9"/>
  <c r="D8"/>
  <c r="E8"/>
  <c r="F8"/>
  <c r="G8"/>
  <c r="H8"/>
  <c r="I8"/>
  <c r="J8"/>
  <c r="K8"/>
  <c r="L8"/>
  <c r="E9" i="24"/>
  <c r="F9"/>
  <c r="G9"/>
  <c r="H9"/>
  <c r="I9"/>
  <c r="J9"/>
  <c r="K9"/>
  <c r="L9"/>
  <c r="D9"/>
  <c r="D8"/>
  <c r="E8"/>
  <c r="F8"/>
  <c r="G8"/>
  <c r="H8"/>
  <c r="I8"/>
  <c r="J8"/>
  <c r="K8"/>
  <c r="L8"/>
  <c r="E9" i="23"/>
  <c r="F9"/>
  <c r="G9"/>
  <c r="H9"/>
  <c r="I9"/>
  <c r="J9"/>
  <c r="K9"/>
  <c r="L9"/>
  <c r="D9"/>
  <c r="D8"/>
  <c r="E8"/>
  <c r="F8"/>
  <c r="G8"/>
  <c r="H8"/>
  <c r="I8"/>
  <c r="J8"/>
  <c r="K8"/>
  <c r="L8"/>
  <c r="E9" i="22"/>
  <c r="F9"/>
  <c r="G9"/>
  <c r="H9"/>
  <c r="I9"/>
  <c r="J9"/>
  <c r="K9"/>
  <c r="L9"/>
  <c r="D9"/>
  <c r="D8"/>
  <c r="E8"/>
  <c r="F8"/>
  <c r="G8"/>
  <c r="H8"/>
  <c r="I8"/>
  <c r="J8"/>
  <c r="K8"/>
  <c r="L8"/>
  <c r="E9" i="21"/>
  <c r="F9"/>
  <c r="G9"/>
  <c r="H9"/>
  <c r="I9"/>
  <c r="J9"/>
  <c r="K9"/>
  <c r="L9"/>
  <c r="D9"/>
  <c r="D8"/>
  <c r="E8"/>
  <c r="F8"/>
  <c r="G8"/>
  <c r="H8"/>
  <c r="I8"/>
  <c r="J8"/>
  <c r="K8"/>
  <c r="L8"/>
  <c r="E9" i="20"/>
  <c r="F9"/>
  <c r="G9"/>
  <c r="H9"/>
  <c r="I9"/>
  <c r="J9"/>
  <c r="K9"/>
  <c r="L9"/>
  <c r="D9"/>
  <c r="D8"/>
  <c r="E8"/>
  <c r="F8"/>
  <c r="G8"/>
  <c r="H8"/>
  <c r="I8"/>
  <c r="J8"/>
  <c r="K8"/>
  <c r="L8"/>
  <c r="L100" i="3"/>
  <c r="E97"/>
  <c r="G97"/>
  <c r="M97"/>
  <c r="M98"/>
  <c r="M88"/>
  <c r="M89"/>
  <c r="M92"/>
  <c r="M64"/>
  <c r="M65"/>
  <c r="M70"/>
  <c r="M71"/>
  <c r="M74"/>
  <c r="M76"/>
  <c r="M81"/>
  <c r="M82"/>
  <c r="M83"/>
  <c r="M86"/>
  <c r="M51"/>
  <c r="M52"/>
  <c r="M53"/>
  <c r="M58"/>
  <c r="M60"/>
  <c r="M41"/>
  <c r="M43"/>
  <c r="M45"/>
  <c r="G47"/>
  <c r="M47"/>
  <c r="M48"/>
  <c r="M49"/>
  <c r="M38"/>
  <c r="M39"/>
  <c r="M36"/>
  <c r="M19"/>
  <c r="G94"/>
  <c r="M94"/>
  <c r="M95"/>
  <c r="M100"/>
  <c r="K86"/>
  <c r="K100"/>
  <c r="H86"/>
  <c r="H100"/>
  <c r="I86"/>
  <c r="I21"/>
  <c r="I29"/>
  <c r="I30"/>
  <c r="I100"/>
  <c r="J86"/>
  <c r="J100"/>
  <c r="G98"/>
  <c r="G92"/>
  <c r="G86"/>
  <c r="G52"/>
  <c r="G53"/>
  <c r="G60"/>
  <c r="G48"/>
  <c r="G49"/>
  <c r="G39"/>
  <c r="G36"/>
  <c r="G21"/>
  <c r="G30"/>
  <c r="G19"/>
  <c r="G95"/>
  <c r="G100"/>
  <c r="E98"/>
  <c r="E92"/>
  <c r="E86"/>
  <c r="E60"/>
  <c r="E49"/>
  <c r="E39"/>
  <c r="E36"/>
  <c r="E30"/>
  <c r="E19"/>
  <c r="E95"/>
  <c r="E100"/>
  <c r="E26" i="4"/>
  <c r="E32"/>
  <c r="H19" i="19"/>
  <c r="L19"/>
  <c r="D19"/>
  <c r="H16"/>
  <c r="L16"/>
  <c r="D16"/>
  <c r="H17"/>
  <c r="L17"/>
  <c r="D17"/>
  <c r="H18"/>
  <c r="L18"/>
  <c r="D18"/>
  <c r="H20"/>
  <c r="L20"/>
  <c r="D20"/>
  <c r="H21"/>
  <c r="L21"/>
  <c r="D21"/>
  <c r="E9"/>
  <c r="F9"/>
  <c r="G9"/>
  <c r="H9"/>
  <c r="I9"/>
  <c r="J9"/>
  <c r="K9"/>
  <c r="L9"/>
  <c r="D9"/>
  <c r="D8"/>
  <c r="E8"/>
  <c r="F8"/>
  <c r="G8"/>
  <c r="H8"/>
  <c r="I8"/>
  <c r="J8"/>
  <c r="K8"/>
  <c r="L8"/>
  <c r="H10"/>
  <c r="L10"/>
  <c r="D10"/>
  <c r="H11"/>
  <c r="L11"/>
  <c r="D11"/>
  <c r="H12"/>
  <c r="L12"/>
  <c r="D12"/>
  <c r="H13"/>
  <c r="L13"/>
  <c r="D13"/>
  <c r="H14"/>
  <c r="L14"/>
  <c r="D14"/>
  <c r="H15"/>
  <c r="L15"/>
  <c r="D15"/>
  <c r="H16" i="18"/>
  <c r="L16"/>
  <c r="D16"/>
  <c r="H19"/>
  <c r="L19"/>
  <c r="D19"/>
  <c r="H17"/>
  <c r="L17"/>
  <c r="D17"/>
  <c r="H18"/>
  <c r="L18"/>
  <c r="D18"/>
  <c r="H20"/>
  <c r="L20"/>
  <c r="D20"/>
  <c r="H21"/>
  <c r="L21"/>
  <c r="D21"/>
  <c r="E9"/>
  <c r="F9"/>
  <c r="G9"/>
  <c r="H9"/>
  <c r="I9"/>
  <c r="J9"/>
  <c r="K9"/>
  <c r="L9"/>
  <c r="D9"/>
  <c r="D8"/>
  <c r="E8"/>
  <c r="F8"/>
  <c r="G8"/>
  <c r="H8"/>
  <c r="I8"/>
  <c r="J8"/>
  <c r="K8"/>
  <c r="L8"/>
  <c r="H10"/>
  <c r="L10"/>
  <c r="D10"/>
  <c r="H11"/>
  <c r="L11"/>
  <c r="D11"/>
  <c r="H12"/>
  <c r="L12"/>
  <c r="D12"/>
  <c r="H13"/>
  <c r="L13"/>
  <c r="D13"/>
  <c r="H14"/>
  <c r="L14"/>
  <c r="D14"/>
  <c r="H15"/>
  <c r="L15"/>
  <c r="D15"/>
  <c r="D26" i="4"/>
  <c r="F26"/>
  <c r="G26"/>
  <c r="H6" i="3"/>
  <c r="I6"/>
  <c r="J6"/>
  <c r="K6"/>
  <c r="L6"/>
  <c r="M6"/>
  <c r="N6"/>
  <c r="O6"/>
  <c r="P6"/>
  <c r="Q6"/>
  <c r="R6"/>
  <c r="S6"/>
  <c r="E9" i="15"/>
  <c r="F9"/>
  <c r="G9"/>
  <c r="H9"/>
  <c r="I9"/>
  <c r="J9"/>
  <c r="K9"/>
  <c r="L9"/>
  <c r="D9"/>
  <c r="D8"/>
  <c r="E8"/>
  <c r="F8"/>
  <c r="G8"/>
  <c r="H8"/>
  <c r="I8"/>
  <c r="J8"/>
  <c r="K8"/>
  <c r="L8"/>
  <c r="E9" i="13"/>
  <c r="F9"/>
  <c r="G9"/>
  <c r="H9"/>
  <c r="I9"/>
  <c r="J9"/>
  <c r="K9"/>
  <c r="L9"/>
  <c r="D9"/>
  <c r="D8"/>
  <c r="E8"/>
  <c r="F8"/>
  <c r="G8"/>
  <c r="H8"/>
  <c r="I8"/>
  <c r="J8"/>
  <c r="K8"/>
  <c r="L8"/>
  <c r="E9" i="14"/>
  <c r="F9"/>
  <c r="G9"/>
  <c r="H9"/>
  <c r="I9"/>
  <c r="J9"/>
  <c r="K9"/>
  <c r="L9"/>
  <c r="D9"/>
  <c r="D8"/>
  <c r="E8"/>
  <c r="F8"/>
  <c r="G8"/>
  <c r="H8"/>
  <c r="I8"/>
  <c r="J8"/>
  <c r="K8"/>
  <c r="L8"/>
  <c r="E9" i="12"/>
  <c r="F9"/>
  <c r="G9"/>
  <c r="H9"/>
  <c r="I9"/>
  <c r="J9"/>
  <c r="K9"/>
  <c r="L9"/>
  <c r="D9"/>
  <c r="D8"/>
  <c r="E8"/>
  <c r="F8"/>
  <c r="G8"/>
  <c r="H8"/>
  <c r="I8"/>
  <c r="J8"/>
  <c r="K8"/>
  <c r="L8"/>
  <c r="E9" i="11"/>
  <c r="F9"/>
  <c r="G9"/>
  <c r="H9"/>
  <c r="I9"/>
  <c r="J9"/>
  <c r="K9"/>
  <c r="L9"/>
  <c r="D9"/>
  <c r="D8"/>
  <c r="E8"/>
  <c r="F8"/>
  <c r="G8"/>
  <c r="H8"/>
  <c r="I8"/>
  <c r="J8"/>
  <c r="K8"/>
  <c r="L8"/>
  <c r="E9" i="10"/>
  <c r="F9"/>
  <c r="G9"/>
  <c r="H9"/>
  <c r="I9"/>
  <c r="J9"/>
  <c r="K9"/>
  <c r="L9"/>
  <c r="D9"/>
  <c r="D8"/>
  <c r="E8"/>
  <c r="F8"/>
  <c r="G8"/>
  <c r="H8"/>
  <c r="I8"/>
  <c r="J8"/>
  <c r="K8"/>
  <c r="L8"/>
  <c r="E9" i="17"/>
  <c r="F9"/>
  <c r="G9"/>
  <c r="H9"/>
  <c r="I9"/>
  <c r="J9"/>
  <c r="K9"/>
  <c r="L9"/>
  <c r="D9"/>
  <c r="D8"/>
  <c r="E8"/>
  <c r="F8"/>
  <c r="G8"/>
  <c r="H8"/>
  <c r="I8"/>
  <c r="J8"/>
  <c r="K8"/>
  <c r="L8"/>
  <c r="E9" i="8"/>
  <c r="F9"/>
  <c r="G9"/>
  <c r="H9"/>
  <c r="I9"/>
  <c r="J9"/>
  <c r="K9"/>
  <c r="L9"/>
  <c r="D9"/>
  <c r="D8"/>
  <c r="E8"/>
  <c r="F8"/>
  <c r="G8"/>
  <c r="H8"/>
  <c r="I8"/>
  <c r="J8"/>
  <c r="K8"/>
  <c r="L8"/>
  <c r="E9" i="7"/>
  <c r="F9"/>
  <c r="G9"/>
  <c r="H9"/>
  <c r="I9"/>
  <c r="J9"/>
  <c r="K9"/>
  <c r="L9"/>
  <c r="D9"/>
  <c r="D8"/>
  <c r="E8"/>
  <c r="F8"/>
  <c r="G8"/>
  <c r="H8"/>
  <c r="I8"/>
  <c r="J8"/>
  <c r="K8"/>
  <c r="L8"/>
  <c r="E9" i="1"/>
  <c r="F9"/>
  <c r="G9"/>
  <c r="H9"/>
  <c r="I9"/>
  <c r="J9"/>
  <c r="K9"/>
  <c r="L9"/>
  <c r="D9"/>
  <c r="D8"/>
  <c r="E8"/>
  <c r="F8"/>
  <c r="G8"/>
  <c r="H8"/>
  <c r="I8"/>
  <c r="J8"/>
  <c r="K8"/>
  <c r="L8"/>
  <c r="I9" i="6"/>
  <c r="J9"/>
  <c r="K9"/>
  <c r="L9"/>
  <c r="E8"/>
  <c r="F8"/>
  <c r="G8"/>
  <c r="H8"/>
  <c r="I8"/>
  <c r="J8"/>
  <c r="K8"/>
  <c r="L8"/>
  <c r="F9" i="5"/>
  <c r="G9"/>
  <c r="I9"/>
  <c r="J9"/>
  <c r="K9"/>
  <c r="L9"/>
  <c r="E8"/>
  <c r="F8"/>
  <c r="G8"/>
  <c r="I8"/>
  <c r="J8"/>
  <c r="K8"/>
  <c r="L8"/>
  <c r="H36" i="16"/>
  <c r="L36"/>
  <c r="D36"/>
  <c r="H37"/>
  <c r="L37"/>
  <c r="D37"/>
  <c r="H38"/>
  <c r="L38"/>
  <c r="D38"/>
  <c r="H39"/>
  <c r="L39"/>
  <c r="D39"/>
  <c r="H40"/>
  <c r="L40"/>
  <c r="D40"/>
  <c r="H41"/>
  <c r="L41"/>
  <c r="D41"/>
  <c r="E29"/>
  <c r="F29"/>
  <c r="G29"/>
  <c r="H29"/>
  <c r="I29"/>
  <c r="J29"/>
  <c r="K29"/>
  <c r="L29"/>
  <c r="D29"/>
  <c r="D28"/>
  <c r="E28"/>
  <c r="F28"/>
  <c r="G28"/>
  <c r="H28"/>
  <c r="I28"/>
  <c r="J28"/>
  <c r="K28"/>
  <c r="L28"/>
  <c r="H30"/>
  <c r="L30"/>
  <c r="D30"/>
  <c r="H31"/>
  <c r="L31"/>
  <c r="D31"/>
  <c r="H32"/>
  <c r="L32"/>
  <c r="D32"/>
  <c r="H33"/>
  <c r="L33"/>
  <c r="D33"/>
  <c r="H34"/>
  <c r="L34"/>
  <c r="D34"/>
  <c r="H35"/>
  <c r="L35"/>
  <c r="D35"/>
</calcChain>
</file>

<file path=xl/comments1.xml><?xml version="1.0" encoding="utf-8"?>
<comments xmlns="http://schemas.openxmlformats.org/spreadsheetml/2006/main">
  <authors>
    <author>Jarmarova</author>
    <author>Tomanova</author>
  </authors>
  <commentList>
    <comment ref="D16" authorId="0">
      <text>
        <r>
          <rPr>
            <b/>
            <sz val="8"/>
            <color indexed="81"/>
            <rFont val="Tahoma"/>
            <charset val="238"/>
          </rPr>
          <t>dalších 7,5 mil. je plánováno u ÚVT</t>
        </r>
      </text>
    </comment>
    <comment ref="F16" authorId="1">
      <text>
        <r>
          <rPr>
            <b/>
            <sz val="9"/>
            <color indexed="81"/>
            <rFont val="Tahoma"/>
            <charset val="1"/>
          </rPr>
          <t>5000 - maximální částka</t>
        </r>
      </text>
    </comment>
    <comment ref="F19" authorId="1">
      <text>
        <r>
          <rPr>
            <b/>
            <sz val="9"/>
            <color indexed="81"/>
            <rFont val="Tahoma"/>
            <charset val="1"/>
          </rPr>
          <t>25 983 -maximální částka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Tomanova</author>
  </authors>
  <commentList>
    <comment ref="F19" authorId="0">
      <text>
        <r>
          <rPr>
            <b/>
            <sz val="9"/>
            <color indexed="81"/>
            <rFont val="Tahoma"/>
            <charset val="1"/>
          </rPr>
          <t>12 345 - maximální částka</t>
        </r>
      </text>
    </comment>
  </commentList>
</comments>
</file>

<file path=xl/sharedStrings.xml><?xml version="1.0" encoding="utf-8"?>
<sst xmlns="http://schemas.openxmlformats.org/spreadsheetml/2006/main" count="1424" uniqueCount="258">
  <si>
    <t>Zemní trasa Burešova - Lidická</t>
  </si>
  <si>
    <t>Posílení kabelového vedení Lužánecká - Botanická</t>
  </si>
  <si>
    <t>Pokládka trubek Jánská - Novobranská</t>
  </si>
  <si>
    <t>Vyřizování věcných břemen</t>
  </si>
  <si>
    <t>Optikabelové stíě - komerce</t>
  </si>
  <si>
    <t>FSpS</t>
  </si>
  <si>
    <t>Doplnění chlazení pavilonu A33</t>
  </si>
  <si>
    <t>A33</t>
  </si>
  <si>
    <t>Doplnění chlazení pavilonu A34</t>
  </si>
  <si>
    <t>A34</t>
  </si>
  <si>
    <t xml:space="preserve">Tenisová hala Mánesova - zateplení I. Varianta; </t>
  </si>
  <si>
    <t>Mánesova</t>
  </si>
  <si>
    <t>Tenisová hala Mánesova - zateplení II. Varianta v částkce 875 500Kč vč. DPH</t>
  </si>
  <si>
    <t>PrF</t>
  </si>
  <si>
    <t>Rekonstrukce kanalizace - stoka  D  "menza"</t>
  </si>
  <si>
    <t>Veveří 70</t>
  </si>
  <si>
    <t>ESF</t>
  </si>
  <si>
    <t>Modernizace řídícího systému budovy (vytápění + vzduchotechnika)</t>
  </si>
  <si>
    <t>Lipová 41a</t>
  </si>
  <si>
    <t>Celkem</t>
  </si>
  <si>
    <t>Přehled požadavků na realizaci akcí v roce 2012 - stroje mimo program</t>
  </si>
  <si>
    <t>Fakulta, Číslo zak.</t>
  </si>
  <si>
    <t>FRIM</t>
  </si>
  <si>
    <t>Výměna</t>
  </si>
  <si>
    <t>Skener A1 - pro skenování stavební a technologické dokumentace</t>
  </si>
  <si>
    <t>Server pro mapové služby - 2ks</t>
  </si>
  <si>
    <t>SW licence víceleté</t>
  </si>
  <si>
    <t>Storage server  160 TB, GPFS</t>
  </si>
  <si>
    <t>Frontend server</t>
  </si>
  <si>
    <t>Obnova a rozšíření klimatizačního systému</t>
  </si>
  <si>
    <t>Obnova a rozšíření systému UPS a DA</t>
  </si>
  <si>
    <t>Hlasová síť MU</t>
  </si>
  <si>
    <t>Měřící přístroj (třífázový analyzátor el. sítí)</t>
  </si>
  <si>
    <t>Diskové pole a servery pro výukové potřeby MediMed</t>
  </si>
  <si>
    <t>Tiskové a kopírovací systémy</t>
  </si>
  <si>
    <t>Infrastruktura odd. InSy</t>
  </si>
  <si>
    <t>Infrastruktura odd. sys</t>
  </si>
  <si>
    <t>Upgrade síťových prvků</t>
  </si>
  <si>
    <t>Obnova a rozvoj SW Magion</t>
  </si>
  <si>
    <t>Upgrade Pro-Watch serveru</t>
  </si>
  <si>
    <t>Testovací sada Pro-Watch</t>
  </si>
  <si>
    <t>Office 365</t>
  </si>
  <si>
    <t>Obnova kamerového sys. CPS</t>
  </si>
  <si>
    <t>Dobudování CCTV v průjezdech</t>
  </si>
  <si>
    <t xml:space="preserve">Žerotínovo </t>
  </si>
  <si>
    <t>Protipožární dveře 4* - 1NP, 2NP - vytvoření čtvrté únikové cesty z objektu</t>
  </si>
  <si>
    <t>Vybudování oplocení - naleziště, detašované pracoviště (Mendelovo muzeum)</t>
  </si>
  <si>
    <t xml:space="preserve">Boskovice </t>
  </si>
  <si>
    <t>SUKB</t>
  </si>
  <si>
    <t>Upgrade PC pro monitoring BMS na PCO a pro kamerový systém v UKB (souvisí s navrženým řešením BMS v projektech CESEB, CEITEC)</t>
  </si>
  <si>
    <t>UKB</t>
  </si>
  <si>
    <t>Rekonstrukce kamerového systému v A1B1 a A1B2, začlenění systému MaR vč. záznamového zařízení</t>
  </si>
  <si>
    <t>A1</t>
  </si>
  <si>
    <t>Ovládání klapek Colt A9 systémem MaR a z ovládacího pultu v inf. Centru KUK pro fyzikální větrání</t>
  </si>
  <si>
    <t>A9</t>
  </si>
  <si>
    <t>Revitalizace ploch v 1NP u vchodu do KUK (po uhynulých květinách)</t>
  </si>
  <si>
    <t>Instalace turniketů s přístupovým systémem (umožní vstup studentům do knihovny s taškami a oblečením)</t>
  </si>
  <si>
    <t>A9-KUK</t>
  </si>
  <si>
    <t>1ks deaktivátor/reaktivátor bezpečnostních proužků - doplnění obslužného systému</t>
  </si>
  <si>
    <t>Samoobslužný výpůjční systém - jedno pracoviště</t>
  </si>
  <si>
    <t>Přístavba objektu A17</t>
  </si>
  <si>
    <t>A17</t>
  </si>
  <si>
    <t>Úprava pavilonu A1 po odstěhování Recetoxu (vč. PD)</t>
  </si>
  <si>
    <t>UVT</t>
  </si>
  <si>
    <t>Stavební úpravy na sálech UVT</t>
  </si>
  <si>
    <t>Botanická</t>
  </si>
  <si>
    <t>Stavební úpravy v prostorách Kom2</t>
  </si>
  <si>
    <t>Kom2</t>
  </si>
  <si>
    <t>Drobné stavební úpravy v objektech MU v souvislosti s rozšířením strojního vybavení</t>
  </si>
  <si>
    <t>Přístupový systém</t>
  </si>
  <si>
    <t>Stavební úpravy v souvislosti s dislokací UVT</t>
  </si>
  <si>
    <t>Rekonstrukce sociálního zařízení UVT</t>
  </si>
  <si>
    <t>Lidická - box Botanická (trubka)</t>
  </si>
  <si>
    <t>Výměna kabelu Botanická - FF (mikrotrubičky)</t>
  </si>
  <si>
    <t>Drobná rozšíření optokabelové sítě</t>
  </si>
  <si>
    <t>UKB tech. věž - UKB koleje MU (kabel + trubka)</t>
  </si>
  <si>
    <t>Posílení kabelové kapacity Botanická - Kounicova</t>
  </si>
  <si>
    <t>Bratislavská - Cejl 20, Kovoterm (kabel)</t>
  </si>
  <si>
    <t>Pokládka opt. kabelu v úseku Mozartova - Novobranská</t>
  </si>
  <si>
    <t xml:space="preserve">Vybudování uzlu Drobného </t>
  </si>
  <si>
    <t>Pokládka trubek v kolektoru po ul. Sukova na Jánskou</t>
  </si>
  <si>
    <t>Demontáž nadzemního kabelu v úseku FF, A. Nováka - Jana Uhra - Sokolská (cca 900 m)</t>
  </si>
  <si>
    <t>Zemní trasa Žlutý kopec - Tvrdého</t>
  </si>
  <si>
    <t>Box Příkop - Cejl 20 (kabel)</t>
  </si>
  <si>
    <t>Přepojení opt. spojky v trase A. Nováka - Poříčí</t>
  </si>
  <si>
    <t>Zdroj v rozpočtu</t>
  </si>
  <si>
    <t>IO RMU / HS</t>
  </si>
  <si>
    <t>IO RMU</t>
  </si>
  <si>
    <t>RMU</t>
  </si>
  <si>
    <t>HS</t>
  </si>
  <si>
    <t>Odpov.za stavbu</t>
  </si>
  <si>
    <t>Režim financování a pravomocí</t>
  </si>
  <si>
    <t>Faktury zajišťuje a podepisuje FK</t>
  </si>
  <si>
    <t>Faktury řada</t>
  </si>
  <si>
    <t>HS20</t>
  </si>
  <si>
    <t>Faktury účtuje</t>
  </si>
  <si>
    <t>EO RMU</t>
  </si>
  <si>
    <t>Do majetku zařaz.</t>
  </si>
  <si>
    <t>PdF</t>
  </si>
  <si>
    <t xml:space="preserve">Změna fasády budovy z uliční části </t>
  </si>
  <si>
    <t>Po9/11</t>
  </si>
  <si>
    <t>Dvě tabla výtahových kabin s komunikátory na vrátnici (pro případ uvíznutí kabiny) a hlášením pozice výtahu</t>
  </si>
  <si>
    <t>Izolace a pochůzí záklop půdy Poříčí 7 a Ypsilantiho</t>
  </si>
  <si>
    <t>Po7</t>
  </si>
  <si>
    <t>Rekonstrukce toalet</t>
  </si>
  <si>
    <t>Zastřešení hlavy komína (3000*1200mm)</t>
  </si>
  <si>
    <t>SKM</t>
  </si>
  <si>
    <t>Rekonstrukce výměníkové stanice - havarijní stav</t>
  </si>
  <si>
    <t>Tvrdého 5/7</t>
  </si>
  <si>
    <t>Rekonstrukce výtahu</t>
  </si>
  <si>
    <t>Lomená 48</t>
  </si>
  <si>
    <t>Rekonstrukce plynové kotelny - havarijní stav</t>
  </si>
  <si>
    <t>VRS Cikháj</t>
  </si>
  <si>
    <t>Rekonstrukce výměníkové stanice</t>
  </si>
  <si>
    <t>Bří Žůrků</t>
  </si>
  <si>
    <t>Osamostatnění napojení páry</t>
  </si>
  <si>
    <t>Kounicova 50</t>
  </si>
  <si>
    <t>Mánesova 12a</t>
  </si>
  <si>
    <t xml:space="preserve">Rekonstrukce plynové kotelny  </t>
  </si>
  <si>
    <t>Veveří 29</t>
  </si>
  <si>
    <t>Zateplení budovy</t>
  </si>
  <si>
    <t xml:space="preserve">Výdejna stravy v CRA - gastrotechnologie </t>
  </si>
  <si>
    <t>CRA Bohunice</t>
  </si>
  <si>
    <t>FF</t>
  </si>
  <si>
    <t>Rekonstrukce systému UT v budově F - výměna ventilátorů včetně seřízení MaR</t>
  </si>
  <si>
    <t>Arna Nováka 1</t>
  </si>
  <si>
    <t>Zateplení stítové zdi pomocí zavěšené kontaktní vrstvy dle EA z roku 2002</t>
  </si>
  <si>
    <t>Jaselská 18</t>
  </si>
  <si>
    <t>Dokončení rekonstrukce přístavku, dokončení odkanalizování</t>
  </si>
  <si>
    <t>Panská Lhota</t>
  </si>
  <si>
    <t>Sanace základů budovy dle statického posouzení z roku 2005</t>
  </si>
  <si>
    <t>Těšetice-Kyjovice</t>
  </si>
  <si>
    <t>PřF</t>
  </si>
  <si>
    <t>Úprava výměníkové stanice z důvodu změny topného média; změna technologie předávky tepla primární části (výměníky+technologie, úprava ohřevu TUV pro SO07); demontáže technologie dvoučerpadel a trojcestného ventilu a sloučení dvou rozdělovačů do jednoho.</t>
  </si>
  <si>
    <t>Kotlářská 2</t>
  </si>
  <si>
    <t>Rekonstrukce chodby 4NP (před kancelářemi vedení MU) vč. WC a kuchyňky</t>
  </si>
  <si>
    <t>Žerotínovo nám.9</t>
  </si>
  <si>
    <t>Kompletní rekonstrukce WC (M+Ž) 3NP, 2NP-větev rektor-kvestor</t>
  </si>
  <si>
    <t>Rekonstrukce osvětlení v 5NP</t>
  </si>
  <si>
    <t>Žerotínovo</t>
  </si>
  <si>
    <t>Rekonstrukce klubu RMU</t>
  </si>
  <si>
    <t>Automatizovaná vjezdová brána z Mor. Nám</t>
  </si>
  <si>
    <t>v tis. Kč</t>
  </si>
  <si>
    <t>POUŽITÍ</t>
  </si>
  <si>
    <t>CELKEM</t>
  </si>
  <si>
    <t>stroje</t>
  </si>
  <si>
    <t>celkem</t>
  </si>
  <si>
    <t>HS:</t>
  </si>
  <si>
    <t>sl.5+9</t>
  </si>
  <si>
    <t>stavby</t>
  </si>
  <si>
    <t>a zařízení</t>
  </si>
  <si>
    <t>jiné</t>
  </si>
  <si>
    <t>sl.2 až 4</t>
  </si>
  <si>
    <t>sl.6 až 8</t>
  </si>
  <si>
    <t>ZDROJE celkem (ř.2+8 až 13)</t>
  </si>
  <si>
    <t>dotace ze SR (ř.3 až 7)</t>
  </si>
  <si>
    <t>FRVŠ</t>
  </si>
  <si>
    <t>rozvojové programy (ukazatel I)</t>
  </si>
  <si>
    <t xml:space="preserve">jiné dotace ze SR bez VaV </t>
  </si>
  <si>
    <t>VaV - MŠMT bez VaVpI</t>
  </si>
  <si>
    <t>VaVpI</t>
  </si>
  <si>
    <t>VaV ostatní SR</t>
  </si>
  <si>
    <t>Příspěvek MŠMT na kapitál.výdaje (výměna NEI/INV)</t>
  </si>
  <si>
    <t xml:space="preserve">dotace od ÚSC </t>
  </si>
  <si>
    <t>dotace ze zahraničí</t>
  </si>
  <si>
    <t xml:space="preserve">FRIM </t>
  </si>
  <si>
    <t>NFV</t>
  </si>
  <si>
    <t xml:space="preserve">jiné zdroje </t>
  </si>
  <si>
    <t>Jedná se o částku příspěvku na ukazatel A, o jehož poskytnutí MU požádala či požádá na kapitálové výdaje</t>
  </si>
  <si>
    <t>sl.6 až 9 vyplňuje pouze RMU</t>
  </si>
  <si>
    <t>ROZPOČET 2012 - Investice</t>
  </si>
  <si>
    <t>Program 133 21J</t>
  </si>
  <si>
    <t>mimo Program 133 21J</t>
  </si>
  <si>
    <t>Komentář k přípravě INV rozpočtu HS</t>
  </si>
  <si>
    <t>ř. 9</t>
  </si>
  <si>
    <t>Pro účely plánu INV rozpočtu bude uvedeno pouze u RMU (resp. ÚVT), ostatní HS mohou následně požadovat výměnu v rámci jim přiděleného NEI příspěvku</t>
  </si>
  <si>
    <t xml:space="preserve">ř. 12 </t>
  </si>
  <si>
    <r>
      <t xml:space="preserve">FRIM do výše zůstatku + FRIM vytvořený z HV 2011 + FRIM z nedotačních odpisů HS </t>
    </r>
    <r>
      <rPr>
        <i/>
        <sz val="8"/>
        <color indexed="10"/>
        <rFont val="Times New Roman"/>
        <family val="1"/>
        <charset val="238"/>
      </rPr>
      <t>do výše 50% (zbývajících 50% bude centralizováno u RMU)</t>
    </r>
  </si>
  <si>
    <t>V roce 2012 bude dle Pravidel sestavování rozpočtu (Směrnice MU č. 9/2011) centralizována tvorba FRIM z nedotačních odpisů u RMU ve výši 50% těchto odpisů. Zývajících 50% bude přiděleno k použití přímo HS, u kterého jsou tyto odpisy účtovány v nákladech.</t>
  </si>
  <si>
    <t>Přehled investičních požadavků na realizaci akcí v roce 2012</t>
  </si>
  <si>
    <t>Fakulta</t>
  </si>
  <si>
    <t>Číslo</t>
  </si>
  <si>
    <t>Předpoklad</t>
  </si>
  <si>
    <t>Zdroj</t>
  </si>
  <si>
    <t>Poznámky</t>
  </si>
  <si>
    <t>Prostavěno</t>
  </si>
  <si>
    <t>činnost</t>
  </si>
  <si>
    <t>zak./podzak.</t>
  </si>
  <si>
    <t xml:space="preserve">Název akce </t>
  </si>
  <si>
    <t>Místo</t>
  </si>
  <si>
    <t>náklady v Kč vč. DPH</t>
  </si>
  <si>
    <t>IZ</t>
  </si>
  <si>
    <t>Akceptace</t>
  </si>
  <si>
    <t>FRIM z výměny 1119 min.let.</t>
  </si>
  <si>
    <t>FRIM central na IO RMU</t>
  </si>
  <si>
    <t>FRIM rezerva</t>
  </si>
  <si>
    <t xml:space="preserve"> FRIM HS</t>
  </si>
  <si>
    <t>FRIM HS převeden na IO RMU (na dofinanc.)</t>
  </si>
  <si>
    <t>Výměna u IO RMU</t>
  </si>
  <si>
    <t>Výměna RMU za NEI HS (na dofinanc.)</t>
  </si>
  <si>
    <t>Výměna RMU za    NEI HS</t>
  </si>
  <si>
    <t>Výměna RMU za    FRIM HS</t>
  </si>
  <si>
    <t>Výměna RMU za FRIM HS</t>
  </si>
  <si>
    <t>Výměna do rozp. HS bez protiplnění</t>
  </si>
  <si>
    <t>č.sl.</t>
  </si>
  <si>
    <t xml:space="preserve">Masarykova univerzita </t>
  </si>
  <si>
    <t>plán (v tis. Kč)</t>
  </si>
  <si>
    <t>Rozpočet MU 2012 část investiční</t>
  </si>
  <si>
    <t>FRIM SKM</t>
  </si>
  <si>
    <t>&lt;92 ÚVT &gt;</t>
  </si>
  <si>
    <t>&lt; 87 CTT &gt;</t>
  </si>
  <si>
    <t>&lt;97 CZS &gt;</t>
  </si>
  <si>
    <t>Finanční plán neobsahuje akce kryté z centralizovaných zdrojů inv. prostředků RMU ve výši 8.2 mil. Kč</t>
  </si>
  <si>
    <t>&lt; 84 SPSSN &gt;</t>
  </si>
  <si>
    <t>&lt; 85 IBA &gt;</t>
  </si>
  <si>
    <t>&lt;96 CJV &gt;</t>
  </si>
  <si>
    <t>&lt;99 bez IO &gt;</t>
  </si>
  <si>
    <t>99 IO</t>
  </si>
  <si>
    <t>99 RMU celkem včetně IO</t>
  </si>
  <si>
    <t>ochrana duševního vlastnictví</t>
  </si>
  <si>
    <t>CTT</t>
  </si>
  <si>
    <t>11 LF</t>
  </si>
  <si>
    <t>21 FF</t>
  </si>
  <si>
    <t>22 PrF</t>
  </si>
  <si>
    <t>23 FSS</t>
  </si>
  <si>
    <t>31 PřF</t>
  </si>
  <si>
    <t xml:space="preserve">n </t>
  </si>
  <si>
    <t>82 UKB</t>
  </si>
  <si>
    <t>71 Ceitec MU</t>
  </si>
  <si>
    <t xml:space="preserve"> 79 Ceitec CŘS </t>
  </si>
  <si>
    <t>81 SKM</t>
  </si>
  <si>
    <t xml:space="preserve"> 83 UCT</t>
  </si>
  <si>
    <t>Ceitec MU</t>
  </si>
  <si>
    <t>Ceitec CŘS</t>
  </si>
  <si>
    <t>UCT</t>
  </si>
  <si>
    <t>SPSSN</t>
  </si>
  <si>
    <t>IBA</t>
  </si>
  <si>
    <t xml:space="preserve">ÚVT </t>
  </si>
  <si>
    <t>CJV</t>
  </si>
  <si>
    <t>CZS</t>
  </si>
  <si>
    <t>Součásti MU</t>
  </si>
  <si>
    <t>Součásti</t>
  </si>
  <si>
    <t>LF</t>
  </si>
  <si>
    <t>FSS</t>
  </si>
  <si>
    <t>FI</t>
  </si>
  <si>
    <t>33 FI</t>
  </si>
  <si>
    <t>Fakulty</t>
  </si>
  <si>
    <t>MU celkem</t>
  </si>
  <si>
    <t xml:space="preserve">Fakulty celkem </t>
  </si>
  <si>
    <t>MU</t>
  </si>
  <si>
    <t>41 PdF</t>
  </si>
  <si>
    <t>51 FSpS</t>
  </si>
  <si>
    <t>56 ESF</t>
  </si>
  <si>
    <t>Částka 12 480 tis. Kč na stroje a zařízení bude dle stanoviska pana prorektora Bareše a pana kvestora ze dne 28.2.2012 uvolněna po posouzení činnosti ÚVT odbornou komisí 30.4.2012</t>
  </si>
  <si>
    <t>V Brně dne 19.3.2012</t>
  </si>
  <si>
    <t>Odbor pro rozpočet a financování RMU</t>
  </si>
  <si>
    <t>Fakulty celkem</t>
  </si>
  <si>
    <t>Schváleno AS 2.4.2012</t>
  </si>
</sst>
</file>

<file path=xl/styles.xml><?xml version="1.0" encoding="utf-8"?>
<styleSheet xmlns="http://schemas.openxmlformats.org/spreadsheetml/2006/main">
  <numFmts count="1">
    <numFmt numFmtId="164" formatCode="#,##0.0"/>
  </numFmts>
  <fonts count="56"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  <family val="2"/>
    </font>
    <font>
      <sz val="8"/>
      <name val="Arial CE"/>
      <family val="2"/>
    </font>
    <font>
      <b/>
      <sz val="10"/>
      <name val="Arial CE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9"/>
      <color indexed="10"/>
      <name val="Times New Roman"/>
      <family val="1"/>
      <charset val="238"/>
    </font>
    <font>
      <b/>
      <sz val="8"/>
      <name val="Arial CE"/>
    </font>
    <font>
      <i/>
      <sz val="8"/>
      <color indexed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4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b/>
      <sz val="12"/>
      <name val="Arial CE"/>
    </font>
    <font>
      <b/>
      <sz val="8"/>
      <name val="Arial CE"/>
    </font>
    <font>
      <b/>
      <sz val="10"/>
      <name val="Arial CE"/>
    </font>
    <font>
      <b/>
      <i/>
      <sz val="12"/>
      <name val="Arial CE"/>
    </font>
    <font>
      <b/>
      <sz val="10"/>
      <name val="Arial"/>
      <family val="2"/>
      <charset val="238"/>
    </font>
    <font>
      <sz val="7"/>
      <name val="Arial CE"/>
    </font>
    <font>
      <sz val="8"/>
      <name val="Calibri"/>
      <family val="2"/>
      <charset val="238"/>
    </font>
    <font>
      <sz val="10"/>
      <name val="Arial CE"/>
      <charset val="238"/>
    </font>
    <font>
      <i/>
      <sz val="12"/>
      <name val="Arial CE"/>
      <family val="2"/>
      <charset val="238"/>
    </font>
    <font>
      <sz val="12"/>
      <name val="Arial CE"/>
      <family val="2"/>
      <charset val="238"/>
    </font>
    <font>
      <b/>
      <sz val="24"/>
      <name val="Arial CE"/>
      <family val="2"/>
      <charset val="238"/>
    </font>
    <font>
      <b/>
      <sz val="16"/>
      <name val="Arial CE"/>
      <family val="2"/>
      <charset val="238"/>
    </font>
    <font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color indexed="10"/>
      <name val="Arial CE"/>
      <charset val="238"/>
    </font>
    <font>
      <b/>
      <sz val="9"/>
      <color indexed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sz val="9"/>
      <name val="Arial CE"/>
    </font>
    <font>
      <sz val="9"/>
      <name val="Arial"/>
      <family val="2"/>
      <charset val="238"/>
    </font>
    <font>
      <sz val="9"/>
      <name val="Arial CE"/>
      <family val="2"/>
    </font>
    <font>
      <b/>
      <sz val="9"/>
      <name val="Arial CE"/>
      <charset val="238"/>
    </font>
    <font>
      <i/>
      <sz val="9"/>
      <name val="Arial CE"/>
      <charset val="238"/>
    </font>
    <font>
      <b/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8"/>
      <color indexed="81"/>
      <name val="Tahoma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1" fillId="0" borderId="0"/>
  </cellStyleXfs>
  <cellXfs count="526">
    <xf numFmtId="0" fontId="0" fillId="0" borderId="0" xfId="0"/>
    <xf numFmtId="0" fontId="1" fillId="0" borderId="0" xfId="4"/>
    <xf numFmtId="0" fontId="2" fillId="0" borderId="0" xfId="4" applyFont="1"/>
    <xf numFmtId="0" fontId="2" fillId="0" borderId="0" xfId="4" applyFont="1" applyAlignment="1">
      <alignment horizontal="right"/>
    </xf>
    <xf numFmtId="0" fontId="3" fillId="0" borderId="0" xfId="4" applyFont="1"/>
    <xf numFmtId="0" fontId="1" fillId="0" borderId="1" xfId="4" applyBorder="1"/>
    <xf numFmtId="0" fontId="1" fillId="0" borderId="2" xfId="4" applyBorder="1"/>
    <xf numFmtId="0" fontId="1" fillId="0" borderId="3" xfId="4" applyBorder="1"/>
    <xf numFmtId="0" fontId="6" fillId="0" borderId="0" xfId="5" applyFont="1"/>
    <xf numFmtId="0" fontId="6" fillId="0" borderId="4" xfId="5" applyFont="1" applyBorder="1"/>
    <xf numFmtId="0" fontId="8" fillId="0" borderId="5" xfId="5" applyFont="1" applyBorder="1" applyAlignment="1">
      <alignment horizontal="center"/>
    </xf>
    <xf numFmtId="0" fontId="9" fillId="0" borderId="0" xfId="5" applyFont="1" applyBorder="1"/>
    <xf numFmtId="0" fontId="9" fillId="0" borderId="6" xfId="5" applyFont="1" applyBorder="1" applyAlignment="1">
      <alignment horizontal="center"/>
    </xf>
    <xf numFmtId="0" fontId="9" fillId="0" borderId="7" xfId="5" applyFont="1" applyBorder="1"/>
    <xf numFmtId="0" fontId="9" fillId="0" borderId="8" xfId="5" applyFont="1" applyBorder="1" applyAlignment="1">
      <alignment horizontal="center"/>
    </xf>
    <xf numFmtId="0" fontId="9" fillId="0" borderId="9" xfId="5" applyFont="1" applyBorder="1" applyAlignment="1">
      <alignment horizontal="center"/>
    </xf>
    <xf numFmtId="0" fontId="6" fillId="0" borderId="10" xfId="5" applyFont="1" applyBorder="1"/>
    <xf numFmtId="0" fontId="6" fillId="0" borderId="11" xfId="5" applyFont="1" applyBorder="1"/>
    <xf numFmtId="0" fontId="8" fillId="0" borderId="12" xfId="5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9" fillId="0" borderId="7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5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11" fillId="0" borderId="16" xfId="5" applyFont="1" applyBorder="1" applyAlignment="1">
      <alignment horizontal="center"/>
    </xf>
    <xf numFmtId="0" fontId="11" fillId="0" borderId="17" xfId="5" applyFont="1" applyBorder="1" applyAlignment="1">
      <alignment horizontal="center"/>
    </xf>
    <xf numFmtId="0" fontId="12" fillId="0" borderId="16" xfId="5" applyFont="1" applyBorder="1" applyAlignment="1">
      <alignment horizontal="center"/>
    </xf>
    <xf numFmtId="0" fontId="11" fillId="0" borderId="18" xfId="5" applyFont="1" applyBorder="1" applyAlignment="1">
      <alignment horizontal="center"/>
    </xf>
    <xf numFmtId="0" fontId="11" fillId="0" borderId="19" xfId="5" applyFont="1" applyBorder="1" applyAlignment="1">
      <alignment horizontal="center"/>
    </xf>
    <xf numFmtId="0" fontId="11" fillId="0" borderId="20" xfId="5" applyFont="1" applyBorder="1" applyAlignment="1">
      <alignment horizontal="center"/>
    </xf>
    <xf numFmtId="0" fontId="11" fillId="0" borderId="21" xfId="5" applyFont="1" applyBorder="1" applyAlignment="1">
      <alignment horizontal="center"/>
    </xf>
    <xf numFmtId="0" fontId="8" fillId="0" borderId="0" xfId="5" applyFont="1" applyAlignment="1">
      <alignment vertical="center"/>
    </xf>
    <xf numFmtId="0" fontId="7" fillId="2" borderId="16" xfId="5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vertical="center"/>
    </xf>
    <xf numFmtId="3" fontId="8" fillId="2" borderId="16" xfId="5" applyNumberFormat="1" applyFont="1" applyFill="1" applyBorder="1"/>
    <xf numFmtId="3" fontId="8" fillId="2" borderId="22" xfId="5" applyNumberFormat="1" applyFont="1" applyFill="1" applyBorder="1"/>
    <xf numFmtId="3" fontId="8" fillId="2" borderId="18" xfId="5" applyNumberFormat="1" applyFont="1" applyFill="1" applyBorder="1"/>
    <xf numFmtId="3" fontId="8" fillId="2" borderId="19" xfId="5" applyNumberFormat="1" applyFont="1" applyFill="1" applyBorder="1"/>
    <xf numFmtId="3" fontId="8" fillId="2" borderId="20" xfId="5" applyNumberFormat="1" applyFont="1" applyFill="1" applyBorder="1"/>
    <xf numFmtId="3" fontId="8" fillId="2" borderId="21" xfId="5" applyNumberFormat="1" applyFont="1" applyFill="1" applyBorder="1"/>
    <xf numFmtId="0" fontId="6" fillId="0" borderId="0" xfId="5" applyFont="1" applyAlignment="1">
      <alignment vertical="center"/>
    </xf>
    <xf numFmtId="0" fontId="6" fillId="0" borderId="5" xfId="5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3" fontId="8" fillId="0" borderId="23" xfId="5" applyNumberFormat="1" applyFont="1" applyFill="1" applyBorder="1"/>
    <xf numFmtId="3" fontId="9" fillId="0" borderId="24" xfId="5" applyNumberFormat="1" applyFont="1" applyBorder="1" applyAlignment="1">
      <alignment vertical="center"/>
    </xf>
    <xf numFmtId="3" fontId="9" fillId="0" borderId="25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3" fontId="9" fillId="0" borderId="27" xfId="5" applyNumberFormat="1" applyFont="1" applyBorder="1" applyAlignment="1">
      <alignment vertical="center"/>
    </xf>
    <xf numFmtId="3" fontId="9" fillId="0" borderId="15" xfId="5" applyNumberFormat="1" applyFont="1" applyBorder="1" applyAlignment="1">
      <alignment vertical="center"/>
    </xf>
    <xf numFmtId="0" fontId="10" fillId="0" borderId="28" xfId="5" applyFont="1" applyBorder="1" applyAlignment="1">
      <alignment horizontal="center" vertical="center"/>
    </xf>
    <xf numFmtId="0" fontId="10" fillId="0" borderId="29" xfId="5" applyFont="1" applyBorder="1" applyAlignment="1">
      <alignment vertical="center"/>
    </xf>
    <xf numFmtId="0" fontId="11" fillId="0" borderId="29" xfId="5" applyFont="1" applyBorder="1" applyAlignment="1">
      <alignment vertical="center"/>
    </xf>
    <xf numFmtId="3" fontId="9" fillId="0" borderId="5" xfId="5" applyNumberFormat="1" applyFont="1" applyBorder="1" applyAlignment="1">
      <alignment vertical="center"/>
    </xf>
    <xf numFmtId="3" fontId="11" fillId="0" borderId="24" xfId="5" applyNumberFormat="1" applyFont="1" applyFill="1" applyBorder="1" applyAlignment="1">
      <alignment vertical="center"/>
    </xf>
    <xf numFmtId="3" fontId="11" fillId="0" borderId="25" xfId="5" applyNumberFormat="1" applyFont="1" applyFill="1" applyBorder="1" applyAlignment="1">
      <alignment vertical="center"/>
    </xf>
    <xf numFmtId="3" fontId="11" fillId="0" borderId="26" xfId="5" applyNumberFormat="1" applyFont="1" applyBorder="1" applyAlignment="1">
      <alignment vertical="center"/>
    </xf>
    <xf numFmtId="3" fontId="11" fillId="0" borderId="27" xfId="5" applyNumberFormat="1" applyFont="1" applyBorder="1" applyAlignment="1">
      <alignment vertical="center"/>
    </xf>
    <xf numFmtId="3" fontId="11" fillId="0" borderId="24" xfId="5" applyNumberFormat="1" applyFont="1" applyBorder="1" applyAlignment="1">
      <alignment vertical="center"/>
    </xf>
    <xf numFmtId="3" fontId="11" fillId="0" borderId="25" xfId="5" applyNumberFormat="1" applyFont="1" applyBorder="1" applyAlignment="1">
      <alignment vertical="center"/>
    </xf>
    <xf numFmtId="3" fontId="11" fillId="0" borderId="30" xfId="5" applyNumberFormat="1" applyFont="1" applyBorder="1" applyAlignment="1">
      <alignment vertical="center"/>
    </xf>
    <xf numFmtId="0" fontId="10" fillId="0" borderId="0" xfId="5" applyFont="1" applyAlignment="1">
      <alignment vertical="center"/>
    </xf>
    <xf numFmtId="3" fontId="12" fillId="0" borderId="28" xfId="5" applyNumberFormat="1" applyFont="1" applyBorder="1" applyAlignment="1">
      <alignment vertical="center"/>
    </xf>
    <xf numFmtId="3" fontId="10" fillId="0" borderId="24" xfId="5" applyNumberFormat="1" applyFont="1" applyFill="1" applyBorder="1" applyAlignment="1">
      <alignment vertical="center"/>
    </xf>
    <xf numFmtId="3" fontId="10" fillId="0" borderId="25" xfId="5" applyNumberFormat="1" applyFont="1" applyFill="1" applyBorder="1" applyAlignment="1">
      <alignment vertical="center"/>
    </xf>
    <xf numFmtId="3" fontId="10" fillId="0" borderId="26" xfId="5" applyNumberFormat="1" applyFont="1" applyBorder="1" applyAlignment="1">
      <alignment vertical="center"/>
    </xf>
    <xf numFmtId="3" fontId="10" fillId="0" borderId="27" xfId="5" applyNumberFormat="1" applyFont="1" applyBorder="1" applyAlignment="1">
      <alignment vertical="center"/>
    </xf>
    <xf numFmtId="3" fontId="10" fillId="0" borderId="24" xfId="5" applyNumberFormat="1" applyFont="1" applyBorder="1" applyAlignment="1">
      <alignment vertical="center"/>
    </xf>
    <xf numFmtId="3" fontId="10" fillId="0" borderId="25" xfId="5" applyNumberFormat="1" applyFont="1" applyBorder="1" applyAlignment="1">
      <alignment vertical="center"/>
    </xf>
    <xf numFmtId="3" fontId="10" fillId="0" borderId="30" xfId="5" applyNumberFormat="1" applyFont="1" applyBorder="1" applyAlignment="1">
      <alignment vertical="center"/>
    </xf>
    <xf numFmtId="0" fontId="10" fillId="0" borderId="5" xfId="5" applyFont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3" fontId="13" fillId="0" borderId="12" xfId="5" applyNumberFormat="1" applyFont="1" applyBorder="1" applyAlignment="1">
      <alignment vertical="center"/>
    </xf>
    <xf numFmtId="3" fontId="11" fillId="0" borderId="31" xfId="5" applyNumberFormat="1" applyFont="1" applyFill="1" applyBorder="1" applyAlignment="1">
      <alignment vertical="center"/>
    </xf>
    <xf numFmtId="3" fontId="11" fillId="0" borderId="13" xfId="5" applyNumberFormat="1" applyFont="1" applyFill="1" applyBorder="1" applyAlignment="1">
      <alignment vertical="center"/>
    </xf>
    <xf numFmtId="3" fontId="11" fillId="0" borderId="32" xfId="5" applyNumberFormat="1" applyFont="1" applyBorder="1" applyAlignment="1">
      <alignment vertical="center"/>
    </xf>
    <xf numFmtId="3" fontId="11" fillId="0" borderId="14" xfId="5" applyNumberFormat="1" applyFont="1" applyBorder="1" applyAlignment="1">
      <alignment vertical="center"/>
    </xf>
    <xf numFmtId="3" fontId="11" fillId="0" borderId="31" xfId="5" applyNumberFormat="1" applyFont="1" applyBorder="1" applyAlignment="1">
      <alignment vertical="center"/>
    </xf>
    <xf numFmtId="3" fontId="11" fillId="0" borderId="13" xfId="5" applyNumberFormat="1" applyFont="1" applyBorder="1" applyAlignment="1">
      <alignment vertical="center"/>
    </xf>
    <xf numFmtId="3" fontId="11" fillId="0" borderId="15" xfId="5" applyNumberFormat="1" applyFont="1" applyBorder="1" applyAlignment="1">
      <alignment vertical="center"/>
    </xf>
    <xf numFmtId="0" fontId="6" fillId="0" borderId="16" xfId="5" applyFont="1" applyBorder="1" applyAlignment="1">
      <alignment horizontal="center" vertical="center"/>
    </xf>
    <xf numFmtId="0" fontId="9" fillId="0" borderId="17" xfId="5" applyFont="1" applyBorder="1" applyAlignment="1">
      <alignment vertical="center"/>
    </xf>
    <xf numFmtId="0" fontId="6" fillId="0" borderId="17" xfId="5" applyFont="1" applyBorder="1" applyAlignment="1">
      <alignment vertical="center"/>
    </xf>
    <xf numFmtId="3" fontId="8" fillId="0" borderId="16" xfId="5" applyNumberFormat="1" applyFont="1" applyBorder="1" applyAlignment="1">
      <alignment vertical="center"/>
    </xf>
    <xf numFmtId="3" fontId="9" fillId="0" borderId="22" xfId="5" applyNumberFormat="1" applyFont="1" applyFill="1" applyBorder="1" applyAlignment="1">
      <alignment vertical="center"/>
    </xf>
    <xf numFmtId="3" fontId="9" fillId="0" borderId="18" xfId="5" applyNumberFormat="1" applyFont="1" applyFill="1" applyBorder="1" applyAlignment="1">
      <alignment vertical="center"/>
    </xf>
    <xf numFmtId="3" fontId="9" fillId="0" borderId="33" xfId="5" applyNumberFormat="1" applyFont="1" applyBorder="1" applyAlignment="1">
      <alignment vertical="center"/>
    </xf>
    <xf numFmtId="3" fontId="9" fillId="0" borderId="20" xfId="5" applyNumberFormat="1" applyFont="1" applyBorder="1" applyAlignment="1">
      <alignment vertical="center"/>
    </xf>
    <xf numFmtId="3" fontId="9" fillId="0" borderId="22" xfId="5" applyNumberFormat="1" applyFont="1" applyBorder="1" applyAlignment="1">
      <alignment vertical="center"/>
    </xf>
    <xf numFmtId="3" fontId="9" fillId="0" borderId="18" xfId="5" applyNumberFormat="1" applyFont="1" applyBorder="1" applyAlignment="1">
      <alignment vertical="center"/>
    </xf>
    <xf numFmtId="3" fontId="9" fillId="0" borderId="21" xfId="5" applyNumberFormat="1" applyFont="1" applyBorder="1" applyAlignment="1">
      <alignment vertical="center"/>
    </xf>
    <xf numFmtId="3" fontId="9" fillId="0" borderId="11" xfId="5" applyNumberFormat="1" applyFont="1" applyFill="1" applyBorder="1" applyAlignment="1">
      <alignment vertical="center"/>
    </xf>
    <xf numFmtId="3" fontId="9" fillId="0" borderId="34" xfId="5" applyNumberFormat="1" applyFont="1" applyFill="1" applyBorder="1" applyAlignment="1">
      <alignment vertical="center"/>
    </xf>
    <xf numFmtId="3" fontId="9" fillId="0" borderId="35" xfId="5" applyNumberFormat="1" applyFont="1" applyBorder="1" applyAlignment="1">
      <alignment vertical="center"/>
    </xf>
    <xf numFmtId="3" fontId="9" fillId="0" borderId="36" xfId="5" applyNumberFormat="1" applyFont="1" applyBorder="1" applyAlignment="1">
      <alignment vertical="center"/>
    </xf>
    <xf numFmtId="3" fontId="9" fillId="0" borderId="11" xfId="5" applyNumberFormat="1" applyFont="1" applyBorder="1" applyAlignment="1">
      <alignment vertical="center"/>
    </xf>
    <xf numFmtId="3" fontId="9" fillId="0" borderId="34" xfId="5" applyNumberFormat="1" applyFont="1" applyBorder="1" applyAlignment="1">
      <alignment vertical="center"/>
    </xf>
    <xf numFmtId="3" fontId="9" fillId="0" borderId="37" xfId="5" applyNumberFormat="1" applyFont="1" applyBorder="1" applyAlignment="1">
      <alignment vertical="center"/>
    </xf>
    <xf numFmtId="3" fontId="8" fillId="0" borderId="12" xfId="5" applyNumberFormat="1" applyFont="1" applyBorder="1" applyAlignment="1">
      <alignment vertical="center"/>
    </xf>
    <xf numFmtId="0" fontId="6" fillId="0" borderId="38" xfId="5" applyFont="1" applyBorder="1" applyAlignment="1">
      <alignment horizontal="center" vertical="center"/>
    </xf>
    <xf numFmtId="0" fontId="6" fillId="0" borderId="39" xfId="5" applyFont="1" applyBorder="1" applyAlignment="1">
      <alignment vertical="center"/>
    </xf>
    <xf numFmtId="3" fontId="8" fillId="0" borderId="38" xfId="5" applyNumberFormat="1" applyFont="1" applyBorder="1" applyAlignment="1">
      <alignment vertical="center"/>
    </xf>
    <xf numFmtId="3" fontId="6" fillId="0" borderId="40" xfId="5" applyNumberFormat="1" applyFont="1" applyBorder="1" applyAlignment="1">
      <alignment vertical="center"/>
    </xf>
    <xf numFmtId="3" fontId="6" fillId="0" borderId="41" xfId="5" applyNumberFormat="1" applyFont="1" applyBorder="1" applyAlignment="1">
      <alignment vertical="center"/>
    </xf>
    <xf numFmtId="3" fontId="6" fillId="0" borderId="42" xfId="5" applyNumberFormat="1" applyFont="1" applyBorder="1" applyAlignment="1">
      <alignment vertical="center"/>
    </xf>
    <xf numFmtId="3" fontId="6" fillId="0" borderId="43" xfId="5" applyNumberFormat="1" applyFont="1" applyBorder="1" applyAlignment="1">
      <alignment vertical="center"/>
    </xf>
    <xf numFmtId="3" fontId="6" fillId="0" borderId="44" xfId="5" applyNumberFormat="1" applyFont="1" applyBorder="1" applyAlignment="1">
      <alignment vertical="center"/>
    </xf>
    <xf numFmtId="0" fontId="14" fillId="0" borderId="0" xfId="5" applyFont="1"/>
    <xf numFmtId="0" fontId="15" fillId="0" borderId="0" xfId="5" applyFont="1" applyAlignment="1">
      <alignment vertical="center"/>
    </xf>
    <xf numFmtId="0" fontId="16" fillId="0" borderId="0" xfId="5" applyFont="1"/>
    <xf numFmtId="0" fontId="11" fillId="0" borderId="0" xfId="5" applyFont="1"/>
    <xf numFmtId="0" fontId="11" fillId="0" borderId="0" xfId="5" applyFont="1" applyFill="1"/>
    <xf numFmtId="0" fontId="17" fillId="0" borderId="0" xfId="4" applyFont="1"/>
    <xf numFmtId="0" fontId="19" fillId="0" borderId="0" xfId="0" applyFont="1"/>
    <xf numFmtId="164" fontId="20" fillId="0" borderId="0" xfId="3" applyNumberFormat="1" applyFont="1"/>
    <xf numFmtId="49" fontId="20" fillId="0" borderId="0" xfId="3" applyNumberFormat="1" applyFont="1"/>
    <xf numFmtId="164" fontId="21" fillId="0" borderId="0" xfId="3" applyNumberFormat="1" applyFont="1" applyAlignment="1">
      <alignment wrapText="1"/>
    </xf>
    <xf numFmtId="164" fontId="21" fillId="0" borderId="0" xfId="3" applyNumberFormat="1" applyFont="1"/>
    <xf numFmtId="164" fontId="3" fillId="0" borderId="0" xfId="3" applyNumberFormat="1" applyFont="1" applyAlignment="1"/>
    <xf numFmtId="164" fontId="22" fillId="0" borderId="0" xfId="3" applyNumberFormat="1" applyFont="1"/>
    <xf numFmtId="49" fontId="22" fillId="0" borderId="0" xfId="3" applyNumberFormat="1" applyFont="1" applyAlignment="1">
      <alignment horizontal="center"/>
    </xf>
    <xf numFmtId="164" fontId="3" fillId="0" borderId="0" xfId="3" applyNumberFormat="1" applyFont="1" applyAlignment="1">
      <alignment wrapText="1"/>
    </xf>
    <xf numFmtId="164" fontId="21" fillId="0" borderId="0" xfId="3" applyNumberFormat="1" applyFont="1" applyFill="1"/>
    <xf numFmtId="49" fontId="23" fillId="0" borderId="0" xfId="3" applyNumberFormat="1" applyFont="1"/>
    <xf numFmtId="164" fontId="23" fillId="0" borderId="0" xfId="3" applyNumberFormat="1" applyFont="1" applyAlignment="1">
      <alignment wrapText="1"/>
    </xf>
    <xf numFmtId="164" fontId="23" fillId="0" borderId="0" xfId="3" applyNumberFormat="1" applyFont="1"/>
    <xf numFmtId="164" fontId="3" fillId="0" borderId="0" xfId="3" applyNumberFormat="1" applyFont="1" applyBorder="1" applyAlignment="1"/>
    <xf numFmtId="164" fontId="3" fillId="0" borderId="0" xfId="3" applyNumberFormat="1" applyFont="1" applyBorder="1" applyAlignment="1">
      <alignment wrapText="1"/>
    </xf>
    <xf numFmtId="164" fontId="23" fillId="0" borderId="0" xfId="3" applyNumberFormat="1" applyFont="1" applyFill="1"/>
    <xf numFmtId="49" fontId="24" fillId="2" borderId="45" xfId="3" applyNumberFormat="1" applyFont="1" applyFill="1" applyBorder="1" applyAlignment="1">
      <alignment horizontal="center" wrapText="1"/>
    </xf>
    <xf numFmtId="164" fontId="24" fillId="2" borderId="46" xfId="3" applyNumberFormat="1" applyFont="1" applyFill="1" applyBorder="1" applyAlignment="1">
      <alignment wrapText="1"/>
    </xf>
    <xf numFmtId="164" fontId="24" fillId="2" borderId="3" xfId="3" applyNumberFormat="1" applyFont="1" applyFill="1" applyBorder="1"/>
    <xf numFmtId="3" fontId="24" fillId="2" borderId="46" xfId="3" applyNumberFormat="1" applyFont="1" applyFill="1" applyBorder="1"/>
    <xf numFmtId="3" fontId="25" fillId="2" borderId="46" xfId="3" applyNumberFormat="1" applyFont="1" applyFill="1" applyBorder="1"/>
    <xf numFmtId="3" fontId="24" fillId="2" borderId="46" xfId="3" applyNumberFormat="1" applyFont="1" applyFill="1" applyBorder="1" applyAlignment="1">
      <alignment horizontal="center"/>
    </xf>
    <xf numFmtId="3" fontId="24" fillId="2" borderId="46" xfId="3" applyNumberFormat="1" applyFont="1" applyFill="1" applyBorder="1" applyAlignment="1">
      <alignment wrapText="1"/>
    </xf>
    <xf numFmtId="164" fontId="1" fillId="3" borderId="3" xfId="3" applyNumberFormat="1" applyFill="1" applyBorder="1"/>
    <xf numFmtId="164" fontId="1" fillId="0" borderId="0" xfId="3" applyNumberFormat="1"/>
    <xf numFmtId="49" fontId="24" fillId="0" borderId="20" xfId="3" applyNumberFormat="1" applyFont="1" applyFill="1" applyBorder="1" applyAlignment="1">
      <alignment wrapText="1"/>
    </xf>
    <xf numFmtId="164" fontId="24" fillId="0" borderId="20" xfId="3" applyNumberFormat="1" applyFont="1" applyFill="1" applyBorder="1" applyAlignment="1">
      <alignment wrapText="1"/>
    </xf>
    <xf numFmtId="164" fontId="24" fillId="0" borderId="20" xfId="3" applyNumberFormat="1" applyFont="1" applyFill="1" applyBorder="1" applyAlignment="1"/>
    <xf numFmtId="3" fontId="24" fillId="0" borderId="20" xfId="3" applyNumberFormat="1" applyFont="1" applyFill="1" applyBorder="1" applyAlignment="1"/>
    <xf numFmtId="3" fontId="24" fillId="0" borderId="20" xfId="3" applyNumberFormat="1" applyFont="1" applyFill="1" applyBorder="1" applyAlignment="1">
      <alignment horizontal="right"/>
    </xf>
    <xf numFmtId="1" fontId="24" fillId="3" borderId="20" xfId="3" applyNumberFormat="1" applyFont="1" applyFill="1" applyBorder="1" applyAlignment="1">
      <alignment horizontal="center"/>
    </xf>
    <xf numFmtId="1" fontId="24" fillId="4" borderId="20" xfId="3" applyNumberFormat="1" applyFont="1" applyFill="1" applyBorder="1" applyAlignment="1">
      <alignment horizontal="center"/>
    </xf>
    <xf numFmtId="1" fontId="24" fillId="5" borderId="20" xfId="3" applyNumberFormat="1" applyFont="1" applyFill="1" applyBorder="1" applyAlignment="1">
      <alignment horizontal="center"/>
    </xf>
    <xf numFmtId="1" fontId="24" fillId="6" borderId="20" xfId="3" applyNumberFormat="1" applyFont="1" applyFill="1" applyBorder="1" applyAlignment="1">
      <alignment horizontal="center"/>
    </xf>
    <xf numFmtId="1" fontId="24" fillId="7" borderId="20" xfId="3" applyNumberFormat="1" applyFont="1" applyFill="1" applyBorder="1" applyAlignment="1">
      <alignment horizontal="center"/>
    </xf>
    <xf numFmtId="3" fontId="24" fillId="4" borderId="20" xfId="3" applyNumberFormat="1" applyFont="1" applyFill="1" applyBorder="1" applyAlignment="1">
      <alignment wrapText="1"/>
    </xf>
    <xf numFmtId="164" fontId="1" fillId="3" borderId="0" xfId="3" applyNumberFormat="1" applyFill="1" applyBorder="1" applyAlignment="1"/>
    <xf numFmtId="164" fontId="1" fillId="0" borderId="0" xfId="3" applyNumberFormat="1" applyFill="1" applyAlignment="1"/>
    <xf numFmtId="49" fontId="24" fillId="2" borderId="7" xfId="3" applyNumberFormat="1" applyFont="1" applyFill="1" applyBorder="1" applyAlignment="1">
      <alignment horizontal="center" wrapText="1"/>
    </xf>
    <xf numFmtId="164" fontId="24" fillId="2" borderId="14" xfId="3" applyNumberFormat="1" applyFont="1" applyFill="1" applyBorder="1" applyAlignment="1">
      <alignment wrapText="1"/>
    </xf>
    <xf numFmtId="164" fontId="24" fillId="2" borderId="0" xfId="3" applyNumberFormat="1" applyFont="1" applyFill="1" applyBorder="1"/>
    <xf numFmtId="3" fontId="24" fillId="2" borderId="14" xfId="3" applyNumberFormat="1" applyFont="1" applyFill="1" applyBorder="1" applyAlignment="1">
      <alignment wrapText="1"/>
    </xf>
    <xf numFmtId="3" fontId="22" fillId="2" borderId="14" xfId="3" applyNumberFormat="1" applyFont="1" applyFill="1" applyBorder="1" applyAlignment="1">
      <alignment wrapText="1"/>
    </xf>
    <xf numFmtId="3" fontId="24" fillId="2" borderId="14" xfId="3" applyNumberFormat="1" applyFont="1" applyFill="1" applyBorder="1" applyAlignment="1">
      <alignment horizontal="center" wrapText="1"/>
    </xf>
    <xf numFmtId="3" fontId="4" fillId="2" borderId="14" xfId="3" applyNumberFormat="1" applyFont="1" applyFill="1" applyBorder="1" applyAlignment="1">
      <alignment wrapText="1"/>
    </xf>
    <xf numFmtId="164" fontId="26" fillId="3" borderId="39" xfId="3" applyNumberFormat="1" applyFont="1" applyFill="1" applyBorder="1"/>
    <xf numFmtId="164" fontId="26" fillId="0" borderId="0" xfId="3" applyNumberFormat="1" applyFont="1"/>
    <xf numFmtId="164" fontId="27" fillId="0" borderId="0" xfId="3" applyNumberFormat="1" applyFont="1" applyFill="1" applyBorder="1" applyAlignment="1">
      <alignment horizontal="center" textRotation="90" wrapText="1"/>
    </xf>
    <xf numFmtId="49" fontId="27" fillId="0" borderId="0" xfId="3" applyNumberFormat="1" applyFont="1" applyFill="1" applyBorder="1" applyAlignment="1">
      <alignment horizontal="center" wrapText="1"/>
    </xf>
    <xf numFmtId="164" fontId="27" fillId="0" borderId="0" xfId="3" applyNumberFormat="1" applyFont="1" applyFill="1" applyBorder="1" applyAlignment="1">
      <alignment horizontal="center" wrapText="1"/>
    </xf>
    <xf numFmtId="164" fontId="27" fillId="0" borderId="0" xfId="3" applyNumberFormat="1" applyFont="1" applyFill="1" applyBorder="1" applyAlignment="1">
      <alignment horizontal="center"/>
    </xf>
    <xf numFmtId="3" fontId="27" fillId="0" borderId="0" xfId="3" applyNumberFormat="1" applyFont="1" applyFill="1" applyBorder="1" applyAlignment="1">
      <alignment horizontal="center" wrapText="1"/>
    </xf>
    <xf numFmtId="3" fontId="27" fillId="0" borderId="14" xfId="3" applyNumberFormat="1" applyFont="1" applyFill="1" applyBorder="1" applyAlignment="1">
      <alignment horizontal="center" wrapText="1"/>
    </xf>
    <xf numFmtId="164" fontId="27" fillId="0" borderId="0" xfId="3" applyNumberFormat="1" applyFont="1" applyFill="1" applyAlignment="1">
      <alignment horizontal="center"/>
    </xf>
    <xf numFmtId="164" fontId="22" fillId="8" borderId="47" xfId="3" applyNumberFormat="1" applyFont="1" applyFill="1" applyBorder="1" applyAlignment="1">
      <alignment horizontal="center" textRotation="90" wrapText="1"/>
    </xf>
    <xf numFmtId="49" fontId="24" fillId="8" borderId="48" xfId="3" applyNumberFormat="1" applyFont="1" applyFill="1" applyBorder="1" applyAlignment="1">
      <alignment horizontal="center" wrapText="1"/>
    </xf>
    <xf numFmtId="164" fontId="24" fillId="8" borderId="48" xfId="3" applyNumberFormat="1" applyFont="1" applyFill="1" applyBorder="1" applyAlignment="1">
      <alignment wrapText="1"/>
    </xf>
    <xf numFmtId="164" fontId="24" fillId="8" borderId="48" xfId="3" applyNumberFormat="1" applyFont="1" applyFill="1" applyBorder="1"/>
    <xf numFmtId="3" fontId="24" fillId="8" borderId="48" xfId="3" applyNumberFormat="1" applyFont="1" applyFill="1" applyBorder="1" applyAlignment="1">
      <alignment wrapText="1"/>
    </xf>
    <xf numFmtId="3" fontId="4" fillId="8" borderId="20" xfId="3" applyNumberFormat="1" applyFont="1" applyFill="1" applyBorder="1" applyAlignment="1">
      <alignment wrapText="1"/>
    </xf>
    <xf numFmtId="3" fontId="4" fillId="8" borderId="20" xfId="3" applyNumberFormat="1" applyFont="1" applyFill="1" applyBorder="1" applyAlignment="1">
      <alignment horizontal="center" wrapText="1"/>
    </xf>
    <xf numFmtId="3" fontId="4" fillId="8" borderId="49" xfId="3" applyNumberFormat="1" applyFont="1" applyFill="1" applyBorder="1" applyAlignment="1">
      <alignment wrapText="1"/>
    </xf>
    <xf numFmtId="164" fontId="26" fillId="3" borderId="0" xfId="3" applyNumberFormat="1" applyFont="1" applyFill="1" applyBorder="1"/>
    <xf numFmtId="164" fontId="22" fillId="8" borderId="31" xfId="3" applyNumberFormat="1" applyFont="1" applyFill="1" applyBorder="1" applyAlignment="1">
      <alignment horizontal="center" textRotation="90" wrapText="1"/>
    </xf>
    <xf numFmtId="49" fontId="24" fillId="8" borderId="0" xfId="3" applyNumberFormat="1" applyFont="1" applyFill="1" applyBorder="1" applyAlignment="1">
      <alignment horizontal="center" wrapText="1"/>
    </xf>
    <xf numFmtId="164" fontId="24" fillId="8" borderId="0" xfId="3" applyNumberFormat="1" applyFont="1" applyFill="1" applyBorder="1" applyAlignment="1">
      <alignment wrapText="1"/>
    </xf>
    <xf numFmtId="164" fontId="24" fillId="8" borderId="0" xfId="3" applyNumberFormat="1" applyFont="1" applyFill="1" applyBorder="1"/>
    <xf numFmtId="3" fontId="24" fillId="8" borderId="0" xfId="3" applyNumberFormat="1" applyFont="1" applyFill="1" applyBorder="1" applyAlignment="1">
      <alignment wrapText="1"/>
    </xf>
    <xf numFmtId="3" fontId="4" fillId="8" borderId="7" xfId="3" applyNumberFormat="1" applyFont="1" applyFill="1" applyBorder="1" applyAlignment="1">
      <alignment wrapText="1"/>
    </xf>
    <xf numFmtId="164" fontId="22" fillId="8" borderId="11" xfId="3" applyNumberFormat="1" applyFont="1" applyFill="1" applyBorder="1" applyAlignment="1">
      <alignment horizontal="center" textRotation="90" wrapText="1"/>
    </xf>
    <xf numFmtId="49" fontId="24" fillId="8" borderId="50" xfId="3" applyNumberFormat="1" applyFont="1" applyFill="1" applyBorder="1" applyAlignment="1">
      <alignment horizontal="center" wrapText="1"/>
    </xf>
    <xf numFmtId="164" fontId="24" fillId="8" borderId="50" xfId="3" applyNumberFormat="1" applyFont="1" applyFill="1" applyBorder="1" applyAlignment="1">
      <alignment wrapText="1"/>
    </xf>
    <xf numFmtId="164" fontId="24" fillId="8" borderId="50" xfId="3" applyNumberFormat="1" applyFont="1" applyFill="1" applyBorder="1"/>
    <xf numFmtId="3" fontId="24" fillId="8" borderId="50" xfId="3" applyNumberFormat="1" applyFont="1" applyFill="1" applyBorder="1" applyAlignment="1">
      <alignment wrapText="1"/>
    </xf>
    <xf numFmtId="3" fontId="4" fillId="8" borderId="35" xfId="3" applyNumberFormat="1" applyFont="1" applyFill="1" applyBorder="1" applyAlignment="1">
      <alignment wrapText="1"/>
    </xf>
    <xf numFmtId="164" fontId="24" fillId="0" borderId="0" xfId="3" applyNumberFormat="1" applyFont="1" applyFill="1" applyBorder="1" applyAlignment="1">
      <alignment horizontal="center" wrapText="1"/>
    </xf>
    <xf numFmtId="49" fontId="24" fillId="0" borderId="0" xfId="3" applyNumberFormat="1" applyFont="1" applyFill="1" applyBorder="1" applyAlignment="1">
      <alignment horizontal="center" wrapText="1"/>
    </xf>
    <xf numFmtId="164" fontId="24" fillId="0" borderId="0" xfId="3" applyNumberFormat="1" applyFont="1" applyFill="1" applyBorder="1" applyAlignment="1">
      <alignment wrapText="1"/>
    </xf>
    <xf numFmtId="164" fontId="24" fillId="0" borderId="0" xfId="3" applyNumberFormat="1" applyFont="1" applyFill="1" applyBorder="1"/>
    <xf numFmtId="3" fontId="24" fillId="0" borderId="0" xfId="3" applyNumberFormat="1" applyFont="1" applyFill="1" applyBorder="1" applyAlignment="1">
      <alignment wrapText="1"/>
    </xf>
    <xf numFmtId="164" fontId="26" fillId="0" borderId="0" xfId="3" applyNumberFormat="1" applyFont="1" applyFill="1" applyBorder="1"/>
    <xf numFmtId="164" fontId="1" fillId="0" borderId="51" xfId="3" applyNumberFormat="1" applyFill="1" applyBorder="1"/>
    <xf numFmtId="49" fontId="1" fillId="0" borderId="52" xfId="3" applyNumberFormat="1" applyFill="1" applyBorder="1"/>
    <xf numFmtId="164" fontId="1" fillId="0" borderId="52" xfId="3" applyNumberFormat="1" applyFill="1" applyBorder="1" applyAlignment="1">
      <alignment wrapText="1"/>
    </xf>
    <xf numFmtId="164" fontId="1" fillId="0" borderId="52" xfId="3" applyNumberFormat="1" applyFill="1" applyBorder="1"/>
    <xf numFmtId="3" fontId="1" fillId="0" borderId="52" xfId="3" applyNumberFormat="1" applyFill="1" applyBorder="1"/>
    <xf numFmtId="3" fontId="1" fillId="0" borderId="53" xfId="3" applyNumberFormat="1" applyFill="1" applyBorder="1"/>
    <xf numFmtId="3" fontId="1" fillId="0" borderId="54" xfId="3" applyNumberFormat="1" applyFill="1" applyBorder="1"/>
    <xf numFmtId="164" fontId="1" fillId="0" borderId="0" xfId="3" applyNumberFormat="1" applyFill="1"/>
    <xf numFmtId="164" fontId="1" fillId="0" borderId="16" xfId="3" applyNumberFormat="1" applyFill="1" applyBorder="1"/>
    <xf numFmtId="49" fontId="1" fillId="0" borderId="20" xfId="3" applyNumberFormat="1" applyFill="1" applyBorder="1"/>
    <xf numFmtId="164" fontId="1" fillId="0" borderId="20" xfId="3" applyNumberFormat="1" applyFill="1" applyBorder="1" applyAlignment="1">
      <alignment wrapText="1"/>
    </xf>
    <xf numFmtId="3" fontId="1" fillId="0" borderId="20" xfId="3" applyNumberFormat="1" applyFill="1" applyBorder="1"/>
    <xf numFmtId="3" fontId="1" fillId="0" borderId="22" xfId="3" applyNumberFormat="1" applyFill="1" applyBorder="1"/>
    <xf numFmtId="3" fontId="1" fillId="0" borderId="21" xfId="3" applyNumberFormat="1" applyFill="1" applyBorder="1"/>
    <xf numFmtId="164" fontId="4" fillId="0" borderId="55" xfId="3" applyNumberFormat="1" applyFont="1" applyFill="1" applyBorder="1"/>
    <xf numFmtId="49" fontId="4" fillId="0" borderId="56" xfId="3" applyNumberFormat="1" applyFont="1" applyFill="1" applyBorder="1"/>
    <xf numFmtId="164" fontId="4" fillId="0" borderId="56" xfId="3" applyNumberFormat="1" applyFont="1" applyFill="1" applyBorder="1" applyAlignment="1">
      <alignment wrapText="1"/>
    </xf>
    <xf numFmtId="164" fontId="4" fillId="0" borderId="57" xfId="3" applyNumberFormat="1" applyFont="1" applyFill="1" applyBorder="1"/>
    <xf numFmtId="3" fontId="4" fillId="0" borderId="58" xfId="3" applyNumberFormat="1" applyFont="1" applyFill="1" applyBorder="1"/>
    <xf numFmtId="3" fontId="4" fillId="0" borderId="59" xfId="3" applyNumberFormat="1" applyFont="1" applyFill="1" applyBorder="1"/>
    <xf numFmtId="164" fontId="4" fillId="0" borderId="0" xfId="3" applyNumberFormat="1" applyFont="1" applyFill="1"/>
    <xf numFmtId="164" fontId="1" fillId="9" borderId="5" xfId="3" applyNumberFormat="1" applyFill="1" applyBorder="1"/>
    <xf numFmtId="49" fontId="1" fillId="9" borderId="14" xfId="3" applyNumberFormat="1" applyFill="1" applyBorder="1"/>
    <xf numFmtId="164" fontId="1" fillId="9" borderId="14" xfId="3" applyNumberFormat="1" applyFill="1" applyBorder="1" applyAlignment="1">
      <alignment wrapText="1"/>
    </xf>
    <xf numFmtId="164" fontId="1" fillId="9" borderId="14" xfId="3" applyNumberFormat="1" applyFill="1" applyBorder="1"/>
    <xf numFmtId="3" fontId="1" fillId="9" borderId="14" xfId="3" applyNumberFormat="1" applyFill="1" applyBorder="1"/>
    <xf numFmtId="3" fontId="1" fillId="9" borderId="31" xfId="3" applyNumberFormat="1" applyFill="1" applyBorder="1"/>
    <xf numFmtId="3" fontId="1" fillId="9" borderId="15" xfId="3" applyNumberFormat="1" applyFill="1" applyBorder="1"/>
    <xf numFmtId="164" fontId="1" fillId="9" borderId="0" xfId="3" applyNumberFormat="1" applyFill="1"/>
    <xf numFmtId="164" fontId="1" fillId="0" borderId="20" xfId="3" applyNumberFormat="1" applyFill="1" applyBorder="1"/>
    <xf numFmtId="164" fontId="1" fillId="0" borderId="47" xfId="3" applyNumberFormat="1" applyFill="1" applyBorder="1" applyAlignment="1">
      <alignment wrapText="1"/>
    </xf>
    <xf numFmtId="164" fontId="1" fillId="0" borderId="8" xfId="3" applyNumberFormat="1" applyFill="1" applyBorder="1" applyAlignment="1">
      <alignment wrapText="1"/>
    </xf>
    <xf numFmtId="3" fontId="4" fillId="0" borderId="60" xfId="3" applyNumberFormat="1" applyFont="1" applyFill="1" applyBorder="1"/>
    <xf numFmtId="164" fontId="1" fillId="0" borderId="61" xfId="3" applyNumberFormat="1" applyFill="1" applyBorder="1"/>
    <xf numFmtId="0" fontId="1" fillId="0" borderId="20" xfId="3" applyFill="1" applyBorder="1" applyAlignment="1">
      <alignment horizontal="left" vertical="center"/>
    </xf>
    <xf numFmtId="3" fontId="1" fillId="0" borderId="47" xfId="3" applyNumberFormat="1" applyFill="1" applyBorder="1"/>
    <xf numFmtId="3" fontId="1" fillId="0" borderId="31" xfId="3" applyNumberFormat="1" applyFill="1" applyBorder="1" applyAlignment="1">
      <alignment vertical="center"/>
    </xf>
    <xf numFmtId="3" fontId="1" fillId="0" borderId="20" xfId="3" applyNumberFormat="1" applyFill="1" applyBorder="1" applyAlignment="1">
      <alignment vertical="center"/>
    </xf>
    <xf numFmtId="3" fontId="1" fillId="0" borderId="9" xfId="3" applyNumberFormat="1" applyFill="1" applyBorder="1"/>
    <xf numFmtId="164" fontId="1" fillId="0" borderId="36" xfId="3" applyNumberFormat="1" applyFill="1" applyBorder="1" applyAlignment="1">
      <alignment wrapText="1"/>
    </xf>
    <xf numFmtId="164" fontId="1" fillId="9" borderId="62" xfId="3" applyNumberFormat="1" applyFill="1" applyBorder="1"/>
    <xf numFmtId="49" fontId="1" fillId="9" borderId="63" xfId="3" applyNumberFormat="1" applyFill="1" applyBorder="1"/>
    <xf numFmtId="164" fontId="1" fillId="9" borderId="63" xfId="3" applyNumberFormat="1" applyFill="1" applyBorder="1" applyAlignment="1">
      <alignment wrapText="1"/>
    </xf>
    <xf numFmtId="164" fontId="1" fillId="9" borderId="63" xfId="3" applyNumberFormat="1" applyFill="1" applyBorder="1"/>
    <xf numFmtId="3" fontId="1" fillId="9" borderId="63" xfId="3" applyNumberFormat="1" applyFill="1" applyBorder="1"/>
    <xf numFmtId="3" fontId="1" fillId="9" borderId="64" xfId="3" applyNumberFormat="1" applyFill="1" applyBorder="1"/>
    <xf numFmtId="3" fontId="1" fillId="9" borderId="65" xfId="3" applyNumberFormat="1" applyFill="1" applyBorder="1"/>
    <xf numFmtId="164" fontId="5" fillId="0" borderId="12" xfId="3" applyNumberFormat="1" applyFont="1" applyFill="1" applyBorder="1"/>
    <xf numFmtId="49" fontId="5" fillId="0" borderId="36" xfId="3" applyNumberFormat="1" applyFont="1" applyFill="1" applyBorder="1"/>
    <xf numFmtId="164" fontId="5" fillId="0" borderId="36" xfId="3" applyNumberFormat="1" applyFont="1" applyFill="1" applyBorder="1"/>
    <xf numFmtId="3" fontId="5" fillId="0" borderId="36" xfId="3" applyNumberFormat="1" applyFont="1" applyFill="1" applyBorder="1"/>
    <xf numFmtId="3" fontId="5" fillId="0" borderId="20" xfId="3" applyNumberFormat="1" applyFont="1" applyFill="1" applyBorder="1"/>
    <xf numFmtId="3" fontId="5" fillId="0" borderId="11" xfId="3" applyNumberFormat="1" applyFont="1" applyFill="1" applyBorder="1"/>
    <xf numFmtId="3" fontId="5" fillId="0" borderId="37" xfId="3" applyNumberFormat="1" applyFont="1" applyFill="1" applyBorder="1"/>
    <xf numFmtId="164" fontId="5" fillId="0" borderId="0" xfId="3" applyNumberFormat="1" applyFont="1" applyFill="1"/>
    <xf numFmtId="164" fontId="5" fillId="0" borderId="0" xfId="3" applyNumberFormat="1" applyFont="1"/>
    <xf numFmtId="3" fontId="1" fillId="0" borderId="36" xfId="3" applyNumberFormat="1" applyFill="1" applyBorder="1"/>
    <xf numFmtId="3" fontId="1" fillId="0" borderId="11" xfId="3" applyNumberFormat="1" applyFill="1" applyBorder="1"/>
    <xf numFmtId="3" fontId="1" fillId="0" borderId="37" xfId="3" applyNumberFormat="1" applyFill="1" applyBorder="1"/>
    <xf numFmtId="164" fontId="28" fillId="0" borderId="55" xfId="3" applyNumberFormat="1" applyFont="1" applyFill="1" applyBorder="1"/>
    <xf numFmtId="49" fontId="28" fillId="0" borderId="56" xfId="3" applyNumberFormat="1" applyFont="1" applyFill="1" applyBorder="1"/>
    <xf numFmtId="164" fontId="28" fillId="0" borderId="56" xfId="3" applyNumberFormat="1" applyFont="1" applyFill="1" applyBorder="1" applyAlignment="1">
      <alignment wrapText="1"/>
    </xf>
    <xf numFmtId="164" fontId="28" fillId="0" borderId="40" xfId="3" applyNumberFormat="1" applyFont="1" applyFill="1" applyBorder="1"/>
    <xf numFmtId="3" fontId="28" fillId="0" borderId="58" xfId="3" applyNumberFormat="1" applyFont="1" applyFill="1" applyBorder="1"/>
    <xf numFmtId="3" fontId="28" fillId="0" borderId="59" xfId="3" applyNumberFormat="1" applyFont="1" applyFill="1" applyBorder="1"/>
    <xf numFmtId="3" fontId="28" fillId="0" borderId="60" xfId="3" applyNumberFormat="1" applyFont="1" applyFill="1" applyBorder="1"/>
    <xf numFmtId="164" fontId="28" fillId="0" borderId="0" xfId="3" applyNumberFormat="1" applyFont="1" applyFill="1"/>
    <xf numFmtId="164" fontId="1" fillId="0" borderId="12" xfId="3" applyNumberFormat="1" applyFill="1" applyBorder="1"/>
    <xf numFmtId="49" fontId="1" fillId="0" borderId="14" xfId="3" applyNumberFormat="1" applyFill="1" applyBorder="1" applyAlignment="1">
      <alignment horizontal="center" vertical="center"/>
    </xf>
    <xf numFmtId="164" fontId="1" fillId="0" borderId="36" xfId="3" applyNumberFormat="1" applyFill="1" applyBorder="1"/>
    <xf numFmtId="3" fontId="1" fillId="0" borderId="52" xfId="3" applyNumberFormat="1" applyFill="1" applyBorder="1" applyAlignment="1">
      <alignment vertical="center"/>
    </xf>
    <xf numFmtId="3" fontId="1" fillId="0" borderId="20" xfId="3" applyNumberFormat="1" applyBorder="1" applyAlignment="1">
      <alignment vertical="center"/>
    </xf>
    <xf numFmtId="3" fontId="1" fillId="0" borderId="20" xfId="3" applyNumberFormat="1" applyBorder="1" applyAlignment="1">
      <alignment horizontal="right" vertical="center"/>
    </xf>
    <xf numFmtId="3" fontId="1" fillId="0" borderId="20" xfId="3" applyNumberFormat="1" applyFill="1" applyBorder="1" applyAlignment="1">
      <alignment wrapText="1"/>
    </xf>
    <xf numFmtId="164" fontId="1" fillId="0" borderId="66" xfId="3" applyNumberFormat="1" applyFill="1" applyBorder="1"/>
    <xf numFmtId="3" fontId="1" fillId="0" borderId="43" xfId="3" applyNumberFormat="1" applyBorder="1" applyAlignment="1">
      <alignment vertical="center"/>
    </xf>
    <xf numFmtId="49" fontId="1" fillId="0" borderId="36" xfId="3" applyNumberFormat="1" applyFill="1" applyBorder="1"/>
    <xf numFmtId="3" fontId="1" fillId="0" borderId="36" xfId="3" applyNumberFormat="1" applyFill="1" applyBorder="1" applyAlignment="1">
      <alignment wrapText="1"/>
    </xf>
    <xf numFmtId="164" fontId="1" fillId="0" borderId="5" xfId="3" applyNumberFormat="1" applyFill="1" applyBorder="1"/>
    <xf numFmtId="49" fontId="1" fillId="0" borderId="14" xfId="3" applyNumberFormat="1" applyFill="1" applyBorder="1"/>
    <xf numFmtId="164" fontId="1" fillId="0" borderId="14" xfId="3" applyNumberFormat="1" applyFill="1" applyBorder="1" applyAlignment="1">
      <alignment wrapText="1"/>
    </xf>
    <xf numFmtId="164" fontId="1" fillId="0" borderId="31" xfId="3" applyNumberFormat="1" applyFill="1" applyBorder="1"/>
    <xf numFmtId="164" fontId="21" fillId="0" borderId="38" xfId="3" applyNumberFormat="1" applyFont="1" applyFill="1" applyBorder="1"/>
    <xf numFmtId="49" fontId="21" fillId="0" borderId="42" xfId="3" applyNumberFormat="1" applyFont="1" applyFill="1" applyBorder="1"/>
    <xf numFmtId="164" fontId="21" fillId="0" borderId="43" xfId="3" applyNumberFormat="1" applyFont="1" applyFill="1" applyBorder="1" applyAlignment="1">
      <alignment wrapText="1"/>
    </xf>
    <xf numFmtId="164" fontId="21" fillId="0" borderId="40" xfId="3" applyNumberFormat="1" applyFont="1" applyFill="1" applyBorder="1"/>
    <xf numFmtId="3" fontId="21" fillId="0" borderId="67" xfId="3" applyNumberFormat="1" applyFont="1" applyFill="1" applyBorder="1"/>
    <xf numFmtId="49" fontId="1" fillId="0" borderId="0" xfId="3" applyNumberFormat="1" applyFill="1"/>
    <xf numFmtId="164" fontId="1" fillId="0" borderId="0" xfId="3" applyNumberFormat="1" applyFill="1" applyAlignment="1">
      <alignment wrapText="1"/>
    </xf>
    <xf numFmtId="3" fontId="1" fillId="0" borderId="0" xfId="3" applyNumberFormat="1" applyFill="1"/>
    <xf numFmtId="164" fontId="4" fillId="0" borderId="0" xfId="3" applyNumberFormat="1" applyFont="1"/>
    <xf numFmtId="49" fontId="1" fillId="0" borderId="0" xfId="3" applyNumberFormat="1"/>
    <xf numFmtId="164" fontId="1" fillId="0" borderId="0" xfId="3" applyNumberFormat="1" applyAlignment="1">
      <alignment wrapText="1"/>
    </xf>
    <xf numFmtId="3" fontId="1" fillId="0" borderId="0" xfId="3" applyNumberFormat="1"/>
    <xf numFmtId="3" fontId="1" fillId="0" borderId="0" xfId="3" applyNumberFormat="1" applyAlignment="1">
      <alignment wrapText="1"/>
    </xf>
    <xf numFmtId="164" fontId="24" fillId="2" borderId="46" xfId="3" applyNumberFormat="1" applyFont="1" applyFill="1" applyBorder="1"/>
    <xf numFmtId="164" fontId="24" fillId="2" borderId="43" xfId="3" applyNumberFormat="1" applyFont="1" applyFill="1" applyBorder="1"/>
    <xf numFmtId="164" fontId="24" fillId="2" borderId="39" xfId="3" applyNumberFormat="1" applyFont="1" applyFill="1" applyBorder="1"/>
    <xf numFmtId="3" fontId="24" fillId="2" borderId="43" xfId="3" applyNumberFormat="1" applyFont="1" applyFill="1" applyBorder="1" applyAlignment="1">
      <alignment wrapText="1"/>
    </xf>
    <xf numFmtId="3" fontId="24" fillId="0" borderId="0" xfId="3" applyNumberFormat="1" applyFont="1" applyFill="1" applyBorder="1"/>
    <xf numFmtId="164" fontId="1" fillId="0" borderId="51" xfId="3" applyNumberFormat="1" applyBorder="1"/>
    <xf numFmtId="164" fontId="1" fillId="0" borderId="52" xfId="3" applyNumberFormat="1" applyBorder="1" applyAlignment="1">
      <alignment wrapText="1"/>
    </xf>
    <xf numFmtId="164" fontId="1" fillId="0" borderId="52" xfId="3" applyNumberFormat="1" applyBorder="1"/>
    <xf numFmtId="3" fontId="1" fillId="0" borderId="52" xfId="3" applyNumberFormat="1" applyBorder="1"/>
    <xf numFmtId="3" fontId="1" fillId="0" borderId="54" xfId="3" applyNumberFormat="1" applyBorder="1"/>
    <xf numFmtId="164" fontId="1" fillId="0" borderId="12" xfId="3" applyNumberFormat="1" applyBorder="1"/>
    <xf numFmtId="164" fontId="1" fillId="0" borderId="36" xfId="3" applyNumberFormat="1" applyBorder="1" applyAlignment="1">
      <alignment wrapText="1"/>
    </xf>
    <xf numFmtId="164" fontId="1" fillId="0" borderId="36" xfId="3" applyNumberFormat="1" applyBorder="1"/>
    <xf numFmtId="3" fontId="1" fillId="0" borderId="36" xfId="3" applyNumberFormat="1" applyBorder="1"/>
    <xf numFmtId="3" fontId="1" fillId="0" borderId="37" xfId="3" applyNumberFormat="1" applyBorder="1"/>
    <xf numFmtId="164" fontId="1" fillId="0" borderId="42" xfId="3" applyNumberFormat="1" applyBorder="1"/>
    <xf numFmtId="164" fontId="1" fillId="0" borderId="14" xfId="3" applyNumberFormat="1" applyBorder="1"/>
    <xf numFmtId="164" fontId="1" fillId="0" borderId="31" xfId="3" applyNumberFormat="1" applyBorder="1"/>
    <xf numFmtId="3" fontId="4" fillId="0" borderId="0" xfId="3" applyNumberFormat="1" applyFont="1" applyBorder="1"/>
    <xf numFmtId="3" fontId="1" fillId="0" borderId="0" xfId="3" applyNumberFormat="1" applyBorder="1"/>
    <xf numFmtId="164" fontId="21" fillId="0" borderId="62" xfId="3" applyNumberFormat="1" applyFont="1" applyBorder="1"/>
    <xf numFmtId="164" fontId="21" fillId="0" borderId="63" xfId="3" applyNumberFormat="1" applyFont="1" applyBorder="1"/>
    <xf numFmtId="3" fontId="21" fillId="0" borderId="63" xfId="3" applyNumberFormat="1" applyFont="1" applyBorder="1"/>
    <xf numFmtId="3" fontId="1" fillId="0" borderId="7" xfId="3" applyNumberFormat="1" applyBorder="1"/>
    <xf numFmtId="0" fontId="32" fillId="0" borderId="0" xfId="6" applyFont="1"/>
    <xf numFmtId="0" fontId="33" fillId="0" borderId="0" xfId="6" applyFont="1"/>
    <xf numFmtId="0" fontId="36" fillId="0" borderId="0" xfId="6" applyFont="1" applyAlignment="1">
      <alignment horizontal="center"/>
    </xf>
    <xf numFmtId="0" fontId="37" fillId="0" borderId="0" xfId="6" applyFont="1" applyAlignment="1">
      <alignment horizontal="center"/>
    </xf>
    <xf numFmtId="14" fontId="37" fillId="0" borderId="0" xfId="6" applyNumberFormat="1" applyFont="1" applyAlignment="1"/>
    <xf numFmtId="0" fontId="37" fillId="0" borderId="0" xfId="6" applyFont="1"/>
    <xf numFmtId="14" fontId="37" fillId="0" borderId="0" xfId="6" applyNumberFormat="1" applyFont="1" applyAlignment="1">
      <alignment horizontal="right"/>
    </xf>
    <xf numFmtId="14" fontId="37" fillId="0" borderId="0" xfId="6" applyNumberFormat="1" applyFont="1"/>
    <xf numFmtId="0" fontId="38" fillId="0" borderId="0" xfId="6" applyFont="1" applyFill="1"/>
    <xf numFmtId="0" fontId="33" fillId="0" borderId="0" xfId="6" applyFont="1" applyFill="1"/>
    <xf numFmtId="0" fontId="39" fillId="0" borderId="0" xfId="4" applyFont="1"/>
    <xf numFmtId="3" fontId="40" fillId="0" borderId="18" xfId="5" applyNumberFormat="1" applyFont="1" applyFill="1" applyBorder="1" applyAlignment="1">
      <alignment vertical="center"/>
    </xf>
    <xf numFmtId="3" fontId="13" fillId="0" borderId="5" xfId="5" applyNumberFormat="1" applyFont="1" applyBorder="1" applyAlignment="1">
      <alignment vertical="center"/>
    </xf>
    <xf numFmtId="0" fontId="41" fillId="0" borderId="0" xfId="5" applyFont="1"/>
    <xf numFmtId="3" fontId="11" fillId="0" borderId="68" xfId="5" applyNumberFormat="1" applyFont="1" applyFill="1" applyBorder="1" applyAlignment="1">
      <alignment vertical="center"/>
    </xf>
    <xf numFmtId="3" fontId="11" fillId="0" borderId="69" xfId="5" applyNumberFormat="1" applyFont="1" applyBorder="1" applyAlignment="1">
      <alignment vertical="center"/>
    </xf>
    <xf numFmtId="3" fontId="10" fillId="0" borderId="69" xfId="5" applyNumberFormat="1" applyFont="1" applyBorder="1" applyAlignment="1">
      <alignment vertical="center"/>
    </xf>
    <xf numFmtId="3" fontId="11" fillId="0" borderId="7" xfId="5" applyNumberFormat="1" applyFont="1" applyBorder="1" applyAlignment="1">
      <alignment vertical="center"/>
    </xf>
    <xf numFmtId="3" fontId="9" fillId="0" borderId="19" xfId="5" applyNumberFormat="1" applyFont="1" applyBorder="1" applyAlignment="1">
      <alignment vertical="center"/>
    </xf>
    <xf numFmtId="3" fontId="11" fillId="0" borderId="70" xfId="5" applyNumberFormat="1" applyFont="1" applyFill="1" applyBorder="1" applyAlignment="1">
      <alignment vertical="center"/>
    </xf>
    <xf numFmtId="3" fontId="11" fillId="0" borderId="47" xfId="5" applyNumberFormat="1" applyFont="1" applyFill="1" applyBorder="1" applyAlignment="1">
      <alignment vertical="center"/>
    </xf>
    <xf numFmtId="3" fontId="11" fillId="0" borderId="6" xfId="5" applyNumberFormat="1" applyFont="1" applyFill="1" applyBorder="1" applyAlignment="1">
      <alignment vertical="center"/>
    </xf>
    <xf numFmtId="3" fontId="11" fillId="0" borderId="40" xfId="5" applyNumberFormat="1" applyFont="1" applyFill="1" applyBorder="1" applyAlignment="1">
      <alignment vertical="center"/>
    </xf>
    <xf numFmtId="3" fontId="11" fillId="0" borderId="41" xfId="5" applyNumberFormat="1" applyFont="1" applyFill="1" applyBorder="1" applyAlignment="1">
      <alignment vertical="center"/>
    </xf>
    <xf numFmtId="3" fontId="11" fillId="0" borderId="22" xfId="5" applyNumberFormat="1" applyFont="1" applyFill="1" applyBorder="1" applyAlignment="1">
      <alignment vertical="center"/>
    </xf>
    <xf numFmtId="3" fontId="11" fillId="0" borderId="18" xfId="5" applyNumberFormat="1" applyFont="1" applyFill="1" applyBorder="1" applyAlignment="1">
      <alignment vertical="center"/>
    </xf>
    <xf numFmtId="3" fontId="1" fillId="10" borderId="20" xfId="3" applyNumberFormat="1" applyFill="1" applyBorder="1" applyAlignment="1">
      <alignment horizontal="right" vertical="center"/>
    </xf>
    <xf numFmtId="3" fontId="1" fillId="10" borderId="20" xfId="3" applyNumberFormat="1" applyFill="1" applyBorder="1"/>
    <xf numFmtId="164" fontId="1" fillId="0" borderId="0" xfId="3" applyNumberFormat="1" applyFont="1"/>
    <xf numFmtId="3" fontId="4" fillId="10" borderId="59" xfId="3" applyNumberFormat="1" applyFont="1" applyFill="1" applyBorder="1"/>
    <xf numFmtId="3" fontId="6" fillId="0" borderId="56" xfId="5" applyNumberFormat="1" applyFont="1" applyBorder="1" applyAlignment="1">
      <alignment vertical="center"/>
    </xf>
    <xf numFmtId="3" fontId="8" fillId="0" borderId="55" xfId="5" applyNumberFormat="1" applyFont="1" applyBorder="1" applyAlignment="1">
      <alignment vertical="center"/>
    </xf>
    <xf numFmtId="3" fontId="11" fillId="0" borderId="57" xfId="5" applyNumberFormat="1" applyFont="1" applyFill="1" applyBorder="1" applyAlignment="1">
      <alignment vertical="center"/>
    </xf>
    <xf numFmtId="3" fontId="11" fillId="0" borderId="21" xfId="5" applyNumberFormat="1" applyFont="1" applyFill="1" applyBorder="1" applyAlignment="1">
      <alignment vertical="center"/>
    </xf>
    <xf numFmtId="3" fontId="11" fillId="0" borderId="71" xfId="5" applyNumberFormat="1" applyFont="1" applyFill="1" applyBorder="1" applyAlignment="1">
      <alignment vertical="center"/>
    </xf>
    <xf numFmtId="3" fontId="11" fillId="0" borderId="29" xfId="5" applyNumberFormat="1" applyFont="1" applyFill="1" applyBorder="1" applyAlignment="1">
      <alignment vertical="center"/>
    </xf>
    <xf numFmtId="3" fontId="11" fillId="0" borderId="72" xfId="5" applyNumberFormat="1" applyFont="1" applyFill="1" applyBorder="1" applyAlignment="1">
      <alignment vertical="center"/>
    </xf>
    <xf numFmtId="3" fontId="11" fillId="0" borderId="73" xfId="5" applyNumberFormat="1" applyFont="1" applyFill="1" applyBorder="1" applyAlignment="1">
      <alignment vertical="center"/>
    </xf>
    <xf numFmtId="3" fontId="9" fillId="0" borderId="74" xfId="5" applyNumberFormat="1" applyFont="1" applyBorder="1" applyAlignment="1">
      <alignment vertical="center"/>
    </xf>
    <xf numFmtId="3" fontId="9" fillId="0" borderId="75" xfId="5" applyNumberFormat="1" applyFont="1" applyBorder="1" applyAlignment="1">
      <alignment vertical="center"/>
    </xf>
    <xf numFmtId="3" fontId="11" fillId="0" borderId="68" xfId="5" applyNumberFormat="1" applyFont="1" applyBorder="1" applyAlignment="1">
      <alignment vertical="center"/>
    </xf>
    <xf numFmtId="3" fontId="11" fillId="0" borderId="22" xfId="5" applyNumberFormat="1" applyFont="1" applyBorder="1" applyAlignment="1">
      <alignment vertical="center"/>
    </xf>
    <xf numFmtId="3" fontId="11" fillId="0" borderId="57" xfId="5" applyNumberFormat="1" applyFont="1" applyBorder="1" applyAlignment="1">
      <alignment vertical="center"/>
    </xf>
    <xf numFmtId="3" fontId="6" fillId="0" borderId="71" xfId="5" applyNumberFormat="1" applyFont="1" applyBorder="1" applyAlignment="1">
      <alignment vertical="center"/>
    </xf>
    <xf numFmtId="0" fontId="9" fillId="0" borderId="7" xfId="5" applyFont="1" applyBorder="1" applyAlignment="1">
      <alignment vertical="center"/>
    </xf>
    <xf numFmtId="0" fontId="11" fillId="0" borderId="69" xfId="5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0" fontId="42" fillId="0" borderId="45" xfId="4" applyFont="1" applyBorder="1"/>
    <xf numFmtId="0" fontId="42" fillId="0" borderId="46" xfId="4" applyFont="1" applyBorder="1"/>
    <xf numFmtId="0" fontId="42" fillId="0" borderId="7" xfId="4" applyFont="1" applyBorder="1"/>
    <xf numFmtId="0" fontId="42" fillId="0" borderId="14" xfId="4" applyFont="1" applyBorder="1"/>
    <xf numFmtId="0" fontId="42" fillId="0" borderId="76" xfId="4" applyFont="1" applyBorder="1"/>
    <xf numFmtId="0" fontId="42" fillId="0" borderId="52" xfId="4" applyFont="1" applyBorder="1"/>
    <xf numFmtId="0" fontId="44" fillId="0" borderId="52" xfId="4" applyFont="1" applyBorder="1"/>
    <xf numFmtId="0" fontId="8" fillId="2" borderId="19" xfId="5" applyFont="1" applyFill="1" applyBorder="1" applyAlignment="1">
      <alignment vertical="center"/>
    </xf>
    <xf numFmtId="0" fontId="9" fillId="0" borderId="19" xfId="5" applyFont="1" applyBorder="1" applyAlignment="1">
      <alignment vertical="center"/>
    </xf>
    <xf numFmtId="3" fontId="42" fillId="0" borderId="19" xfId="4" applyNumberFormat="1" applyFont="1" applyBorder="1"/>
    <xf numFmtId="3" fontId="42" fillId="0" borderId="20" xfId="4" applyNumberFormat="1" applyFont="1" applyBorder="1"/>
    <xf numFmtId="3" fontId="44" fillId="0" borderId="20" xfId="4" applyNumberFormat="1" applyFont="1" applyBorder="1"/>
    <xf numFmtId="0" fontId="9" fillId="0" borderId="42" xfId="5" applyFont="1" applyBorder="1" applyAlignment="1">
      <alignment vertical="center"/>
    </xf>
    <xf numFmtId="3" fontId="42" fillId="0" borderId="77" xfId="4" applyNumberFormat="1" applyFont="1" applyBorder="1"/>
    <xf numFmtId="3" fontId="42" fillId="0" borderId="56" xfId="4" applyNumberFormat="1" applyFont="1" applyBorder="1"/>
    <xf numFmtId="3" fontId="44" fillId="0" borderId="56" xfId="4" applyNumberFormat="1" applyFont="1" applyBorder="1"/>
    <xf numFmtId="0" fontId="45" fillId="0" borderId="7" xfId="4" applyFont="1" applyBorder="1" applyAlignment="1">
      <alignment horizontal="center"/>
    </xf>
    <xf numFmtId="0" fontId="45" fillId="0" borderId="14" xfId="4" applyFont="1" applyBorder="1" applyAlignment="1">
      <alignment horizontal="center"/>
    </xf>
    <xf numFmtId="0" fontId="45" fillId="0" borderId="42" xfId="4" applyFont="1" applyBorder="1" applyAlignment="1">
      <alignment horizontal="center"/>
    </xf>
    <xf numFmtId="0" fontId="45" fillId="0" borderId="43" xfId="4" applyFont="1" applyBorder="1" applyAlignment="1">
      <alignment horizontal="center"/>
    </xf>
    <xf numFmtId="3" fontId="45" fillId="2" borderId="19" xfId="4" applyNumberFormat="1" applyFont="1" applyFill="1" applyBorder="1"/>
    <xf numFmtId="3" fontId="45" fillId="2" borderId="20" xfId="4" applyNumberFormat="1" applyFont="1" applyFill="1" applyBorder="1"/>
    <xf numFmtId="3" fontId="45" fillId="0" borderId="49" xfId="4" applyNumberFormat="1" applyFont="1" applyBorder="1"/>
    <xf numFmtId="3" fontId="45" fillId="0" borderId="8" xfId="4" applyNumberFormat="1" applyFont="1" applyBorder="1"/>
    <xf numFmtId="3" fontId="46" fillId="0" borderId="69" xfId="4" applyNumberFormat="1" applyFont="1" applyBorder="1"/>
    <xf numFmtId="3" fontId="46" fillId="0" borderId="27" xfId="4" applyNumberFormat="1" applyFont="1" applyBorder="1"/>
    <xf numFmtId="3" fontId="46" fillId="0" borderId="35" xfId="4" applyNumberFormat="1" applyFont="1" applyBorder="1"/>
    <xf numFmtId="3" fontId="46" fillId="0" borderId="36" xfId="4" applyNumberFormat="1" applyFont="1" applyBorder="1"/>
    <xf numFmtId="3" fontId="46" fillId="0" borderId="19" xfId="4" applyNumberFormat="1" applyFont="1" applyBorder="1"/>
    <xf numFmtId="3" fontId="46" fillId="0" borderId="20" xfId="4" applyNumberFormat="1" applyFont="1" applyBorder="1"/>
    <xf numFmtId="0" fontId="42" fillId="11" borderId="15" xfId="4" applyFont="1" applyFill="1" applyBorder="1"/>
    <xf numFmtId="0" fontId="45" fillId="11" borderId="15" xfId="4" applyFont="1" applyFill="1" applyBorder="1" applyAlignment="1">
      <alignment horizontal="center"/>
    </xf>
    <xf numFmtId="0" fontId="45" fillId="11" borderId="44" xfId="4" applyFont="1" applyFill="1" applyBorder="1" applyAlignment="1">
      <alignment horizontal="center"/>
    </xf>
    <xf numFmtId="0" fontId="42" fillId="11" borderId="54" xfId="4" applyFont="1" applyFill="1" applyBorder="1"/>
    <xf numFmtId="3" fontId="45" fillId="11" borderId="21" xfId="4" applyNumberFormat="1" applyFont="1" applyFill="1" applyBorder="1"/>
    <xf numFmtId="3" fontId="45" fillId="11" borderId="9" xfId="4" applyNumberFormat="1" applyFont="1" applyFill="1" applyBorder="1"/>
    <xf numFmtId="3" fontId="46" fillId="11" borderId="30" xfId="4" applyNumberFormat="1" applyFont="1" applyFill="1" applyBorder="1"/>
    <xf numFmtId="3" fontId="46" fillId="11" borderId="37" xfId="4" applyNumberFormat="1" applyFont="1" applyFill="1" applyBorder="1"/>
    <xf numFmtId="3" fontId="46" fillId="11" borderId="21" xfId="4" applyNumberFormat="1" applyFont="1" applyFill="1" applyBorder="1"/>
    <xf numFmtId="3" fontId="42" fillId="11" borderId="21" xfId="4" applyNumberFormat="1" applyFont="1" applyFill="1" applyBorder="1"/>
    <xf numFmtId="3" fontId="42" fillId="11" borderId="71" xfId="4" applyNumberFormat="1" applyFont="1" applyFill="1" applyBorder="1"/>
    <xf numFmtId="0" fontId="42" fillId="11" borderId="78" xfId="4" applyFont="1" applyFill="1" applyBorder="1"/>
    <xf numFmtId="0" fontId="47" fillId="0" borderId="35" xfId="5" applyFont="1" applyBorder="1" applyAlignment="1">
      <alignment horizontal="center"/>
    </xf>
    <xf numFmtId="0" fontId="11" fillId="0" borderId="66" xfId="5" applyFont="1" applyBorder="1" applyAlignment="1">
      <alignment horizontal="center"/>
    </xf>
    <xf numFmtId="0" fontId="7" fillId="2" borderId="66" xfId="5" applyFont="1" applyFill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10" fillId="0" borderId="79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6" fillId="0" borderId="66" xfId="5" applyFont="1" applyBorder="1" applyAlignment="1">
      <alignment horizontal="center" vertical="center"/>
    </xf>
    <xf numFmtId="0" fontId="6" fillId="0" borderId="80" xfId="5" applyFont="1" applyBorder="1" applyAlignment="1">
      <alignment horizontal="center" vertical="center"/>
    </xf>
    <xf numFmtId="0" fontId="42" fillId="0" borderId="2" xfId="4" applyFont="1" applyBorder="1"/>
    <xf numFmtId="0" fontId="9" fillId="0" borderId="11" xfId="5" applyFont="1" applyBorder="1"/>
    <xf numFmtId="0" fontId="11" fillId="0" borderId="22" xfId="5" applyFont="1" applyBorder="1" applyAlignment="1">
      <alignment horizontal="center"/>
    </xf>
    <xf numFmtId="0" fontId="8" fillId="2" borderId="22" xfId="5" applyFont="1" applyFill="1" applyBorder="1" applyAlignment="1">
      <alignment vertical="center"/>
    </xf>
    <xf numFmtId="0" fontId="9" fillId="0" borderId="31" xfId="5" applyFont="1" applyBorder="1" applyAlignment="1">
      <alignment vertical="center"/>
    </xf>
    <xf numFmtId="0" fontId="11" fillId="0" borderId="24" xfId="5" applyFont="1" applyBorder="1" applyAlignment="1">
      <alignment vertical="center"/>
    </xf>
    <xf numFmtId="0" fontId="11" fillId="0" borderId="31" xfId="5" applyFont="1" applyBorder="1" applyAlignment="1">
      <alignment vertical="center"/>
    </xf>
    <xf numFmtId="0" fontId="9" fillId="0" borderId="22" xfId="5" applyFont="1" applyBorder="1" applyAlignment="1">
      <alignment vertical="center"/>
    </xf>
    <xf numFmtId="0" fontId="9" fillId="0" borderId="40" xfId="5" applyFont="1" applyBorder="1" applyAlignment="1">
      <alignment vertical="center"/>
    </xf>
    <xf numFmtId="3" fontId="8" fillId="2" borderId="17" xfId="5" applyNumberFormat="1" applyFont="1" applyFill="1" applyBorder="1"/>
    <xf numFmtId="0" fontId="9" fillId="0" borderId="81" xfId="5" applyFont="1" applyBorder="1" applyAlignment="1">
      <alignment horizontal="center"/>
    </xf>
    <xf numFmtId="0" fontId="9" fillId="0" borderId="32" xfId="5" applyFont="1" applyBorder="1" applyAlignment="1">
      <alignment horizontal="center"/>
    </xf>
    <xf numFmtId="0" fontId="11" fillId="0" borderId="33" xfId="5" applyFont="1" applyBorder="1" applyAlignment="1">
      <alignment horizontal="center"/>
    </xf>
    <xf numFmtId="3" fontId="8" fillId="2" borderId="33" xfId="5" applyNumberFormat="1" applyFont="1" applyFill="1" applyBorder="1"/>
    <xf numFmtId="0" fontId="6" fillId="0" borderId="82" xfId="5" applyFont="1" applyBorder="1" applyAlignment="1">
      <alignment horizontal="center" vertical="center"/>
    </xf>
    <xf numFmtId="0" fontId="9" fillId="0" borderId="57" xfId="5" applyFont="1" applyBorder="1" applyAlignment="1">
      <alignment vertical="center"/>
    </xf>
    <xf numFmtId="0" fontId="9" fillId="0" borderId="77" xfId="5" applyFont="1" applyBorder="1" applyAlignment="1">
      <alignment vertical="center"/>
    </xf>
    <xf numFmtId="0" fontId="9" fillId="0" borderId="83" xfId="5" applyFont="1" applyBorder="1" applyAlignment="1">
      <alignment vertical="center"/>
    </xf>
    <xf numFmtId="0" fontId="48" fillId="0" borderId="35" xfId="5" applyFont="1" applyBorder="1" applyAlignment="1">
      <alignment horizontal="center"/>
    </xf>
    <xf numFmtId="0" fontId="48" fillId="0" borderId="50" xfId="5" applyFont="1" applyBorder="1" applyAlignment="1">
      <alignment horizontal="center"/>
    </xf>
    <xf numFmtId="0" fontId="49" fillId="0" borderId="0" xfId="4" applyFont="1"/>
    <xf numFmtId="0" fontId="50" fillId="0" borderId="0" xfId="4" applyFont="1"/>
    <xf numFmtId="3" fontId="11" fillId="0" borderId="26" xfId="5" applyNumberFormat="1" applyFont="1" applyFill="1" applyBorder="1" applyAlignment="1">
      <alignment vertical="center"/>
    </xf>
    <xf numFmtId="3" fontId="53" fillId="0" borderId="22" xfId="5" applyNumberFormat="1" applyFont="1" applyFill="1" applyBorder="1" applyAlignment="1">
      <alignment vertical="center"/>
    </xf>
    <xf numFmtId="3" fontId="53" fillId="0" borderId="18" xfId="5" applyNumberFormat="1" applyFont="1" applyFill="1" applyBorder="1" applyAlignment="1">
      <alignment vertical="center"/>
    </xf>
    <xf numFmtId="3" fontId="53" fillId="0" borderId="11" xfId="5" applyNumberFormat="1" applyFont="1" applyFill="1" applyBorder="1" applyAlignment="1">
      <alignment vertical="center"/>
    </xf>
    <xf numFmtId="3" fontId="53" fillId="0" borderId="34" xfId="5" applyNumberFormat="1" applyFont="1" applyFill="1" applyBorder="1" applyAlignment="1">
      <alignment vertical="center"/>
    </xf>
    <xf numFmtId="0" fontId="18" fillId="0" borderId="0" xfId="5" applyFont="1"/>
    <xf numFmtId="3" fontId="40" fillId="12" borderId="18" xfId="5" applyNumberFormat="1" applyFont="1" applyFill="1" applyBorder="1" applyAlignment="1">
      <alignment vertical="center"/>
    </xf>
    <xf numFmtId="0" fontId="54" fillId="0" borderId="0" xfId="5" applyFont="1"/>
    <xf numFmtId="3" fontId="8" fillId="0" borderId="12" xfId="5" applyNumberFormat="1" applyFont="1" applyFill="1" applyBorder="1" applyAlignment="1">
      <alignment vertical="center"/>
    </xf>
    <xf numFmtId="0" fontId="42" fillId="0" borderId="46" xfId="4" applyFont="1" applyFill="1" applyBorder="1"/>
    <xf numFmtId="0" fontId="42" fillId="0" borderId="14" xfId="4" applyFont="1" applyFill="1" applyBorder="1"/>
    <xf numFmtId="0" fontId="42" fillId="0" borderId="35" xfId="4" applyFont="1" applyBorder="1"/>
    <xf numFmtId="0" fontId="42" fillId="0" borderId="36" xfId="4" applyFont="1" applyBorder="1"/>
    <xf numFmtId="0" fontId="42" fillId="11" borderId="37" xfId="4" applyFont="1" applyFill="1" applyBorder="1"/>
    <xf numFmtId="0" fontId="45" fillId="0" borderId="36" xfId="4" applyFont="1" applyBorder="1" applyAlignment="1">
      <alignment horizontal="center"/>
    </xf>
    <xf numFmtId="0" fontId="45" fillId="11" borderId="37" xfId="4" applyFont="1" applyFill="1" applyBorder="1" applyAlignment="1">
      <alignment horizontal="center"/>
    </xf>
    <xf numFmtId="0" fontId="47" fillId="0" borderId="50" xfId="5" applyFont="1" applyBorder="1" applyAlignment="1">
      <alignment horizontal="center"/>
    </xf>
    <xf numFmtId="3" fontId="8" fillId="2" borderId="19" xfId="4" applyNumberFormat="1" applyFont="1" applyFill="1" applyBorder="1"/>
    <xf numFmtId="3" fontId="8" fillId="2" borderId="20" xfId="4" applyNumberFormat="1" applyFont="1" applyFill="1" applyBorder="1"/>
    <xf numFmtId="3" fontId="8" fillId="11" borderId="21" xfId="4" applyNumberFormat="1" applyFont="1" applyFill="1" applyBorder="1"/>
    <xf numFmtId="3" fontId="8" fillId="0" borderId="8" xfId="4" applyNumberFormat="1" applyFont="1" applyBorder="1"/>
    <xf numFmtId="3" fontId="8" fillId="11" borderId="9" xfId="4" applyNumberFormat="1" applyFont="1" applyFill="1" applyBorder="1"/>
    <xf numFmtId="3" fontId="11" fillId="0" borderId="69" xfId="4" applyNumberFormat="1" applyFont="1" applyBorder="1"/>
    <xf numFmtId="3" fontId="11" fillId="11" borderId="30" xfId="4" applyNumberFormat="1" applyFont="1" applyFill="1" applyBorder="1"/>
    <xf numFmtId="3" fontId="11" fillId="11" borderId="15" xfId="4" applyNumberFormat="1" applyFont="1" applyFill="1" applyBorder="1"/>
    <xf numFmtId="3" fontId="11" fillId="0" borderId="20" xfId="4" applyNumberFormat="1" applyFont="1" applyBorder="1"/>
    <xf numFmtId="3" fontId="11" fillId="11" borderId="21" xfId="4" applyNumberFormat="1" applyFont="1" applyFill="1" applyBorder="1"/>
    <xf numFmtId="3" fontId="9" fillId="11" borderId="21" xfId="4" applyNumberFormat="1" applyFont="1" applyFill="1" applyBorder="1"/>
    <xf numFmtId="3" fontId="11" fillId="0" borderId="56" xfId="4" applyNumberFormat="1" applyFont="1" applyBorder="1"/>
    <xf numFmtId="3" fontId="9" fillId="11" borderId="71" xfId="4" applyNumberFormat="1" applyFont="1" applyFill="1" applyBorder="1"/>
    <xf numFmtId="0" fontId="8" fillId="0" borderId="7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11" borderId="15" xfId="4" applyFont="1" applyFill="1" applyBorder="1" applyAlignment="1">
      <alignment horizontal="center"/>
    </xf>
    <xf numFmtId="0" fontId="8" fillId="0" borderId="36" xfId="4" applyFont="1" applyBorder="1" applyAlignment="1">
      <alignment horizontal="center"/>
    </xf>
    <xf numFmtId="0" fontId="8" fillId="0" borderId="36" xfId="4" applyFont="1" applyFill="1" applyBorder="1" applyAlignment="1">
      <alignment horizontal="center"/>
    </xf>
    <xf numFmtId="0" fontId="8" fillId="11" borderId="37" xfId="4" applyFont="1" applyFill="1" applyBorder="1" applyAlignment="1">
      <alignment horizontal="center"/>
    </xf>
    <xf numFmtId="0" fontId="9" fillId="0" borderId="35" xfId="4" applyFont="1" applyBorder="1"/>
    <xf numFmtId="0" fontId="9" fillId="0" borderId="36" xfId="4" applyFont="1" applyBorder="1"/>
    <xf numFmtId="0" fontId="9" fillId="0" borderId="36" xfId="4" applyFont="1" applyFill="1" applyBorder="1"/>
    <xf numFmtId="0" fontId="9" fillId="11" borderId="37" xfId="4" applyFont="1" applyFill="1" applyBorder="1"/>
    <xf numFmtId="3" fontId="8" fillId="0" borderId="49" xfId="4" applyNumberFormat="1" applyFont="1" applyBorder="1"/>
    <xf numFmtId="3" fontId="11" fillId="0" borderId="27" xfId="4" applyNumberFormat="1" applyFont="1" applyBorder="1"/>
    <xf numFmtId="3" fontId="11" fillId="0" borderId="84" xfId="4" applyNumberFormat="1" applyFont="1" applyBorder="1"/>
    <xf numFmtId="3" fontId="11" fillId="0" borderId="85" xfId="4" applyNumberFormat="1" applyFont="1" applyBorder="1"/>
    <xf numFmtId="3" fontId="11" fillId="0" borderId="19" xfId="4" applyNumberFormat="1" applyFont="1" applyBorder="1"/>
    <xf numFmtId="3" fontId="11" fillId="0" borderId="77" xfId="4" applyNumberFormat="1" applyFont="1" applyBorder="1"/>
    <xf numFmtId="3" fontId="8" fillId="0" borderId="61" xfId="4" applyNumberFormat="1" applyFont="1" applyBorder="1"/>
    <xf numFmtId="3" fontId="8" fillId="0" borderId="9" xfId="4" applyNumberFormat="1" applyFont="1" applyBorder="1"/>
    <xf numFmtId="3" fontId="11" fillId="0" borderId="28" xfId="4" applyNumberFormat="1" applyFont="1" applyBorder="1"/>
    <xf numFmtId="3" fontId="12" fillId="0" borderId="27" xfId="4" applyNumberFormat="1" applyFont="1" applyBorder="1"/>
    <xf numFmtId="3" fontId="11" fillId="0" borderId="30" xfId="4" applyNumberFormat="1" applyFont="1" applyBorder="1"/>
    <xf numFmtId="3" fontId="11" fillId="0" borderId="86" xfId="4" applyNumberFormat="1" applyFont="1" applyBorder="1"/>
    <xf numFmtId="3" fontId="12" fillId="0" borderId="85" xfId="4" applyNumberFormat="1" applyFont="1" applyBorder="1"/>
    <xf numFmtId="3" fontId="11" fillId="0" borderId="87" xfId="4" applyNumberFormat="1" applyFont="1" applyBorder="1"/>
    <xf numFmtId="3" fontId="11" fillId="0" borderId="16" xfId="4" applyNumberFormat="1" applyFont="1" applyBorder="1"/>
    <xf numFmtId="3" fontId="12" fillId="0" borderId="20" xfId="4" applyNumberFormat="1" applyFont="1" applyBorder="1"/>
    <xf numFmtId="3" fontId="11" fillId="0" borderId="21" xfId="4" applyNumberFormat="1" applyFont="1" applyBorder="1"/>
    <xf numFmtId="3" fontId="11" fillId="0" borderId="55" xfId="4" applyNumberFormat="1" applyFont="1" applyBorder="1"/>
    <xf numFmtId="3" fontId="12" fillId="0" borderId="56" xfId="4" applyNumberFormat="1" applyFont="1" applyBorder="1"/>
    <xf numFmtId="3" fontId="11" fillId="0" borderId="71" xfId="4" applyNumberFormat="1" applyFont="1" applyBorder="1"/>
    <xf numFmtId="0" fontId="34" fillId="0" borderId="0" xfId="6" applyFont="1" applyAlignment="1">
      <alignment horizontal="center"/>
    </xf>
    <xf numFmtId="0" fontId="31" fillId="0" borderId="0" xfId="6" applyAlignment="1">
      <alignment horizontal="center"/>
    </xf>
    <xf numFmtId="0" fontId="35" fillId="0" borderId="0" xfId="6" applyFont="1" applyAlignment="1">
      <alignment horizontal="center"/>
    </xf>
    <xf numFmtId="0" fontId="0" fillId="0" borderId="0" xfId="0" applyAlignment="1">
      <alignment horizontal="center"/>
    </xf>
    <xf numFmtId="0" fontId="8" fillId="0" borderId="31" xfId="5" applyFont="1" applyBorder="1" applyAlignment="1">
      <alignment horizontal="center" vertical="center"/>
    </xf>
    <xf numFmtId="0" fontId="43" fillId="0" borderId="7" xfId="5" applyFont="1" applyBorder="1" applyAlignment="1">
      <alignment horizontal="center" vertical="center"/>
    </xf>
    <xf numFmtId="0" fontId="43" fillId="0" borderId="31" xfId="5" applyFont="1" applyBorder="1" applyAlignment="1">
      <alignment horizontal="center" vertical="center"/>
    </xf>
    <xf numFmtId="0" fontId="4" fillId="2" borderId="88" xfId="4" applyFont="1" applyFill="1" applyBorder="1" applyAlignment="1">
      <alignment horizontal="center" vertical="center"/>
    </xf>
    <xf numFmtId="0" fontId="0" fillId="0" borderId="89" xfId="0" applyBorder="1"/>
    <xf numFmtId="0" fontId="0" fillId="0" borderId="90" xfId="0" applyBorder="1"/>
    <xf numFmtId="0" fontId="7" fillId="0" borderId="31" xfId="5" applyFont="1" applyBorder="1" applyAlignment="1">
      <alignment horizontal="center" vertical="center"/>
    </xf>
    <xf numFmtId="0" fontId="5" fillId="0" borderId="0" xfId="5" applyBorder="1" applyAlignment="1">
      <alignment horizontal="center" vertical="center"/>
    </xf>
    <xf numFmtId="0" fontId="5" fillId="0" borderId="31" xfId="5" applyBorder="1" applyAlignment="1">
      <alignment horizontal="center" vertical="center"/>
    </xf>
    <xf numFmtId="0" fontId="9" fillId="0" borderId="11" xfId="5" applyFont="1" applyBorder="1" applyAlignment="1">
      <alignment horizontal="center"/>
    </xf>
    <xf numFmtId="0" fontId="5" fillId="0" borderId="50" xfId="5" applyBorder="1" applyAlignment="1">
      <alignment horizontal="center"/>
    </xf>
    <xf numFmtId="0" fontId="1" fillId="0" borderId="35" xfId="4" applyBorder="1" applyAlignment="1">
      <alignment horizontal="center"/>
    </xf>
    <xf numFmtId="0" fontId="9" fillId="0" borderId="22" xfId="5" applyFont="1" applyBorder="1" applyAlignment="1">
      <alignment horizontal="center"/>
    </xf>
    <xf numFmtId="0" fontId="9" fillId="0" borderId="17" xfId="5" applyFont="1" applyBorder="1" applyAlignment="1">
      <alignment horizontal="center"/>
    </xf>
    <xf numFmtId="0" fontId="9" fillId="0" borderId="91" xfId="5" applyFont="1" applyBorder="1" applyAlignment="1">
      <alignment horizontal="center"/>
    </xf>
    <xf numFmtId="0" fontId="0" fillId="0" borderId="0" xfId="0" applyAlignment="1">
      <alignment wrapText="1"/>
    </xf>
    <xf numFmtId="164" fontId="22" fillId="2" borderId="92" xfId="3" applyNumberFormat="1" applyFont="1" applyFill="1" applyBorder="1" applyAlignment="1">
      <alignment horizontal="center" textRotation="90" wrapText="1"/>
    </xf>
    <xf numFmtId="164" fontId="22" fillId="2" borderId="5" xfId="3" applyNumberFormat="1" applyFont="1" applyFill="1" applyBorder="1" applyAlignment="1">
      <alignment horizontal="center" textRotation="90" wrapText="1"/>
    </xf>
    <xf numFmtId="164" fontId="29" fillId="0" borderId="0" xfId="3" applyNumberFormat="1" applyFont="1" applyFill="1" applyBorder="1" applyAlignment="1">
      <alignment wrapText="1"/>
    </xf>
    <xf numFmtId="164" fontId="1" fillId="0" borderId="0" xfId="3" applyNumberFormat="1" applyFill="1" applyAlignment="1"/>
    <xf numFmtId="164" fontId="24" fillId="2" borderId="92" xfId="3" applyNumberFormat="1" applyFont="1" applyFill="1" applyBorder="1" applyAlignment="1">
      <alignment horizontal="center" wrapText="1"/>
    </xf>
    <xf numFmtId="164" fontId="24" fillId="2" borderId="38" xfId="3" applyNumberFormat="1" applyFont="1" applyFill="1" applyBorder="1" applyAlignment="1">
      <alignment horizontal="center" wrapText="1"/>
    </xf>
    <xf numFmtId="3" fontId="26" fillId="2" borderId="78" xfId="3" applyNumberFormat="1" applyFont="1" applyFill="1" applyBorder="1" applyAlignment="1">
      <alignment wrapText="1"/>
    </xf>
    <xf numFmtId="0" fontId="1" fillId="2" borderId="44" xfId="3" applyFill="1" applyBorder="1" applyAlignment="1"/>
    <xf numFmtId="3" fontId="1" fillId="0" borderId="46" xfId="3" applyNumberFormat="1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36" xfId="3" applyBorder="1" applyAlignment="1">
      <alignment vertical="center"/>
    </xf>
  </cellXfs>
  <cellStyles count="7">
    <cellStyle name="Normal_návrh CP 05_240105-1" xfId="1"/>
    <cellStyle name="normální" xfId="0" builtinId="0"/>
    <cellStyle name="normální 2" xfId="2"/>
    <cellStyle name="normální_2012_investice_II.akceptace" xfId="3"/>
    <cellStyle name="normální_podklady_k_INV_rozp2010" xfId="4"/>
    <cellStyle name="normální_PřF-investiční rozpočet 2005" xfId="5"/>
    <cellStyle name="normální_rozpocet_2011_INV_AS" xfId="6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16</xdr:row>
      <xdr:rowOff>104775</xdr:rowOff>
    </xdr:from>
    <xdr:to>
      <xdr:col>5</xdr:col>
      <xdr:colOff>476250</xdr:colOff>
      <xdr:row>26</xdr:row>
      <xdr:rowOff>85725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 flipV="1">
          <a:off x="2533650" y="3019425"/>
          <a:ext cx="2295525" cy="16764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 enableFormatConditionsCalculation="0">
    <tabColor indexed="10"/>
  </sheetPr>
  <dimension ref="A1:N31"/>
  <sheetViews>
    <sheetView showGridLines="0" tabSelected="1" workbookViewId="0"/>
  </sheetViews>
  <sheetFormatPr defaultRowHeight="15"/>
  <cols>
    <col min="1" max="1" width="9.28515625" style="316" customWidth="1"/>
    <col min="2" max="4" width="9.140625" style="316"/>
    <col min="5" max="5" width="10.140625" style="316" bestFit="1" customWidth="1"/>
    <col min="6" max="6" width="11.42578125" style="316" bestFit="1" customWidth="1"/>
    <col min="7" max="7" width="11.28515625" style="316" customWidth="1"/>
    <col min="8" max="8" width="4.5703125" style="316" customWidth="1"/>
    <col min="9" max="11" width="9.140625" style="316"/>
    <col min="12" max="12" width="11.42578125" style="316" bestFit="1" customWidth="1"/>
    <col min="13" max="16384" width="9.140625" style="316"/>
  </cols>
  <sheetData>
    <row r="1" spans="1:14">
      <c r="A1" s="315" t="s">
        <v>205</v>
      </c>
    </row>
    <row r="2" spans="1:14">
      <c r="A2" s="315" t="s">
        <v>255</v>
      </c>
    </row>
    <row r="10" spans="1:14" ht="13.5" customHeight="1"/>
    <row r="12" spans="1:14" ht="30">
      <c r="A12" s="495" t="s">
        <v>207</v>
      </c>
      <c r="B12" s="496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</row>
    <row r="13" spans="1:14" ht="8.25" customHeight="1"/>
    <row r="14" spans="1:14" ht="20.25">
      <c r="A14" s="497" t="s">
        <v>206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</row>
    <row r="15" spans="1:14" ht="15.75"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</row>
    <row r="16" spans="1:14">
      <c r="E16" s="317"/>
    </row>
    <row r="18" spans="1:9">
      <c r="E18" s="318"/>
      <c r="F18" s="319"/>
    </row>
    <row r="19" spans="1:9">
      <c r="E19" s="320"/>
      <c r="F19" s="320"/>
    </row>
    <row r="20" spans="1:9">
      <c r="E20" s="320"/>
      <c r="F20" s="320"/>
    </row>
    <row r="22" spans="1:9">
      <c r="H22" s="320"/>
      <c r="I22" s="321"/>
    </row>
    <row r="23" spans="1:9">
      <c r="H23" s="320"/>
      <c r="I23" s="322"/>
    </row>
    <row r="28" spans="1:9">
      <c r="A28" s="323"/>
      <c r="B28" s="324"/>
    </row>
    <row r="29" spans="1:9">
      <c r="A29" s="323" t="s">
        <v>254</v>
      </c>
      <c r="B29" s="324"/>
    </row>
    <row r="31" spans="1:9">
      <c r="A31" s="323" t="s">
        <v>257</v>
      </c>
    </row>
  </sheetData>
  <mergeCells count="3">
    <mergeCell ref="A12:N12"/>
    <mergeCell ref="A14:N14"/>
    <mergeCell ref="B15:M15"/>
  </mergeCells>
  <phoneticPr fontId="3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S25"/>
  <sheetViews>
    <sheetView showGridLines="0" topLeftCell="A7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250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115076</v>
      </c>
      <c r="E8" s="36">
        <f t="shared" si="0"/>
        <v>112826</v>
      </c>
      <c r="F8" s="37">
        <f t="shared" si="0"/>
        <v>2250</v>
      </c>
      <c r="G8" s="38">
        <f t="shared" si="0"/>
        <v>0</v>
      </c>
      <c r="H8" s="39">
        <f t="shared" si="0"/>
        <v>115076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113376</v>
      </c>
      <c r="E9" s="46">
        <f>SUM(E10:E15)</f>
        <v>111626</v>
      </c>
      <c r="F9" s="47">
        <f>SUM(F10:F15)</f>
        <v>1750</v>
      </c>
      <c r="G9" s="48">
        <f>SUM(G10:G15)</f>
        <v>0</v>
      </c>
      <c r="H9" s="49">
        <f t="shared" ref="H9:H21" si="2">SUM(E9:G9)</f>
        <v>113376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1750</v>
      </c>
      <c r="E10" s="55"/>
      <c r="F10" s="56">
        <v>1750</v>
      </c>
      <c r="G10" s="57"/>
      <c r="H10" s="58">
        <f t="shared" si="2"/>
        <v>1750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111626</v>
      </c>
      <c r="E14" s="64">
        <v>111626</v>
      </c>
      <c r="F14" s="65"/>
      <c r="G14" s="66"/>
      <c r="H14" s="67">
        <f t="shared" si="2"/>
        <v>111626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1700</v>
      </c>
      <c r="E19" s="93">
        <v>1200</v>
      </c>
      <c r="F19" s="94">
        <v>500</v>
      </c>
      <c r="G19" s="95"/>
      <c r="H19" s="96">
        <f t="shared" si="2"/>
        <v>1700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251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280</v>
      </c>
      <c r="E8" s="36">
        <f t="shared" si="0"/>
        <v>0</v>
      </c>
      <c r="F8" s="37">
        <f t="shared" si="0"/>
        <v>280</v>
      </c>
      <c r="G8" s="38">
        <f t="shared" si="0"/>
        <v>0</v>
      </c>
      <c r="H8" s="39">
        <f t="shared" si="0"/>
        <v>280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280</v>
      </c>
      <c r="E19" s="93"/>
      <c r="F19" s="94">
        <v>280</v>
      </c>
      <c r="G19" s="95"/>
      <c r="H19" s="96">
        <f t="shared" si="2"/>
        <v>280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S25"/>
  <sheetViews>
    <sheetView showGridLines="0" topLeftCell="A7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252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50111</v>
      </c>
      <c r="E8" s="36">
        <f t="shared" si="0"/>
        <v>44008</v>
      </c>
      <c r="F8" s="37">
        <f t="shared" si="0"/>
        <v>5704</v>
      </c>
      <c r="G8" s="38">
        <f t="shared" si="0"/>
        <v>399</v>
      </c>
      <c r="H8" s="39">
        <f t="shared" si="0"/>
        <v>50111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49011</v>
      </c>
      <c r="E9" s="46">
        <f>SUM(E10:E15)</f>
        <v>42908</v>
      </c>
      <c r="F9" s="47">
        <f>SUM(F10:F15)</f>
        <v>5704</v>
      </c>
      <c r="G9" s="48">
        <f>SUM(G10:G15)</f>
        <v>399</v>
      </c>
      <c r="H9" s="49">
        <f t="shared" ref="H9:H21" si="2">SUM(E9:G9)</f>
        <v>49011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2955</v>
      </c>
      <c r="E12" s="55"/>
      <c r="F12" s="56">
        <v>2955</v>
      </c>
      <c r="G12" s="57"/>
      <c r="H12" s="58">
        <f t="shared" si="2"/>
        <v>2955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150</v>
      </c>
      <c r="E13" s="64"/>
      <c r="F13" s="65">
        <v>150</v>
      </c>
      <c r="G13" s="66"/>
      <c r="H13" s="67">
        <f t="shared" si="2"/>
        <v>150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45906</v>
      </c>
      <c r="E14" s="64">
        <v>42908</v>
      </c>
      <c r="F14" s="65">
        <v>2599</v>
      </c>
      <c r="G14" s="66">
        <v>399</v>
      </c>
      <c r="H14" s="67">
        <f t="shared" si="2"/>
        <v>45906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1100</v>
      </c>
      <c r="E19" s="93">
        <v>1100</v>
      </c>
      <c r="F19" s="94"/>
      <c r="G19" s="95"/>
      <c r="H19" s="96">
        <f t="shared" si="2"/>
        <v>1100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S45"/>
  <sheetViews>
    <sheetView showGridLines="0" workbookViewId="0">
      <selection activeCell="P9" sqref="P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28515625" style="1" customWidth="1"/>
    <col min="5" max="5" width="9.5703125" style="1" customWidth="1"/>
    <col min="6" max="6" width="8.85546875" style="2" customWidth="1"/>
    <col min="7" max="7" width="9" style="2" customWidth="1"/>
    <col min="8" max="8" width="9.28515625" style="2" customWidth="1"/>
    <col min="9" max="9" width="9.5703125" style="1" customWidth="1"/>
    <col min="10" max="10" width="8.7109375" style="1" customWidth="1"/>
    <col min="11" max="11" width="9.140625" style="2" customWidth="1"/>
    <col min="12" max="12" width="9.28515625" style="2" customWidth="1"/>
    <col min="13" max="13" width="9.140625" style="2" customWidth="1"/>
    <col min="14" max="14" width="9.7109375" style="2" customWidth="1"/>
    <col min="15" max="15" width="10" style="1" customWidth="1"/>
    <col min="16" max="16" width="10.5703125" style="114" customWidth="1"/>
    <col min="17" max="19" width="10.85546875" style="114" customWidth="1"/>
    <col min="20" max="16384" width="8.85546875" style="1"/>
  </cols>
  <sheetData>
    <row r="1" spans="1:16" ht="13.5" thickBot="1">
      <c r="P1" s="3" t="s">
        <v>142</v>
      </c>
    </row>
    <row r="2" spans="1:16">
      <c r="A2" s="5"/>
      <c r="B2" s="412"/>
      <c r="C2" s="362"/>
      <c r="D2" s="362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403"/>
    </row>
    <row r="3" spans="1:16">
      <c r="A3" s="9"/>
      <c r="B3" s="499" t="s">
        <v>170</v>
      </c>
      <c r="C3" s="500"/>
      <c r="D3" s="364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92"/>
    </row>
    <row r="4" spans="1:16">
      <c r="A4" s="9"/>
      <c r="B4" s="501"/>
      <c r="C4" s="500"/>
      <c r="D4" s="378" t="s">
        <v>232</v>
      </c>
      <c r="E4" s="379" t="s">
        <v>233</v>
      </c>
      <c r="F4" s="379" t="s">
        <v>106</v>
      </c>
      <c r="G4" s="379" t="s">
        <v>50</v>
      </c>
      <c r="H4" s="379" t="s">
        <v>234</v>
      </c>
      <c r="I4" s="379" t="s">
        <v>235</v>
      </c>
      <c r="J4" s="379" t="s">
        <v>236</v>
      </c>
      <c r="K4" s="379" t="s">
        <v>220</v>
      </c>
      <c r="L4" s="379" t="s">
        <v>237</v>
      </c>
      <c r="M4" s="379" t="s">
        <v>238</v>
      </c>
      <c r="N4" s="379" t="s">
        <v>239</v>
      </c>
      <c r="O4" s="379" t="s">
        <v>88</v>
      </c>
      <c r="P4" s="393" t="s">
        <v>241</v>
      </c>
    </row>
    <row r="5" spans="1:16" ht="16.5" thickBot="1">
      <c r="A5" s="16"/>
      <c r="B5" s="413" t="s">
        <v>147</v>
      </c>
      <c r="C5" s="430" t="s">
        <v>240</v>
      </c>
      <c r="D5" s="380">
        <v>71</v>
      </c>
      <c r="E5" s="381">
        <v>79</v>
      </c>
      <c r="F5" s="381">
        <v>81</v>
      </c>
      <c r="G5" s="381">
        <v>82</v>
      </c>
      <c r="H5" s="381">
        <v>83</v>
      </c>
      <c r="I5" s="381">
        <v>84</v>
      </c>
      <c r="J5" s="381">
        <v>85</v>
      </c>
      <c r="K5" s="381">
        <v>87</v>
      </c>
      <c r="L5" s="381">
        <v>92</v>
      </c>
      <c r="M5" s="381">
        <v>96</v>
      </c>
      <c r="N5" s="381">
        <v>97</v>
      </c>
      <c r="O5" s="381">
        <v>99</v>
      </c>
      <c r="P5" s="394" t="s">
        <v>146</v>
      </c>
    </row>
    <row r="6" spans="1:16">
      <c r="A6" s="405"/>
      <c r="B6" s="414"/>
      <c r="C6" s="29"/>
      <c r="D6" s="366"/>
      <c r="E6" s="367"/>
      <c r="F6" s="368"/>
      <c r="G6" s="368"/>
      <c r="H6" s="368"/>
      <c r="I6" s="367"/>
      <c r="J6" s="367"/>
      <c r="K6" s="368"/>
      <c r="L6" s="368"/>
      <c r="M6" s="368"/>
      <c r="N6" s="368"/>
      <c r="O6" s="368"/>
      <c r="P6" s="395"/>
    </row>
    <row r="7" spans="1:16">
      <c r="A7" s="406">
        <v>1</v>
      </c>
      <c r="B7" s="415" t="s">
        <v>154</v>
      </c>
      <c r="C7" s="369"/>
      <c r="D7" s="382">
        <f>D8+SUM(D15:D20)</f>
        <v>944664</v>
      </c>
      <c r="E7" s="383">
        <f t="shared" ref="E7:O7" si="0">E8+SUM(E15:E20)</f>
        <v>18266.5</v>
      </c>
      <c r="F7" s="383">
        <f t="shared" si="0"/>
        <v>7570</v>
      </c>
      <c r="G7" s="383">
        <f t="shared" si="0"/>
        <v>0</v>
      </c>
      <c r="H7" s="383">
        <f t="shared" si="0"/>
        <v>406</v>
      </c>
      <c r="I7" s="383">
        <f t="shared" si="0"/>
        <v>6000</v>
      </c>
      <c r="J7" s="383">
        <f t="shared" si="0"/>
        <v>0</v>
      </c>
      <c r="K7" s="383">
        <f t="shared" si="0"/>
        <v>842</v>
      </c>
      <c r="L7" s="383">
        <f t="shared" si="0"/>
        <v>94549</v>
      </c>
      <c r="M7" s="383">
        <f t="shared" si="0"/>
        <v>1040</v>
      </c>
      <c r="N7" s="383">
        <f t="shared" si="0"/>
        <v>200</v>
      </c>
      <c r="O7" s="383">
        <f t="shared" si="0"/>
        <v>83500</v>
      </c>
      <c r="P7" s="396">
        <f>SUM(D7:O7)</f>
        <v>1157037.5</v>
      </c>
    </row>
    <row r="8" spans="1:16">
      <c r="A8" s="407">
        <v>2</v>
      </c>
      <c r="B8" s="416" t="s">
        <v>155</v>
      </c>
      <c r="C8" s="359"/>
      <c r="D8" s="384">
        <f>SUM(D9:D14)</f>
        <v>943664</v>
      </c>
      <c r="E8" s="385">
        <f t="shared" ref="E8:O8" si="1">SUM(E9:E14)</f>
        <v>18266.5</v>
      </c>
      <c r="F8" s="385">
        <f t="shared" si="1"/>
        <v>0</v>
      </c>
      <c r="G8" s="385">
        <f t="shared" si="1"/>
        <v>0</v>
      </c>
      <c r="H8" s="385">
        <f t="shared" si="1"/>
        <v>0</v>
      </c>
      <c r="I8" s="385">
        <f t="shared" si="1"/>
        <v>6000</v>
      </c>
      <c r="J8" s="385">
        <f t="shared" si="1"/>
        <v>0</v>
      </c>
      <c r="K8" s="385">
        <f t="shared" si="1"/>
        <v>0</v>
      </c>
      <c r="L8" s="385">
        <f t="shared" si="1"/>
        <v>74650</v>
      </c>
      <c r="M8" s="385">
        <f t="shared" si="1"/>
        <v>434</v>
      </c>
      <c r="N8" s="385">
        <f t="shared" si="1"/>
        <v>0</v>
      </c>
      <c r="O8" s="385">
        <f t="shared" si="1"/>
        <v>0</v>
      </c>
      <c r="P8" s="397">
        <f t="shared" ref="P8:P20" si="2">SUM(D8:O8)</f>
        <v>1043014.5</v>
      </c>
    </row>
    <row r="9" spans="1:16">
      <c r="A9" s="408">
        <v>3</v>
      </c>
      <c r="B9" s="417"/>
      <c r="C9" s="360" t="s">
        <v>156</v>
      </c>
      <c r="D9" s="386">
        <f ca="1">'Ceitec MU'!D10</f>
        <v>0</v>
      </c>
      <c r="E9" s="387">
        <f ca="1">'Ceitec CŘS'!D10</f>
        <v>0</v>
      </c>
      <c r="F9" s="387">
        <f ca="1">SKM!D10</f>
        <v>0</v>
      </c>
      <c r="G9" s="387">
        <f ca="1">UKB!D10</f>
        <v>0</v>
      </c>
      <c r="H9" s="387">
        <f ca="1">UCT!D10</f>
        <v>0</v>
      </c>
      <c r="I9" s="387">
        <f ca="1">SPSSN!D10</f>
        <v>0</v>
      </c>
      <c r="J9" s="387">
        <f ca="1">IBA!D10</f>
        <v>0</v>
      </c>
      <c r="K9" s="387">
        <f ca="1">CTT!D10</f>
        <v>0</v>
      </c>
      <c r="L9" s="387">
        <f ca="1">ÚVT!D10</f>
        <v>0</v>
      </c>
      <c r="M9" s="387">
        <f ca="1">CJV!D10</f>
        <v>0</v>
      </c>
      <c r="N9" s="387">
        <f ca="1">CZS!D10</f>
        <v>0</v>
      </c>
      <c r="O9" s="387">
        <f ca="1">RMU!D10</f>
        <v>0</v>
      </c>
      <c r="P9" s="398">
        <f t="shared" si="2"/>
        <v>0</v>
      </c>
    </row>
    <row r="10" spans="1:16">
      <c r="A10" s="408">
        <v>4</v>
      </c>
      <c r="B10" s="417"/>
      <c r="C10" s="360" t="s">
        <v>157</v>
      </c>
      <c r="D10" s="386">
        <f ca="1">'Ceitec MU'!D11</f>
        <v>0</v>
      </c>
      <c r="E10" s="387">
        <f ca="1">'Ceitec CŘS'!D11</f>
        <v>0</v>
      </c>
      <c r="F10" s="387">
        <f ca="1">SKM!D11</f>
        <v>0</v>
      </c>
      <c r="G10" s="387">
        <f ca="1">UKB!D11</f>
        <v>0</v>
      </c>
      <c r="H10" s="387">
        <f ca="1">UCT!D11</f>
        <v>0</v>
      </c>
      <c r="I10" s="387">
        <f ca="1">SPSSN!D11</f>
        <v>0</v>
      </c>
      <c r="J10" s="387">
        <f ca="1">IBA!D11</f>
        <v>0</v>
      </c>
      <c r="K10" s="387">
        <f ca="1">CTT!D11</f>
        <v>0</v>
      </c>
      <c r="L10" s="387">
        <f ca="1">ÚVT!D11</f>
        <v>8620</v>
      </c>
      <c r="M10" s="387">
        <f ca="1">CJV!D11</f>
        <v>0</v>
      </c>
      <c r="N10" s="387">
        <f ca="1">CZS!D11</f>
        <v>0</v>
      </c>
      <c r="O10" s="387">
        <f ca="1">RMU!D11</f>
        <v>0</v>
      </c>
      <c r="P10" s="398">
        <f t="shared" si="2"/>
        <v>8620</v>
      </c>
    </row>
    <row r="11" spans="1:16">
      <c r="A11" s="408">
        <v>5</v>
      </c>
      <c r="B11" s="417"/>
      <c r="C11" s="360" t="s">
        <v>158</v>
      </c>
      <c r="D11" s="386">
        <f ca="1">'Ceitec MU'!D12</f>
        <v>0</v>
      </c>
      <c r="E11" s="387">
        <f ca="1">'Ceitec CŘS'!D12</f>
        <v>0</v>
      </c>
      <c r="F11" s="387">
        <f ca="1">SKM!D12</f>
        <v>0</v>
      </c>
      <c r="G11" s="387">
        <f ca="1">UKB!D12</f>
        <v>0</v>
      </c>
      <c r="H11" s="387">
        <f ca="1">UCT!D12</f>
        <v>0</v>
      </c>
      <c r="I11" s="387">
        <f ca="1">SPSSN!D12</f>
        <v>6000</v>
      </c>
      <c r="J11" s="387">
        <f ca="1">IBA!D12</f>
        <v>0</v>
      </c>
      <c r="K11" s="387">
        <f ca="1">CTT!D12</f>
        <v>0</v>
      </c>
      <c r="L11" s="387">
        <f ca="1">ÚVT!D12</f>
        <v>90</v>
      </c>
      <c r="M11" s="387">
        <f ca="1">CJV!D12</f>
        <v>434</v>
      </c>
      <c r="N11" s="387">
        <f ca="1">CZS!D12</f>
        <v>0</v>
      </c>
      <c r="O11" s="387">
        <f ca="1">RMU!D12</f>
        <v>0</v>
      </c>
      <c r="P11" s="398">
        <f t="shared" si="2"/>
        <v>6524</v>
      </c>
    </row>
    <row r="12" spans="1:16">
      <c r="A12" s="408">
        <v>6</v>
      </c>
      <c r="B12" s="417"/>
      <c r="C12" s="360" t="s">
        <v>159</v>
      </c>
      <c r="D12" s="386">
        <f ca="1">'Ceitec MU'!D13</f>
        <v>0</v>
      </c>
      <c r="E12" s="387">
        <f ca="1">'Ceitec CŘS'!D13</f>
        <v>0</v>
      </c>
      <c r="F12" s="387">
        <f ca="1">SKM!D13</f>
        <v>0</v>
      </c>
      <c r="G12" s="387">
        <f ca="1">UKB!D13</f>
        <v>0</v>
      </c>
      <c r="H12" s="387">
        <f ca="1">UCT!D13</f>
        <v>0</v>
      </c>
      <c r="I12" s="387">
        <f ca="1">SPSSN!D13</f>
        <v>0</v>
      </c>
      <c r="J12" s="387">
        <f ca="1">IBA!D13</f>
        <v>0</v>
      </c>
      <c r="K12" s="387">
        <f ca="1">CTT!D13</f>
        <v>0</v>
      </c>
      <c r="L12" s="387">
        <f ca="1">ÚVT!D13</f>
        <v>0</v>
      </c>
      <c r="M12" s="387">
        <f ca="1">CJV!D13</f>
        <v>0</v>
      </c>
      <c r="N12" s="387">
        <f ca="1">CZS!D13</f>
        <v>0</v>
      </c>
      <c r="O12" s="387">
        <f ca="1">RMU!D13</f>
        <v>0</v>
      </c>
      <c r="P12" s="398">
        <f t="shared" si="2"/>
        <v>0</v>
      </c>
    </row>
    <row r="13" spans="1:16">
      <c r="A13" s="408">
        <v>7</v>
      </c>
      <c r="B13" s="417"/>
      <c r="C13" s="360" t="s">
        <v>160</v>
      </c>
      <c r="D13" s="386">
        <f ca="1">'Ceitec MU'!D14</f>
        <v>943489</v>
      </c>
      <c r="E13" s="387">
        <f ca="1">'Ceitec CŘS'!D14</f>
        <v>18266.5</v>
      </c>
      <c r="F13" s="387">
        <f ca="1">SKM!D14</f>
        <v>0</v>
      </c>
      <c r="G13" s="387">
        <f ca="1">UKB!D14</f>
        <v>0</v>
      </c>
      <c r="H13" s="387">
        <f ca="1">UCT!D14</f>
        <v>0</v>
      </c>
      <c r="I13" s="387">
        <f ca="1">SPSSN!D14</f>
        <v>0</v>
      </c>
      <c r="J13" s="387">
        <f ca="1">IBA!D14</f>
        <v>0</v>
      </c>
      <c r="K13" s="387">
        <f ca="1">CTT!D14</f>
        <v>0</v>
      </c>
      <c r="L13" s="387">
        <f ca="1">ÚVT!D14</f>
        <v>65940</v>
      </c>
      <c r="M13" s="387">
        <f ca="1">CJV!D14</f>
        <v>0</v>
      </c>
      <c r="N13" s="387">
        <f ca="1">CZS!D14</f>
        <v>0</v>
      </c>
      <c r="O13" s="387">
        <f ca="1">RMU!D14</f>
        <v>0</v>
      </c>
      <c r="P13" s="398">
        <f t="shared" si="2"/>
        <v>1027695.5</v>
      </c>
    </row>
    <row r="14" spans="1:16">
      <c r="A14" s="409">
        <v>8</v>
      </c>
      <c r="B14" s="418"/>
      <c r="C14" s="361" t="s">
        <v>161</v>
      </c>
      <c r="D14" s="388">
        <f ca="1">'Ceitec MU'!D15</f>
        <v>175</v>
      </c>
      <c r="E14" s="389">
        <f ca="1">'Ceitec CŘS'!D15</f>
        <v>0</v>
      </c>
      <c r="F14" s="389">
        <f ca="1">SKM!D15</f>
        <v>0</v>
      </c>
      <c r="G14" s="389">
        <f ca="1">UKB!D15</f>
        <v>0</v>
      </c>
      <c r="H14" s="389">
        <f ca="1">UCT!D15</f>
        <v>0</v>
      </c>
      <c r="I14" s="389">
        <f ca="1">SPSSN!D15</f>
        <v>0</v>
      </c>
      <c r="J14" s="389">
        <f ca="1">IBA!D15</f>
        <v>0</v>
      </c>
      <c r="K14" s="389">
        <f ca="1">CTT!D15</f>
        <v>0</v>
      </c>
      <c r="L14" s="389">
        <f ca="1">ÚVT!D15</f>
        <v>0</v>
      </c>
      <c r="M14" s="389">
        <f ca="1">CJV!D15</f>
        <v>0</v>
      </c>
      <c r="N14" s="389">
        <f ca="1">CZS!D15</f>
        <v>0</v>
      </c>
      <c r="O14" s="389">
        <f ca="1">RMU!D15</f>
        <v>0</v>
      </c>
      <c r="P14" s="399">
        <f t="shared" si="2"/>
        <v>175</v>
      </c>
    </row>
    <row r="15" spans="1:16">
      <c r="A15" s="410">
        <v>9</v>
      </c>
      <c r="B15" s="419" t="s">
        <v>162</v>
      </c>
      <c r="C15" s="370"/>
      <c r="D15" s="390">
        <f ca="1">'Ceitec MU'!D16</f>
        <v>0</v>
      </c>
      <c r="E15" s="391">
        <f ca="1">'Ceitec CŘS'!D16</f>
        <v>0</v>
      </c>
      <c r="F15" s="391">
        <f ca="1">SKM!D16</f>
        <v>0</v>
      </c>
      <c r="G15" s="391">
        <f ca="1">UKB!D16</f>
        <v>0</v>
      </c>
      <c r="H15" s="391">
        <f ca="1">UCT!D16</f>
        <v>0</v>
      </c>
      <c r="I15" s="391">
        <f ca="1">SPSSN!D16</f>
        <v>0</v>
      </c>
      <c r="J15" s="391">
        <f ca="1">IBA!D16</f>
        <v>0</v>
      </c>
      <c r="K15" s="391">
        <f ca="1">CTT!D16</f>
        <v>0</v>
      </c>
      <c r="L15" s="391">
        <f ca="1">ÚVT!D16</f>
        <v>7500</v>
      </c>
      <c r="M15" s="391">
        <f ca="1">CJV!D16</f>
        <v>0</v>
      </c>
      <c r="N15" s="391">
        <f ca="1">CZS!D16</f>
        <v>0</v>
      </c>
      <c r="O15" s="391">
        <f ca="1">RMU!D16</f>
        <v>17500</v>
      </c>
      <c r="P15" s="400">
        <f t="shared" si="2"/>
        <v>25000</v>
      </c>
    </row>
    <row r="16" spans="1:16">
      <c r="A16" s="410">
        <v>10</v>
      </c>
      <c r="B16" s="419" t="s">
        <v>163</v>
      </c>
      <c r="C16" s="370"/>
      <c r="D16" s="371">
        <f ca="1">'Ceitec MU'!D17</f>
        <v>0</v>
      </c>
      <c r="E16" s="372">
        <f ca="1">'Ceitec CŘS'!D17</f>
        <v>0</v>
      </c>
      <c r="F16" s="373">
        <f ca="1">SKM!D17</f>
        <v>0</v>
      </c>
      <c r="G16" s="373">
        <f ca="1">UKB!D17</f>
        <v>0</v>
      </c>
      <c r="H16" s="373">
        <f ca="1">UCT!D17</f>
        <v>0</v>
      </c>
      <c r="I16" s="372">
        <f ca="1">SPSSN!D17</f>
        <v>0</v>
      </c>
      <c r="J16" s="372">
        <f ca="1">IBA!D17</f>
        <v>0</v>
      </c>
      <c r="K16" s="373">
        <f ca="1">CTT!D17</f>
        <v>0</v>
      </c>
      <c r="L16" s="373">
        <f ca="1">ÚVT!D17</f>
        <v>0</v>
      </c>
      <c r="M16" s="373">
        <f ca="1">CJV!D17</f>
        <v>0</v>
      </c>
      <c r="N16" s="373">
        <f ca="1">CZS!D17</f>
        <v>0</v>
      </c>
      <c r="O16" s="373">
        <f ca="1">RMU!D17</f>
        <v>0</v>
      </c>
      <c r="P16" s="401">
        <f t="shared" si="2"/>
        <v>0</v>
      </c>
    </row>
    <row r="17" spans="1:16">
      <c r="A17" s="407">
        <v>11</v>
      </c>
      <c r="B17" s="416" t="s">
        <v>164</v>
      </c>
      <c r="C17" s="359"/>
      <c r="D17" s="371">
        <f ca="1">'Ceitec MU'!D18</f>
        <v>0</v>
      </c>
      <c r="E17" s="372">
        <f ca="1">'Ceitec CŘS'!D18</f>
        <v>0</v>
      </c>
      <c r="F17" s="373">
        <f ca="1">SKM!D18</f>
        <v>0</v>
      </c>
      <c r="G17" s="373">
        <f ca="1">UKB!D18</f>
        <v>0</v>
      </c>
      <c r="H17" s="373">
        <f ca="1">UCT!D18</f>
        <v>0</v>
      </c>
      <c r="I17" s="372">
        <f ca="1">SPSSN!D18</f>
        <v>0</v>
      </c>
      <c r="J17" s="372">
        <f ca="1">IBA!D18</f>
        <v>0</v>
      </c>
      <c r="K17" s="373">
        <f ca="1">CTT!D18</f>
        <v>0</v>
      </c>
      <c r="L17" s="373">
        <f ca="1">ÚVT!D18</f>
        <v>0</v>
      </c>
      <c r="M17" s="373">
        <f ca="1">CJV!D18</f>
        <v>0</v>
      </c>
      <c r="N17" s="373">
        <f ca="1">CZS!D18</f>
        <v>0</v>
      </c>
      <c r="O17" s="373">
        <f ca="1">RMU!D18</f>
        <v>0</v>
      </c>
      <c r="P17" s="401">
        <f t="shared" si="2"/>
        <v>0</v>
      </c>
    </row>
    <row r="18" spans="1:16">
      <c r="A18" s="410">
        <v>12</v>
      </c>
      <c r="B18" s="419" t="s">
        <v>165</v>
      </c>
      <c r="C18" s="370"/>
      <c r="D18" s="371">
        <f ca="1">'Ceitec MU'!D19</f>
        <v>0</v>
      </c>
      <c r="E18" s="372">
        <f ca="1">'Ceitec CŘS'!D19</f>
        <v>0</v>
      </c>
      <c r="F18" s="373">
        <f ca="1">SKM!D19</f>
        <v>7570</v>
      </c>
      <c r="G18" s="373">
        <f ca="1">UKB!D19</f>
        <v>0</v>
      </c>
      <c r="H18" s="373">
        <f ca="1">UCT!D19</f>
        <v>406</v>
      </c>
      <c r="I18" s="372">
        <f ca="1">SPSSN!D19</f>
        <v>0</v>
      </c>
      <c r="J18" s="372">
        <f ca="1">IBA!D19</f>
        <v>0</v>
      </c>
      <c r="K18" s="373">
        <f ca="1">CTT!D19</f>
        <v>842</v>
      </c>
      <c r="L18" s="373">
        <f ca="1">ÚVT!D19</f>
        <v>12399</v>
      </c>
      <c r="M18" s="373">
        <f ca="1">CJV!D19</f>
        <v>606</v>
      </c>
      <c r="N18" s="373">
        <f ca="1">CZS!D19</f>
        <v>200</v>
      </c>
      <c r="O18" s="373">
        <f ca="1">RMU!D19</f>
        <v>66000</v>
      </c>
      <c r="P18" s="401">
        <f t="shared" si="2"/>
        <v>88023</v>
      </c>
    </row>
    <row r="19" spans="1:16">
      <c r="A19" s="410">
        <v>13</v>
      </c>
      <c r="B19" s="419" t="s">
        <v>166</v>
      </c>
      <c r="C19" s="370"/>
      <c r="D19" s="371">
        <f ca="1">'Ceitec MU'!D20</f>
        <v>0</v>
      </c>
      <c r="E19" s="372">
        <f ca="1">'Ceitec CŘS'!D20</f>
        <v>0</v>
      </c>
      <c r="F19" s="373">
        <f ca="1">SKM!D20</f>
        <v>0</v>
      </c>
      <c r="G19" s="373">
        <f ca="1">UKB!D20</f>
        <v>0</v>
      </c>
      <c r="H19" s="373">
        <f ca="1">UCT!D20</f>
        <v>0</v>
      </c>
      <c r="I19" s="372">
        <f ca="1">SPSSN!D20</f>
        <v>0</v>
      </c>
      <c r="J19" s="372">
        <f ca="1">IBA!D20</f>
        <v>0</v>
      </c>
      <c r="K19" s="373">
        <f ca="1">CTT!D20</f>
        <v>0</v>
      </c>
      <c r="L19" s="373">
        <f ca="1">ÚVT!D20</f>
        <v>0</v>
      </c>
      <c r="M19" s="373">
        <f ca="1">CJV!D20</f>
        <v>0</v>
      </c>
      <c r="N19" s="373">
        <f ca="1">CZS!D20</f>
        <v>0</v>
      </c>
      <c r="O19" s="373">
        <f ca="1">RMU!D20</f>
        <v>0</v>
      </c>
      <c r="P19" s="401">
        <f t="shared" si="2"/>
        <v>0</v>
      </c>
    </row>
    <row r="20" spans="1:16" ht="13.5" thickBot="1">
      <c r="A20" s="411">
        <v>14</v>
      </c>
      <c r="B20" s="420" t="s">
        <v>167</v>
      </c>
      <c r="C20" s="374"/>
      <c r="D20" s="375">
        <f ca="1">'Ceitec MU'!D21</f>
        <v>1000</v>
      </c>
      <c r="E20" s="376">
        <f ca="1">'Ceitec CŘS'!D21</f>
        <v>0</v>
      </c>
      <c r="F20" s="377">
        <f ca="1">SKM!D21</f>
        <v>0</v>
      </c>
      <c r="G20" s="377">
        <f ca="1">UKB!D21</f>
        <v>0</v>
      </c>
      <c r="H20" s="377">
        <f ca="1">UCT!D21</f>
        <v>0</v>
      </c>
      <c r="I20" s="376">
        <f ca="1">SPSSN!D21</f>
        <v>0</v>
      </c>
      <c r="J20" s="376">
        <f ca="1">IBA!D21</f>
        <v>0</v>
      </c>
      <c r="K20" s="377">
        <f ca="1">CTT!D21</f>
        <v>0</v>
      </c>
      <c r="L20" s="377">
        <f ca="1">ÚVT!D21</f>
        <v>0</v>
      </c>
      <c r="M20" s="377">
        <f ca="1">CJV!D21</f>
        <v>0</v>
      </c>
      <c r="N20" s="377">
        <f ca="1">CZS!D21</f>
        <v>0</v>
      </c>
      <c r="O20" s="377">
        <f ca="1">RMU!D21</f>
        <v>0</v>
      </c>
      <c r="P20" s="402">
        <f t="shared" si="2"/>
        <v>1000</v>
      </c>
    </row>
    <row r="22" spans="1:16" ht="13.5" thickBot="1">
      <c r="H22" s="3"/>
      <c r="I22" s="2"/>
      <c r="J22" s="2"/>
      <c r="L22" s="3" t="s">
        <v>142</v>
      </c>
    </row>
    <row r="23" spans="1:16" s="8" customFormat="1" ht="15" customHeight="1">
      <c r="A23" s="5"/>
      <c r="B23" s="6"/>
      <c r="C23" s="7"/>
      <c r="D23" s="502" t="s">
        <v>143</v>
      </c>
      <c r="E23" s="503"/>
      <c r="F23" s="503"/>
      <c r="G23" s="503"/>
      <c r="H23" s="503"/>
      <c r="I23" s="503"/>
      <c r="J23" s="503"/>
      <c r="K23" s="503"/>
      <c r="L23" s="504"/>
    </row>
    <row r="24" spans="1:16" s="8" customFormat="1">
      <c r="A24" s="9"/>
      <c r="B24" s="505" t="s">
        <v>170</v>
      </c>
      <c r="C24" s="506"/>
      <c r="D24" s="10"/>
      <c r="E24" s="508" t="s">
        <v>172</v>
      </c>
      <c r="F24" s="509"/>
      <c r="G24" s="509"/>
      <c r="H24" s="510"/>
      <c r="I24" s="511" t="s">
        <v>171</v>
      </c>
      <c r="J24" s="512"/>
      <c r="K24" s="512"/>
      <c r="L24" s="513"/>
    </row>
    <row r="25" spans="1:16" s="8" customFormat="1">
      <c r="A25" s="9"/>
      <c r="B25" s="507"/>
      <c r="C25" s="506"/>
      <c r="D25" s="10" t="s">
        <v>144</v>
      </c>
      <c r="E25" s="11"/>
      <c r="F25" s="12" t="s">
        <v>145</v>
      </c>
      <c r="G25" s="11"/>
      <c r="H25" s="422" t="s">
        <v>146</v>
      </c>
      <c r="I25" s="11"/>
      <c r="J25" s="12" t="s">
        <v>145</v>
      </c>
      <c r="K25" s="13"/>
      <c r="L25" s="15" t="s">
        <v>146</v>
      </c>
    </row>
    <row r="26" spans="1:16" s="24" customFormat="1" ht="15.75">
      <c r="A26" s="16"/>
      <c r="B26" s="17" t="s">
        <v>147</v>
      </c>
      <c r="C26" s="430" t="s">
        <v>240</v>
      </c>
      <c r="D26" s="18" t="s">
        <v>148</v>
      </c>
      <c r="E26" s="19" t="s">
        <v>149</v>
      </c>
      <c r="F26" s="20" t="s">
        <v>150</v>
      </c>
      <c r="G26" s="19" t="s">
        <v>151</v>
      </c>
      <c r="H26" s="423" t="s">
        <v>152</v>
      </c>
      <c r="I26" s="19" t="s">
        <v>149</v>
      </c>
      <c r="J26" s="20" t="s">
        <v>150</v>
      </c>
      <c r="K26" s="21" t="s">
        <v>151</v>
      </c>
      <c r="L26" s="23" t="s">
        <v>153</v>
      </c>
    </row>
    <row r="27" spans="1:16" s="32" customFormat="1" ht="12">
      <c r="A27" s="25"/>
      <c r="B27" s="26"/>
      <c r="C27" s="26"/>
      <c r="D27" s="27">
        <v>1</v>
      </c>
      <c r="E27" s="26">
        <v>2</v>
      </c>
      <c r="F27" s="28">
        <v>3</v>
      </c>
      <c r="G27" s="26">
        <v>4</v>
      </c>
      <c r="H27" s="424">
        <v>5</v>
      </c>
      <c r="I27" s="26">
        <v>6</v>
      </c>
      <c r="J27" s="28">
        <v>7</v>
      </c>
      <c r="K27" s="29">
        <v>8</v>
      </c>
      <c r="L27" s="31">
        <v>9</v>
      </c>
    </row>
    <row r="28" spans="1:16" s="41" customFormat="1" ht="15" customHeight="1">
      <c r="A28" s="33">
        <v>1</v>
      </c>
      <c r="B28" s="34" t="s">
        <v>154</v>
      </c>
      <c r="C28" s="34"/>
      <c r="D28" s="35">
        <f t="shared" ref="D28:L28" si="3">SUM(D36:D41)+D29</f>
        <v>1157037.5</v>
      </c>
      <c r="E28" s="36">
        <f t="shared" si="3"/>
        <v>232746</v>
      </c>
      <c r="F28" s="37">
        <f t="shared" si="3"/>
        <v>875183</v>
      </c>
      <c r="G28" s="421">
        <f t="shared" si="3"/>
        <v>49108.5</v>
      </c>
      <c r="H28" s="425">
        <f t="shared" si="3"/>
        <v>1157037.5</v>
      </c>
      <c r="I28" s="36">
        <f t="shared" si="3"/>
        <v>0</v>
      </c>
      <c r="J28" s="37">
        <f t="shared" si="3"/>
        <v>0</v>
      </c>
      <c r="K28" s="38">
        <f t="shared" si="3"/>
        <v>0</v>
      </c>
      <c r="L28" s="40">
        <f t="shared" si="3"/>
        <v>0</v>
      </c>
    </row>
    <row r="29" spans="1:16" s="41" customFormat="1" ht="15" customHeight="1">
      <c r="A29" s="42">
        <v>2</v>
      </c>
      <c r="B29" s="43" t="s">
        <v>155</v>
      </c>
      <c r="C29" s="44"/>
      <c r="D29" s="45">
        <f t="shared" ref="D29:D41" si="4">H29+L29</f>
        <v>1043014.5</v>
      </c>
      <c r="E29" s="46">
        <f>SUM(E30:E35)</f>
        <v>183622</v>
      </c>
      <c r="F29" s="47">
        <f>SUM(F30:F35)</f>
        <v>841126</v>
      </c>
      <c r="G29" s="353">
        <f>SUM(G30:G35)</f>
        <v>18266.5</v>
      </c>
      <c r="H29" s="354">
        <f t="shared" ref="H29:H41" si="5">SUM(E29:G29)</f>
        <v>1043014.5</v>
      </c>
      <c r="I29" s="46">
        <f>SUM(I30:I35)</f>
        <v>0</v>
      </c>
      <c r="J29" s="47">
        <f>SUM(J30:J35)</f>
        <v>0</v>
      </c>
      <c r="K29" s="48">
        <f>SUM(K30:K35)</f>
        <v>0</v>
      </c>
      <c r="L29" s="50">
        <f t="shared" ref="L29:L41" si="6">SUM(I29:K29)</f>
        <v>0</v>
      </c>
    </row>
    <row r="30" spans="1:16" s="62" customFormat="1" ht="15" customHeight="1">
      <c r="A30" s="51">
        <v>3</v>
      </c>
      <c r="B30" s="52"/>
      <c r="C30" s="53" t="s">
        <v>156</v>
      </c>
      <c r="D30" s="54">
        <f t="shared" si="4"/>
        <v>0</v>
      </c>
      <c r="E30" s="55">
        <f ca="1">'Ceitec MU'!E10+'Ceitec CŘS'!E10+SKM!E10+UKB!E10+UCT!E10+SPSSN!E10+IBA!E10+CTT!E10+ÚVT!E10+CJV!E10+CZS!E10+RMU!E10</f>
        <v>0</v>
      </c>
      <c r="F30" s="56">
        <f ca="1">'Ceitec MU'!F10+'Ceitec CŘS'!F10+SKM!F10+UKB!F10+UCT!F10+SPSSN!F10+IBA!F10+CTT!F10+ÚVT!F10+CJV!F10+CZS!F10+RMU!F10</f>
        <v>0</v>
      </c>
      <c r="G30" s="56">
        <f ca="1">'Ceitec MU'!G10+'Ceitec CŘS'!G10+SKM!G10+UKB!G10+UCT!G10+SPSSN!G10+IBA!G10+CTT!G10+ÚVT!G10+CJV!G10+CZS!G10+RMU!G10</f>
        <v>0</v>
      </c>
      <c r="H30" s="330">
        <f t="shared" si="5"/>
        <v>0</v>
      </c>
      <c r="I30" s="59"/>
      <c r="J30" s="60"/>
      <c r="K30" s="57"/>
      <c r="L30" s="61">
        <f t="shared" si="6"/>
        <v>0</v>
      </c>
    </row>
    <row r="31" spans="1:16" s="62" customFormat="1" ht="15" customHeight="1">
      <c r="A31" s="51">
        <v>4</v>
      </c>
      <c r="B31" s="52"/>
      <c r="C31" s="53" t="s">
        <v>157</v>
      </c>
      <c r="D31" s="63">
        <f t="shared" si="4"/>
        <v>8620</v>
      </c>
      <c r="E31" s="55">
        <f ca="1">'Ceitec MU'!E11+'Ceitec CŘS'!E11+SKM!E11+UKB!E11+UCT!E11+SPSSN!E11+IBA!E11+CTT!E11+ÚVT!E11+CJV!E11+CZS!E11+RMU!E11</f>
        <v>0</v>
      </c>
      <c r="F31" s="56">
        <f ca="1">'Ceitec MU'!F11+'Ceitec CŘS'!F11+SKM!F11+UKB!F11+UCT!F11+SPSSN!F11+IBA!F11+CTT!F11+ÚVT!F11+CJV!F11+CZS!F11+RMU!F11</f>
        <v>8620</v>
      </c>
      <c r="G31" s="56">
        <f ca="1">'Ceitec MU'!G11+'Ceitec CŘS'!G11+SKM!G11+UKB!G11+UCT!G11+SPSSN!G11+IBA!G11+CTT!G11+ÚVT!G11+CJV!G11+CZS!G11+RMU!G11</f>
        <v>0</v>
      </c>
      <c r="H31" s="330">
        <f t="shared" si="5"/>
        <v>8620</v>
      </c>
      <c r="I31" s="59"/>
      <c r="J31" s="60"/>
      <c r="K31" s="57"/>
      <c r="L31" s="61">
        <f t="shared" si="6"/>
        <v>0</v>
      </c>
    </row>
    <row r="32" spans="1:16" s="62" customFormat="1" ht="15" customHeight="1">
      <c r="A32" s="51">
        <v>5</v>
      </c>
      <c r="B32" s="52"/>
      <c r="C32" s="53" t="s">
        <v>158</v>
      </c>
      <c r="D32" s="63">
        <f t="shared" si="4"/>
        <v>6524</v>
      </c>
      <c r="E32" s="55">
        <f ca="1">'Ceitec MU'!E12+'Ceitec CŘS'!E12+SKM!E12+UKB!E12+UCT!E12+SPSSN!E12+IBA!E12+CTT!E12+ÚVT!E12+CJV!E12+CZS!E12+RMU!E12</f>
        <v>6000</v>
      </c>
      <c r="F32" s="56">
        <f ca="1">'Ceitec MU'!F12+'Ceitec CŘS'!F12+SKM!F12+UKB!F12+UCT!F12+SPSSN!F12+IBA!F12+CTT!F12+ÚVT!F12+CJV!F12+CZS!F12+RMU!F12</f>
        <v>524</v>
      </c>
      <c r="G32" s="56">
        <f ca="1">'Ceitec MU'!G12+'Ceitec CŘS'!G12+SKM!G12+UKB!G12+UCT!G12+SPSSN!G12+IBA!G12+CTT!G12+ÚVT!G12+CJV!G12+CZS!G12+RMU!G12</f>
        <v>0</v>
      </c>
      <c r="H32" s="330">
        <f t="shared" si="5"/>
        <v>6524</v>
      </c>
      <c r="I32" s="59"/>
      <c r="J32" s="60"/>
      <c r="K32" s="57"/>
      <c r="L32" s="61">
        <f t="shared" si="6"/>
        <v>0</v>
      </c>
    </row>
    <row r="33" spans="1:16" s="62" customFormat="1" ht="15" customHeight="1">
      <c r="A33" s="51">
        <v>6</v>
      </c>
      <c r="B33" s="52"/>
      <c r="C33" s="53" t="s">
        <v>159</v>
      </c>
      <c r="D33" s="63">
        <f t="shared" si="4"/>
        <v>0</v>
      </c>
      <c r="E33" s="55">
        <f ca="1">'Ceitec MU'!E13+'Ceitec CŘS'!E13+SKM!E13+UKB!E13+UCT!E13+SPSSN!E13+IBA!E13+CTT!E13+ÚVT!E13+CJV!E13+CZS!E13+RMU!E13</f>
        <v>0</v>
      </c>
      <c r="F33" s="56">
        <f ca="1">'Ceitec MU'!F13+'Ceitec CŘS'!F13+SKM!F13+UKB!F13+UCT!F13+SPSSN!F13+IBA!F13+CTT!F13+ÚVT!F13+CJV!F13+CZS!F13+RMU!F13</f>
        <v>0</v>
      </c>
      <c r="G33" s="56">
        <f ca="1">'Ceitec MU'!G13+'Ceitec CŘS'!G13+SKM!G13+UKB!G13+UCT!G13+SPSSN!G13+IBA!G13+CTT!G13+ÚVT!G13+CJV!G13+CZS!G13+RMU!G13</f>
        <v>0</v>
      </c>
      <c r="H33" s="331">
        <f t="shared" si="5"/>
        <v>0</v>
      </c>
      <c r="I33" s="68"/>
      <c r="J33" s="69"/>
      <c r="K33" s="66"/>
      <c r="L33" s="70">
        <f t="shared" si="6"/>
        <v>0</v>
      </c>
    </row>
    <row r="34" spans="1:16" s="62" customFormat="1" ht="15" customHeight="1">
      <c r="A34" s="51">
        <v>7</v>
      </c>
      <c r="B34" s="52"/>
      <c r="C34" s="53" t="s">
        <v>160</v>
      </c>
      <c r="D34" s="63">
        <f t="shared" si="4"/>
        <v>1027695.5</v>
      </c>
      <c r="E34" s="55">
        <f ca="1">'Ceitec MU'!E14+'Ceitec CŘS'!E14+SKM!E14+UKB!E14+UCT!E14+SPSSN!E14+IBA!E14+CTT!E14+ÚVT!E14+CJV!E14+CZS!E14+RMU!E14</f>
        <v>177622</v>
      </c>
      <c r="F34" s="56">
        <f ca="1">'Ceitec MU'!F14+'Ceitec CŘS'!F14+SKM!F14+UKB!F14+UCT!F14+SPSSN!F14+IBA!F14+CTT!F14+ÚVT!F14+CJV!F14+CZS!F14+RMU!F14</f>
        <v>831807</v>
      </c>
      <c r="G34" s="56">
        <f ca="1">'Ceitec MU'!G14+'Ceitec CŘS'!G14+SKM!G14+UKB!G14+UCT!G14+SPSSN!G14+IBA!G14+CTT!G14+ÚVT!G14+CJV!G14+CZS!G14+RMU!G14</f>
        <v>18266.5</v>
      </c>
      <c r="H34" s="331">
        <f t="shared" si="5"/>
        <v>1027695.5</v>
      </c>
      <c r="I34" s="68"/>
      <c r="J34" s="69"/>
      <c r="K34" s="66"/>
      <c r="L34" s="70">
        <f t="shared" si="6"/>
        <v>0</v>
      </c>
      <c r="O34" s="41"/>
      <c r="P34" s="41"/>
    </row>
    <row r="35" spans="1:16" s="62" customFormat="1" ht="15" customHeight="1">
      <c r="A35" s="71">
        <v>8</v>
      </c>
      <c r="B35" s="72"/>
      <c r="C35" s="73" t="s">
        <v>161</v>
      </c>
      <c r="D35" s="327">
        <f t="shared" si="4"/>
        <v>175</v>
      </c>
      <c r="E35" s="329">
        <f ca="1">'Ceitec MU'!E15+'Ceitec CŘS'!E15+SKM!E15+UKB!E15+UCT!E15+SPSSN!E15+IBA!E15+CTT!E15+ÚVT!E15+CJV!E15+CZS!E15+RMU!E15</f>
        <v>0</v>
      </c>
      <c r="F35" s="334">
        <f ca="1">'Ceitec MU'!F15+'Ceitec CŘS'!F15+SKM!F15+UKB!F15+UCT!F15+SPSSN!F15+IBA!F15+CTT!F15+ÚVT!F15+CJV!F15+CZS!F15+RMU!F15</f>
        <v>175</v>
      </c>
      <c r="G35" s="334">
        <f ca="1">'Ceitec MU'!G15+'Ceitec CŘS'!G15+SKM!G15+UKB!G15+UCT!G15+SPSSN!G15+IBA!G15+CTT!G15+ÚVT!G15+CJV!G15+CZS!G15+RMU!G15</f>
        <v>0</v>
      </c>
      <c r="H35" s="332">
        <f t="shared" si="5"/>
        <v>175</v>
      </c>
      <c r="I35" s="79"/>
      <c r="J35" s="80"/>
      <c r="K35" s="77"/>
      <c r="L35" s="81">
        <f t="shared" si="6"/>
        <v>0</v>
      </c>
      <c r="O35" s="41"/>
      <c r="P35" s="41"/>
    </row>
    <row r="36" spans="1:16" s="41" customFormat="1" ht="15" customHeight="1">
      <c r="A36" s="82">
        <v>9</v>
      </c>
      <c r="B36" s="83" t="s">
        <v>162</v>
      </c>
      <c r="C36" s="84"/>
      <c r="D36" s="85">
        <f t="shared" si="4"/>
        <v>25000</v>
      </c>
      <c r="E36" s="335">
        <f ca="1">'Ceitec MU'!E16+'Ceitec CŘS'!E16+SKM!E16+UKB!E16+UCT!E16+SPSSN!E16+IBA!E16+CTT!E16+ÚVT!E16+CJV!E16+CZS!E16+RMU!E16</f>
        <v>20000</v>
      </c>
      <c r="F36" s="336">
        <f ca="1">'Ceitec MU'!F16+'Ceitec CŘS'!F16+SKM!F16+UKB!F16+UCT!F16+SPSSN!F16+IBA!F16+CTT!F16+ÚVT!F16+CJV!F16+CZS!F16+RMU!F16</f>
        <v>5000</v>
      </c>
      <c r="G36" s="336">
        <f ca="1">'Ceitec MU'!G16+'Ceitec CŘS'!G16+SKM!G16+UKB!G16+UCT!G16+SPSSN!G16+IBA!G16+CTT!G16+ÚVT!G16+CJV!G16+CZS!G16+RMU!G16</f>
        <v>0</v>
      </c>
      <c r="H36" s="333">
        <f t="shared" si="5"/>
        <v>25000</v>
      </c>
      <c r="I36" s="90"/>
      <c r="J36" s="91"/>
      <c r="K36" s="88"/>
      <c r="L36" s="92">
        <f t="shared" si="6"/>
        <v>0</v>
      </c>
    </row>
    <row r="37" spans="1:16" s="41" customFormat="1" ht="15" customHeight="1">
      <c r="A37" s="82">
        <v>10</v>
      </c>
      <c r="B37" s="83" t="s">
        <v>163</v>
      </c>
      <c r="C37" s="84"/>
      <c r="D37" s="85">
        <f t="shared" si="4"/>
        <v>0</v>
      </c>
      <c r="E37" s="339">
        <f ca="1">'Ceitec MU'!E17+'Ceitec CŘS'!E17+SKM!E17+UKB!E17+UCT!E17+SPSSN!E17+IBA!E17+CTT!E17+ÚVT!E17+CJV!E17+CZS!E17+RMU!E17</f>
        <v>0</v>
      </c>
      <c r="F37" s="340">
        <f ca="1">'Ceitec MU'!F17+'Ceitec CŘS'!F17+SKM!F17+UKB!F17+UCT!F17+SPSSN!F17+IBA!F17+CTT!F17+ÚVT!F17+CJV!F17+CZS!F17+RMU!F17</f>
        <v>0</v>
      </c>
      <c r="G37" s="340">
        <f ca="1">'Ceitec MU'!G17+'Ceitec CŘS'!G17+SKM!G17+UKB!G17+UCT!G17+SPSSN!G17+IBA!G17+CTT!G17+ÚVT!G17+CJV!G17+CZS!G17+RMU!G17</f>
        <v>0</v>
      </c>
      <c r="H37" s="333">
        <f t="shared" si="5"/>
        <v>0</v>
      </c>
      <c r="I37" s="90"/>
      <c r="J37" s="91"/>
      <c r="K37" s="88"/>
      <c r="L37" s="92">
        <f t="shared" si="6"/>
        <v>0</v>
      </c>
    </row>
    <row r="38" spans="1:16" s="41" customFormat="1" ht="15" customHeight="1">
      <c r="A38" s="42">
        <v>11</v>
      </c>
      <c r="B38" s="43" t="s">
        <v>164</v>
      </c>
      <c r="C38" s="43"/>
      <c r="D38" s="85">
        <f t="shared" si="4"/>
        <v>0</v>
      </c>
      <c r="E38" s="339">
        <f ca="1">'Ceitec MU'!E18+'Ceitec CŘS'!E18+SKM!E18+UKB!E18+UCT!E18+SPSSN!E18+IBA!E18+CTT!E18+ÚVT!E18+CJV!E18+CZS!E18+RMU!E18</f>
        <v>0</v>
      </c>
      <c r="F38" s="340">
        <f ca="1">'Ceitec MU'!F18+'Ceitec CŘS'!F18+SKM!F18+UKB!F18+UCT!F18+SPSSN!F18+IBA!F18+CTT!F18+ÚVT!F18+CJV!F18+CZS!F18+RMU!F18</f>
        <v>0</v>
      </c>
      <c r="G38" s="340">
        <f ca="1">'Ceitec MU'!G18+'Ceitec CŘS'!G18+SKM!G18+UKB!G18+UCT!G18+SPSSN!G18+IBA!G18+CTT!G18+ÚVT!G18+CJV!G18+CZS!G18+RMU!G18</f>
        <v>0</v>
      </c>
      <c r="H38" s="95">
        <f t="shared" si="5"/>
        <v>0</v>
      </c>
      <c r="I38" s="97"/>
      <c r="J38" s="98"/>
      <c r="K38" s="95"/>
      <c r="L38" s="99">
        <f t="shared" si="6"/>
        <v>0</v>
      </c>
    </row>
    <row r="39" spans="1:16" s="41" customFormat="1" ht="15" customHeight="1">
      <c r="A39" s="82">
        <v>12</v>
      </c>
      <c r="B39" s="84" t="s">
        <v>165</v>
      </c>
      <c r="C39" s="84"/>
      <c r="D39" s="100">
        <f t="shared" si="4"/>
        <v>88023</v>
      </c>
      <c r="E39" s="339">
        <f ca="1">'Ceitec MU'!E19+'Ceitec CŘS'!E19+SKM!E19+UKB!E19+UCT!E19+SPSSN!E19+IBA!E19+CTT!E19+ÚVT!E19+CJV!E19+CZS!E19+RMU!E19</f>
        <v>28124</v>
      </c>
      <c r="F39" s="340">
        <f ca="1">'Ceitec MU'!F19+'Ceitec CŘS'!F19+SKM!F19+UKB!F19+UCT!F19+SPSSN!F19+IBA!F19+CTT!F19+ÚVT!F19+CJV!F19+CZS!F19+RMU!F19</f>
        <v>29057</v>
      </c>
      <c r="G39" s="340">
        <f ca="1">'Ceitec MU'!G19+'Ceitec CŘS'!G19+SKM!G19+UKB!G19+UCT!G19+SPSSN!G19+IBA!G19+CTT!G19+ÚVT!G19+CJV!G19+CZS!G19+RMU!G19</f>
        <v>30842</v>
      </c>
      <c r="H39" s="95">
        <f t="shared" si="5"/>
        <v>88023</v>
      </c>
      <c r="I39" s="97"/>
      <c r="J39" s="98"/>
      <c r="K39" s="95"/>
      <c r="L39" s="99">
        <f t="shared" si="6"/>
        <v>0</v>
      </c>
    </row>
    <row r="40" spans="1:16" s="41" customFormat="1" ht="15" customHeight="1">
      <c r="A40" s="82">
        <v>13</v>
      </c>
      <c r="B40" s="84" t="s">
        <v>166</v>
      </c>
      <c r="C40" s="84"/>
      <c r="D40" s="100">
        <f t="shared" si="4"/>
        <v>0</v>
      </c>
      <c r="E40" s="339">
        <f ca="1">'Ceitec MU'!E20+'Ceitec CŘS'!E20+SKM!E20+UKB!E20+UCT!E20+SPSSN!E20+IBA!E20+CTT!E20+ÚVT!E20+CJV!E20+CZS!E20+RMU!E20</f>
        <v>0</v>
      </c>
      <c r="F40" s="340">
        <f ca="1">'Ceitec MU'!F20+'Ceitec CŘS'!F20+SKM!F20+UKB!F20+UCT!F20+SPSSN!F20+IBA!F20+CTT!F20+ÚVT!F20+CJV!F20+CZS!F20+RMU!F20</f>
        <v>0</v>
      </c>
      <c r="G40" s="340">
        <f ca="1">'Ceitec MU'!G20+'Ceitec CŘS'!G20+SKM!G20+UKB!G20+UCT!G20+SPSSN!G20+IBA!G20+CTT!G20+ÚVT!G20+CJV!G20+CZS!G20+RMU!G20</f>
        <v>0</v>
      </c>
      <c r="H40" s="95">
        <f t="shared" si="5"/>
        <v>0</v>
      </c>
      <c r="I40" s="97"/>
      <c r="J40" s="98"/>
      <c r="K40" s="95"/>
      <c r="L40" s="99">
        <f t="shared" si="6"/>
        <v>0</v>
      </c>
    </row>
    <row r="41" spans="1:16" s="41" customFormat="1" ht="15" customHeight="1" thickBot="1">
      <c r="A41" s="101">
        <v>14</v>
      </c>
      <c r="B41" s="102" t="s">
        <v>167</v>
      </c>
      <c r="C41" s="102"/>
      <c r="D41" s="103">
        <f t="shared" si="4"/>
        <v>1000</v>
      </c>
      <c r="E41" s="337">
        <f ca="1">'Ceitec MU'!E21+'Ceitec CŘS'!E21+SKM!E21+UKB!E21+UCT!E21+SPSSN!E21+IBA!E21+CTT!E21+ÚVT!E21+CJV!E21+CZS!E21+RMU!E21</f>
        <v>1000</v>
      </c>
      <c r="F41" s="338">
        <f ca="1">'Ceitec MU'!F21+'Ceitec CŘS'!F21+SKM!F21+UKB!F21+UCT!F21+SPSSN!F21+IBA!F21+CTT!F21+ÚVT!F21+CJV!F21+CZS!F21+RMU!F21</f>
        <v>0</v>
      </c>
      <c r="G41" s="338">
        <f ca="1">'Ceitec MU'!G21+'Ceitec CŘS'!G21+SKM!G21+UKB!G21+UCT!G21+SPSSN!G21+IBA!G21+CTT!G21+ÚVT!G21+CJV!G21+CZS!G21+RMU!G21</f>
        <v>0</v>
      </c>
      <c r="H41" s="106">
        <f t="shared" si="5"/>
        <v>1000</v>
      </c>
      <c r="I41" s="104"/>
      <c r="J41" s="105"/>
      <c r="K41" s="106"/>
      <c r="L41" s="108">
        <f t="shared" si="6"/>
        <v>0</v>
      </c>
    </row>
    <row r="42" spans="1:16" s="110" customFormat="1" ht="11.25">
      <c r="A42" s="109" t="s">
        <v>174</v>
      </c>
      <c r="B42" s="109" t="s">
        <v>168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</row>
    <row r="43" spans="1:16" s="110" customFormat="1" ht="11.25">
      <c r="A43" s="109"/>
      <c r="B43" s="109" t="s">
        <v>175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6" s="110" customFormat="1" ht="11.25">
      <c r="A44" s="109" t="s">
        <v>176</v>
      </c>
      <c r="B44" s="109" t="s">
        <v>177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</row>
    <row r="45" spans="1:16" s="112" customFormat="1" ht="12">
      <c r="A45" s="111"/>
      <c r="B45" s="111"/>
      <c r="C45" s="111"/>
      <c r="E45" s="113"/>
    </row>
  </sheetData>
  <mergeCells count="5">
    <mergeCell ref="B3:C4"/>
    <mergeCell ref="D23:L23"/>
    <mergeCell ref="B24:C25"/>
    <mergeCell ref="E24:H24"/>
    <mergeCell ref="I24:L24"/>
  </mergeCells>
  <phoneticPr fontId="30" type="noConversion"/>
  <printOptions horizontalCentered="1"/>
  <pageMargins left="0.59055118110236227" right="0.31496062992125984" top="0.5" bottom="0.24" header="0.19685039370078741" footer="0.16"/>
  <pageSetup paperSize="9" scale="75" orientation="landscape" r:id="rId1"/>
  <headerFooter alignWithMargins="0">
    <oddHeader>&amp;L&amp;"Arial CE,kurzíva\&amp;11Osnova rozpočtu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E10" sqref="E10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228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>SUM(D16:D21)+D9</f>
        <v>944664</v>
      </c>
      <c r="E8" s="36">
        <f t="shared" ref="E8:L8" si="0">SUM(E16:E21)+E9</f>
        <v>178622</v>
      </c>
      <c r="F8" s="37">
        <f t="shared" si="0"/>
        <v>766042</v>
      </c>
      <c r="G8" s="38">
        <f t="shared" si="0"/>
        <v>0</v>
      </c>
      <c r="H8" s="39">
        <f>SUM(H16:H21)+H9</f>
        <v>944664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>H9+L9</f>
        <v>943664</v>
      </c>
      <c r="E9" s="46">
        <f>SUM(E10:E15)</f>
        <v>177622</v>
      </c>
      <c r="F9" s="47">
        <f>SUM(F10:F15)</f>
        <v>766042</v>
      </c>
      <c r="G9" s="48">
        <f>SUM(G10:G15)</f>
        <v>0</v>
      </c>
      <c r="H9" s="49">
        <f>SUM(E9:G9)</f>
        <v>943664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1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>H10+L10</f>
        <v>0</v>
      </c>
      <c r="E10" s="55"/>
      <c r="F10" s="56"/>
      <c r="G10" s="57"/>
      <c r="H10" s="58">
        <f t="shared" ref="H10:H21" si="2">SUM(E10:G10)</f>
        <v>0</v>
      </c>
      <c r="I10" s="59"/>
      <c r="J10" s="60"/>
      <c r="K10" s="57"/>
      <c r="L10" s="61">
        <f t="shared" si="1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ref="D11:D21" si="3">H11+L11</f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1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3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1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3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1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>H14+L14</f>
        <v>943489</v>
      </c>
      <c r="E14" s="64">
        <v>177622</v>
      </c>
      <c r="F14" s="65">
        <v>765867</v>
      </c>
      <c r="G14" s="66"/>
      <c r="H14" s="67">
        <f t="shared" si="2"/>
        <v>943489</v>
      </c>
      <c r="I14" s="68"/>
      <c r="J14" s="69"/>
      <c r="K14" s="66"/>
      <c r="L14" s="70">
        <f t="shared" si="1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3"/>
        <v>175</v>
      </c>
      <c r="E15" s="75"/>
      <c r="F15" s="76">
        <v>175</v>
      </c>
      <c r="G15" s="77"/>
      <c r="H15" s="78">
        <f>SUM(E15:G15)</f>
        <v>175</v>
      </c>
      <c r="I15" s="79"/>
      <c r="J15" s="80"/>
      <c r="K15" s="77"/>
      <c r="L15" s="81">
        <f t="shared" si="1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3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1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3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1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3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1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3"/>
        <v>0</v>
      </c>
      <c r="E19" s="93"/>
      <c r="F19" s="94"/>
      <c r="G19" s="95"/>
      <c r="H19" s="96">
        <f t="shared" si="2"/>
        <v>0</v>
      </c>
      <c r="I19" s="97"/>
      <c r="J19" s="98"/>
      <c r="K19" s="95"/>
      <c r="L19" s="99">
        <f t="shared" si="1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3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1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3"/>
        <v>1000</v>
      </c>
      <c r="E21" s="104">
        <v>1000</v>
      </c>
      <c r="F21" s="105"/>
      <c r="G21" s="106"/>
      <c r="H21" s="107">
        <f t="shared" si="2"/>
        <v>1000</v>
      </c>
      <c r="I21" s="104"/>
      <c r="J21" s="105"/>
      <c r="K21" s="106"/>
      <c r="L21" s="108">
        <f t="shared" si="1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3" sqref="F13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229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>SUM(D16:D21)+D9</f>
        <v>18266.5</v>
      </c>
      <c r="E8" s="36">
        <f t="shared" ref="E8:L8" si="0">SUM(E16:E21)+E9</f>
        <v>0</v>
      </c>
      <c r="F8" s="37">
        <f t="shared" si="0"/>
        <v>0</v>
      </c>
      <c r="G8" s="38">
        <f t="shared" si="0"/>
        <v>18266.5</v>
      </c>
      <c r="H8" s="39">
        <f t="shared" si="0"/>
        <v>18266.5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>H9+L9</f>
        <v>18266.5</v>
      </c>
      <c r="E9" s="55">
        <f>SUM(E10:E15)</f>
        <v>0</v>
      </c>
      <c r="F9" s="56">
        <f>SUM(F10:F15)</f>
        <v>0</v>
      </c>
      <c r="G9" s="57">
        <f>SUM(G10:G15)</f>
        <v>18266.5</v>
      </c>
      <c r="H9" s="49">
        <f>SUM(E9:G9)</f>
        <v>18266.5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1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ref="D10:D21" si="2">H10+L10</f>
        <v>0</v>
      </c>
      <c r="E10" s="55"/>
      <c r="F10" s="56"/>
      <c r="G10" s="57"/>
      <c r="H10" s="58">
        <f t="shared" ref="H10:H21" si="3">SUM(E10:G10)</f>
        <v>0</v>
      </c>
      <c r="I10" s="59"/>
      <c r="J10" s="60"/>
      <c r="K10" s="57"/>
      <c r="L10" s="61">
        <f t="shared" si="1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2"/>
        <v>0</v>
      </c>
      <c r="E11" s="55"/>
      <c r="F11" s="56"/>
      <c r="G11" s="57"/>
      <c r="H11" s="58">
        <f t="shared" si="3"/>
        <v>0</v>
      </c>
      <c r="I11" s="59"/>
      <c r="J11" s="60"/>
      <c r="K11" s="57"/>
      <c r="L11" s="61">
        <f t="shared" si="1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2"/>
        <v>0</v>
      </c>
      <c r="E12" s="55"/>
      <c r="F12" s="56"/>
      <c r="G12" s="57"/>
      <c r="H12" s="58">
        <f t="shared" si="3"/>
        <v>0</v>
      </c>
      <c r="I12" s="59"/>
      <c r="J12" s="60"/>
      <c r="K12" s="57"/>
      <c r="L12" s="61">
        <f t="shared" si="1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2"/>
        <v>0</v>
      </c>
      <c r="E13" s="64"/>
      <c r="F13" s="65"/>
      <c r="G13" s="66"/>
      <c r="H13" s="67">
        <f t="shared" si="3"/>
        <v>0</v>
      </c>
      <c r="I13" s="68"/>
      <c r="J13" s="69"/>
      <c r="K13" s="66"/>
      <c r="L13" s="70">
        <f t="shared" si="1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>H14+L14</f>
        <v>18266.5</v>
      </c>
      <c r="E14" s="64"/>
      <c r="F14" s="65"/>
      <c r="G14" s="66">
        <v>18266.5</v>
      </c>
      <c r="H14" s="67">
        <f t="shared" si="3"/>
        <v>18266.5</v>
      </c>
      <c r="I14" s="68"/>
      <c r="J14" s="69"/>
      <c r="K14" s="66"/>
      <c r="L14" s="70">
        <f t="shared" si="1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2"/>
        <v>0</v>
      </c>
      <c r="E15" s="75"/>
      <c r="F15" s="76"/>
      <c r="G15" s="77"/>
      <c r="H15" s="78">
        <f t="shared" si="3"/>
        <v>0</v>
      </c>
      <c r="I15" s="79"/>
      <c r="J15" s="80"/>
      <c r="K15" s="77"/>
      <c r="L15" s="81">
        <f t="shared" si="1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2"/>
        <v>0</v>
      </c>
      <c r="E16" s="86"/>
      <c r="F16" s="87"/>
      <c r="G16" s="88"/>
      <c r="H16" s="89">
        <f t="shared" si="3"/>
        <v>0</v>
      </c>
      <c r="I16" s="90"/>
      <c r="J16" s="91"/>
      <c r="K16" s="88"/>
      <c r="L16" s="92">
        <f t="shared" si="1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2"/>
        <v>0</v>
      </c>
      <c r="E17" s="86"/>
      <c r="F17" s="87"/>
      <c r="G17" s="88"/>
      <c r="H17" s="89">
        <f t="shared" si="3"/>
        <v>0</v>
      </c>
      <c r="I17" s="90"/>
      <c r="J17" s="91"/>
      <c r="K17" s="88"/>
      <c r="L17" s="92">
        <f t="shared" si="1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2"/>
        <v>0</v>
      </c>
      <c r="E18" s="93"/>
      <c r="F18" s="94"/>
      <c r="G18" s="95"/>
      <c r="H18" s="96">
        <f t="shared" si="3"/>
        <v>0</v>
      </c>
      <c r="I18" s="97"/>
      <c r="J18" s="98"/>
      <c r="K18" s="95"/>
      <c r="L18" s="99">
        <f t="shared" si="1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2"/>
        <v>0</v>
      </c>
      <c r="E19" s="93"/>
      <c r="F19" s="94"/>
      <c r="G19" s="95"/>
      <c r="H19" s="96">
        <f t="shared" si="3"/>
        <v>0</v>
      </c>
      <c r="I19" s="97"/>
      <c r="J19" s="98"/>
      <c r="K19" s="95"/>
      <c r="L19" s="99">
        <f t="shared" si="1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2"/>
        <v>0</v>
      </c>
      <c r="E20" s="97"/>
      <c r="F20" s="98"/>
      <c r="G20" s="95"/>
      <c r="H20" s="96">
        <f t="shared" si="3"/>
        <v>0</v>
      </c>
      <c r="I20" s="97"/>
      <c r="J20" s="98"/>
      <c r="K20" s="95"/>
      <c r="L20" s="99">
        <f t="shared" si="1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2"/>
        <v>0</v>
      </c>
      <c r="E21" s="104"/>
      <c r="F21" s="105"/>
      <c r="G21" s="106"/>
      <c r="H21" s="107">
        <f t="shared" si="3"/>
        <v>0</v>
      </c>
      <c r="I21" s="104"/>
      <c r="J21" s="105"/>
      <c r="K21" s="106"/>
      <c r="L21" s="108">
        <f t="shared" si="1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2:S28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4" customWidth="1"/>
    <col min="9" max="9" width="8" style="1" customWidth="1"/>
    <col min="10" max="10" width="8.7109375" style="1" customWidth="1"/>
    <col min="11" max="11" width="7.85546875" style="4" customWidth="1"/>
    <col min="12" max="12" width="8.7109375" style="4" customWidth="1"/>
    <col min="13" max="14" width="10.28515625" style="4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K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230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7570</v>
      </c>
      <c r="E8" s="36">
        <f t="shared" si="0"/>
        <v>4500</v>
      </c>
      <c r="F8" s="37">
        <f t="shared" si="0"/>
        <v>3070</v>
      </c>
      <c r="G8" s="38">
        <f t="shared" si="0"/>
        <v>0</v>
      </c>
      <c r="H8" s="39">
        <f t="shared" si="0"/>
        <v>7570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208</v>
      </c>
      <c r="C19" s="84"/>
      <c r="D19" s="100">
        <f t="shared" si="1"/>
        <v>7570</v>
      </c>
      <c r="E19" s="93">
        <v>4500</v>
      </c>
      <c r="F19" s="94">
        <v>3070</v>
      </c>
      <c r="G19" s="95"/>
      <c r="H19" s="96">
        <f t="shared" si="2"/>
        <v>7570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  <row r="28" spans="1:12">
      <c r="A28" s="325" t="s">
        <v>212</v>
      </c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227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0</v>
      </c>
      <c r="E8" s="36">
        <f t="shared" si="0"/>
        <v>0</v>
      </c>
      <c r="F8" s="37">
        <f t="shared" si="0"/>
        <v>0</v>
      </c>
      <c r="G8" s="38">
        <f t="shared" si="0"/>
        <v>0</v>
      </c>
      <c r="H8" s="39">
        <f t="shared" si="0"/>
        <v>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0</v>
      </c>
      <c r="E19" s="93"/>
      <c r="F19" s="94"/>
      <c r="G19" s="95"/>
      <c r="H19" s="96">
        <f t="shared" si="2"/>
        <v>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231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406</v>
      </c>
      <c r="E8" s="36">
        <f t="shared" si="0"/>
        <v>0</v>
      </c>
      <c r="F8" s="37">
        <f t="shared" si="0"/>
        <v>406</v>
      </c>
      <c r="G8" s="38">
        <f t="shared" si="0"/>
        <v>0</v>
      </c>
      <c r="H8" s="39">
        <f t="shared" si="0"/>
        <v>406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406</v>
      </c>
      <c r="E19" s="93"/>
      <c r="F19" s="94">
        <v>406</v>
      </c>
      <c r="G19" s="95"/>
      <c r="H19" s="96">
        <f t="shared" si="2"/>
        <v>406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213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6000</v>
      </c>
      <c r="E8" s="36">
        <f t="shared" si="0"/>
        <v>6000</v>
      </c>
      <c r="F8" s="37">
        <f t="shared" si="0"/>
        <v>0</v>
      </c>
      <c r="G8" s="38">
        <f t="shared" si="0"/>
        <v>0</v>
      </c>
      <c r="H8" s="39">
        <f t="shared" si="0"/>
        <v>6000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6000</v>
      </c>
      <c r="E9" s="46">
        <f>SUM(E10:E15)</f>
        <v>6000</v>
      </c>
      <c r="F9" s="47">
        <f>SUM(F10:F15)</f>
        <v>0</v>
      </c>
      <c r="G9" s="48">
        <f>SUM(G10:G15)</f>
        <v>0</v>
      </c>
      <c r="H9" s="49">
        <f t="shared" ref="H9:H21" si="2">SUM(E9:G9)</f>
        <v>6000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6000</v>
      </c>
      <c r="E12" s="55">
        <v>6000</v>
      </c>
      <c r="F12" s="56"/>
      <c r="G12" s="57"/>
      <c r="H12" s="58">
        <f t="shared" si="2"/>
        <v>6000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0</v>
      </c>
      <c r="E19" s="93"/>
      <c r="F19" s="94"/>
      <c r="G19" s="95"/>
      <c r="H19" s="96">
        <f t="shared" si="2"/>
        <v>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6"/>
  <sheetViews>
    <sheetView showGridLines="0" workbookViewId="0">
      <selection activeCell="E7" sqref="E7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1" spans="1:19" ht="13.5" thickBot="1">
      <c r="F1" s="3" t="s">
        <v>142</v>
      </c>
      <c r="G1" s="114"/>
      <c r="H1" s="114"/>
      <c r="I1" s="114"/>
      <c r="K1" s="1"/>
      <c r="L1" s="1"/>
      <c r="M1" s="1"/>
      <c r="N1" s="1"/>
      <c r="P1" s="1"/>
      <c r="Q1" s="1"/>
      <c r="R1" s="1"/>
      <c r="S1" s="1"/>
    </row>
    <row r="2" spans="1:19">
      <c r="A2" s="5"/>
      <c r="B2" s="412"/>
      <c r="C2" s="362"/>
      <c r="D2" s="362"/>
      <c r="E2" s="363"/>
      <c r="F2" s="403"/>
      <c r="G2" s="114"/>
      <c r="H2" s="114"/>
      <c r="I2" s="114"/>
      <c r="K2" s="1"/>
      <c r="L2" s="1"/>
      <c r="M2" s="1"/>
      <c r="N2" s="1"/>
      <c r="P2" s="1"/>
      <c r="Q2" s="1"/>
      <c r="R2" s="1"/>
      <c r="S2" s="1"/>
    </row>
    <row r="3" spans="1:19">
      <c r="A3" s="9"/>
      <c r="B3" s="499" t="s">
        <v>170</v>
      </c>
      <c r="C3" s="500"/>
      <c r="D3" s="364"/>
      <c r="E3" s="365"/>
      <c r="F3" s="392"/>
      <c r="G3" s="114"/>
      <c r="H3" s="114"/>
      <c r="I3" s="114"/>
      <c r="K3" s="1"/>
      <c r="L3" s="1"/>
      <c r="M3" s="1"/>
      <c r="N3" s="1"/>
      <c r="P3" s="1"/>
      <c r="Q3" s="1"/>
      <c r="R3" s="1"/>
      <c r="S3" s="1"/>
    </row>
    <row r="4" spans="1:19">
      <c r="A4" s="9"/>
      <c r="B4" s="501"/>
      <c r="C4" s="500"/>
      <c r="D4" s="378" t="s">
        <v>246</v>
      </c>
      <c r="E4" s="379" t="s">
        <v>241</v>
      </c>
      <c r="F4" s="393" t="s">
        <v>249</v>
      </c>
      <c r="G4" s="114"/>
      <c r="H4" s="114"/>
      <c r="I4" s="114"/>
      <c r="K4" s="1"/>
      <c r="L4" s="1"/>
      <c r="M4" s="1"/>
      <c r="N4" s="1"/>
      <c r="P4" s="1"/>
      <c r="Q4" s="1"/>
      <c r="R4" s="1"/>
      <c r="S4" s="1"/>
    </row>
    <row r="5" spans="1:19" ht="15.75">
      <c r="A5" s="16"/>
      <c r="B5" s="413" t="s">
        <v>147</v>
      </c>
      <c r="C5" s="430" t="s">
        <v>247</v>
      </c>
      <c r="D5" s="448"/>
      <c r="E5" s="448"/>
      <c r="F5" s="449" t="s">
        <v>146</v>
      </c>
      <c r="G5" s="114"/>
      <c r="H5" s="114"/>
      <c r="I5" s="114"/>
      <c r="K5" s="1"/>
      <c r="L5" s="1"/>
      <c r="M5" s="1"/>
      <c r="N5" s="1"/>
      <c r="P5" s="1"/>
      <c r="Q5" s="1"/>
      <c r="R5" s="1"/>
      <c r="S5" s="1"/>
    </row>
    <row r="6" spans="1:19">
      <c r="A6" s="405"/>
      <c r="B6" s="414"/>
      <c r="C6" s="29"/>
      <c r="D6" s="445"/>
      <c r="E6" s="446"/>
      <c r="F6" s="447"/>
      <c r="G6" s="114"/>
      <c r="H6" s="114"/>
      <c r="I6" s="114"/>
      <c r="K6" s="1"/>
      <c r="L6" s="1"/>
      <c r="M6" s="1"/>
      <c r="N6" s="1"/>
      <c r="P6" s="1"/>
      <c r="Q6" s="1"/>
      <c r="R6" s="1"/>
      <c r="S6" s="1"/>
    </row>
    <row r="7" spans="1:19">
      <c r="A7" s="406">
        <v>1</v>
      </c>
      <c r="B7" s="415" t="s">
        <v>154</v>
      </c>
      <c r="C7" s="369"/>
      <c r="D7" s="451">
        <f>D8+SUM(D15:D20)</f>
        <v>786285</v>
      </c>
      <c r="E7" s="452">
        <f>E8+SUM(E15:E20)</f>
        <v>1157037.5</v>
      </c>
      <c r="F7" s="453">
        <f t="shared" ref="F7:F20" si="0">SUM(D7:E7)</f>
        <v>1943322.5</v>
      </c>
      <c r="G7" s="114"/>
      <c r="H7" s="114"/>
      <c r="I7" s="114"/>
      <c r="K7" s="1"/>
      <c r="L7" s="1"/>
      <c r="M7" s="1"/>
      <c r="N7" s="1"/>
      <c r="P7" s="1"/>
      <c r="Q7" s="1"/>
      <c r="R7" s="1"/>
      <c r="S7" s="1"/>
    </row>
    <row r="8" spans="1:19">
      <c r="A8" s="407">
        <v>2</v>
      </c>
      <c r="B8" s="416" t="s">
        <v>155</v>
      </c>
      <c r="C8" s="359"/>
      <c r="D8" s="454">
        <f>SUM(D9:D14)</f>
        <v>737241</v>
      </c>
      <c r="E8" s="454">
        <f>SUM(E9:E14)</f>
        <v>1043014.5</v>
      </c>
      <c r="F8" s="455">
        <f t="shared" si="0"/>
        <v>1780255.5</v>
      </c>
      <c r="G8" s="114"/>
      <c r="H8" s="114"/>
      <c r="I8" s="114"/>
      <c r="K8" s="1"/>
      <c r="L8" s="1"/>
      <c r="M8" s="1"/>
      <c r="N8" s="1"/>
      <c r="P8" s="1"/>
      <c r="Q8" s="1"/>
      <c r="R8" s="1"/>
      <c r="S8" s="1"/>
    </row>
    <row r="9" spans="1:19">
      <c r="A9" s="408">
        <v>3</v>
      </c>
      <c r="B9" s="417"/>
      <c r="C9" s="360" t="s">
        <v>156</v>
      </c>
      <c r="D9" s="456">
        <f ca="1">Fakulty!M9</f>
        <v>2156</v>
      </c>
      <c r="E9" s="456">
        <f ca="1">Součásti!P9</f>
        <v>0</v>
      </c>
      <c r="F9" s="457">
        <f t="shared" si="0"/>
        <v>2156</v>
      </c>
      <c r="G9" s="114"/>
      <c r="H9" s="114"/>
      <c r="I9" s="114"/>
      <c r="K9" s="1"/>
      <c r="L9" s="1"/>
      <c r="M9" s="1"/>
      <c r="N9" s="1"/>
      <c r="P9" s="1"/>
      <c r="Q9" s="1"/>
      <c r="R9" s="1"/>
      <c r="S9" s="1"/>
    </row>
    <row r="10" spans="1:19">
      <c r="A10" s="408">
        <v>4</v>
      </c>
      <c r="B10" s="417"/>
      <c r="C10" s="360" t="s">
        <v>157</v>
      </c>
      <c r="D10" s="456">
        <f ca="1">Fakulty!M10</f>
        <v>0</v>
      </c>
      <c r="E10" s="456">
        <f ca="1">Součásti!P10</f>
        <v>8620</v>
      </c>
      <c r="F10" s="457">
        <f t="shared" si="0"/>
        <v>8620</v>
      </c>
      <c r="G10" s="114"/>
      <c r="H10" s="114"/>
      <c r="I10" s="114"/>
      <c r="K10" s="1"/>
      <c r="L10" s="1"/>
      <c r="M10" s="1"/>
      <c r="N10" s="1"/>
      <c r="P10" s="1"/>
      <c r="Q10" s="1"/>
      <c r="R10" s="1"/>
      <c r="S10" s="1"/>
    </row>
    <row r="11" spans="1:19">
      <c r="A11" s="408">
        <v>5</v>
      </c>
      <c r="B11" s="417"/>
      <c r="C11" s="360" t="s">
        <v>158</v>
      </c>
      <c r="D11" s="456">
        <f ca="1">Fakulty!M11</f>
        <v>16015</v>
      </c>
      <c r="E11" s="456">
        <f ca="1">Součásti!P11</f>
        <v>6524</v>
      </c>
      <c r="F11" s="457">
        <f t="shared" si="0"/>
        <v>22539</v>
      </c>
      <c r="G11" s="114"/>
      <c r="H11" s="114"/>
      <c r="I11" s="114"/>
      <c r="K11" s="1"/>
      <c r="L11" s="1"/>
      <c r="M11" s="1"/>
      <c r="N11" s="1"/>
      <c r="P11" s="1"/>
      <c r="Q11" s="1"/>
      <c r="R11" s="1"/>
      <c r="S11" s="1"/>
    </row>
    <row r="12" spans="1:19">
      <c r="A12" s="408">
        <v>6</v>
      </c>
      <c r="B12" s="417"/>
      <c r="C12" s="360" t="s">
        <v>159</v>
      </c>
      <c r="D12" s="456">
        <f ca="1">Fakulty!M12</f>
        <v>6450</v>
      </c>
      <c r="E12" s="456">
        <f ca="1">Součásti!P12</f>
        <v>0</v>
      </c>
      <c r="F12" s="457">
        <f t="shared" si="0"/>
        <v>6450</v>
      </c>
      <c r="G12" s="114"/>
      <c r="H12" s="114"/>
      <c r="I12" s="114"/>
      <c r="K12" s="1"/>
      <c r="L12" s="1"/>
      <c r="M12" s="1"/>
      <c r="N12" s="1"/>
      <c r="P12" s="1"/>
      <c r="Q12" s="1"/>
      <c r="R12" s="1"/>
      <c r="S12" s="1"/>
    </row>
    <row r="13" spans="1:19">
      <c r="A13" s="408">
        <v>7</v>
      </c>
      <c r="B13" s="417"/>
      <c r="C13" s="360" t="s">
        <v>160</v>
      </c>
      <c r="D13" s="456">
        <f ca="1">Fakulty!M13</f>
        <v>707916</v>
      </c>
      <c r="E13" s="456">
        <f ca="1">Součásti!P13</f>
        <v>1027695.5</v>
      </c>
      <c r="F13" s="457">
        <f t="shared" si="0"/>
        <v>1735611.5</v>
      </c>
      <c r="G13" s="114"/>
      <c r="H13" s="114"/>
      <c r="I13" s="114"/>
      <c r="K13" s="1"/>
      <c r="L13" s="1"/>
      <c r="M13" s="1"/>
      <c r="N13" s="1"/>
      <c r="P13" s="1"/>
      <c r="Q13" s="1"/>
      <c r="R13" s="1"/>
      <c r="S13" s="1"/>
    </row>
    <row r="14" spans="1:19">
      <c r="A14" s="409">
        <v>8</v>
      </c>
      <c r="B14" s="418"/>
      <c r="C14" s="361" t="s">
        <v>161</v>
      </c>
      <c r="D14" s="456">
        <f ca="1">Fakulty!M14</f>
        <v>4704</v>
      </c>
      <c r="E14" s="456">
        <f ca="1">Součásti!P14</f>
        <v>175</v>
      </c>
      <c r="F14" s="458">
        <f t="shared" si="0"/>
        <v>4879</v>
      </c>
      <c r="G14" s="114"/>
      <c r="H14" s="114"/>
      <c r="I14" s="114"/>
      <c r="K14" s="1"/>
      <c r="L14" s="1"/>
      <c r="M14" s="1"/>
      <c r="N14" s="1"/>
      <c r="P14" s="1"/>
      <c r="Q14" s="1"/>
      <c r="R14" s="1"/>
      <c r="S14" s="1"/>
    </row>
    <row r="15" spans="1:19">
      <c r="A15" s="410">
        <v>9</v>
      </c>
      <c r="B15" s="419" t="s">
        <v>162</v>
      </c>
      <c r="C15" s="370"/>
      <c r="D15" s="459">
        <f ca="1">Fakulty!M15</f>
        <v>2500</v>
      </c>
      <c r="E15" s="459">
        <f ca="1">Součásti!P15</f>
        <v>25000</v>
      </c>
      <c r="F15" s="460">
        <f t="shared" si="0"/>
        <v>27500</v>
      </c>
      <c r="G15" s="114"/>
      <c r="H15" s="114"/>
      <c r="I15" s="114"/>
      <c r="K15" s="1"/>
      <c r="L15" s="1"/>
      <c r="M15" s="1"/>
      <c r="N15" s="1"/>
      <c r="P15" s="1"/>
      <c r="Q15" s="1"/>
      <c r="R15" s="1"/>
      <c r="S15" s="1"/>
    </row>
    <row r="16" spans="1:19">
      <c r="A16" s="410">
        <v>10</v>
      </c>
      <c r="B16" s="419" t="s">
        <v>163</v>
      </c>
      <c r="C16" s="370"/>
      <c r="D16" s="459">
        <f ca="1">Fakulty!M16</f>
        <v>0</v>
      </c>
      <c r="E16" s="459">
        <f ca="1">Součásti!P16</f>
        <v>0</v>
      </c>
      <c r="F16" s="461">
        <f t="shared" si="0"/>
        <v>0</v>
      </c>
      <c r="G16" s="114"/>
      <c r="H16" s="114"/>
      <c r="I16" s="114"/>
      <c r="K16" s="1"/>
      <c r="L16" s="1"/>
      <c r="M16" s="1"/>
      <c r="N16" s="1"/>
      <c r="P16" s="1"/>
      <c r="Q16" s="1"/>
      <c r="R16" s="1"/>
      <c r="S16" s="1"/>
    </row>
    <row r="17" spans="1:19">
      <c r="A17" s="410">
        <v>11</v>
      </c>
      <c r="B17" s="419" t="s">
        <v>164</v>
      </c>
      <c r="C17" s="370"/>
      <c r="D17" s="459">
        <f ca="1">Fakulty!M17</f>
        <v>0</v>
      </c>
      <c r="E17" s="459">
        <f ca="1">Součásti!P17</f>
        <v>0</v>
      </c>
      <c r="F17" s="461">
        <f t="shared" si="0"/>
        <v>0</v>
      </c>
      <c r="G17" s="114"/>
      <c r="H17" s="114"/>
      <c r="I17" s="114"/>
      <c r="K17" s="1"/>
      <c r="L17" s="1"/>
      <c r="M17" s="1"/>
      <c r="N17" s="1"/>
      <c r="P17" s="1"/>
      <c r="Q17" s="1"/>
      <c r="R17" s="1"/>
      <c r="S17" s="1"/>
    </row>
    <row r="18" spans="1:19">
      <c r="A18" s="410">
        <v>12</v>
      </c>
      <c r="B18" s="419" t="s">
        <v>165</v>
      </c>
      <c r="C18" s="370"/>
      <c r="D18" s="459">
        <f ca="1">Fakulty!M18</f>
        <v>46544</v>
      </c>
      <c r="E18" s="459">
        <f ca="1">Součásti!P18</f>
        <v>88023</v>
      </c>
      <c r="F18" s="461">
        <f t="shared" si="0"/>
        <v>134567</v>
      </c>
      <c r="G18" s="114"/>
      <c r="H18" s="114"/>
      <c r="I18" s="114"/>
      <c r="K18" s="1"/>
      <c r="L18" s="1"/>
      <c r="M18" s="1"/>
      <c r="N18" s="1"/>
      <c r="P18" s="1"/>
      <c r="Q18" s="1"/>
      <c r="R18" s="1"/>
      <c r="S18" s="1"/>
    </row>
    <row r="19" spans="1:19">
      <c r="A19" s="410">
        <v>13</v>
      </c>
      <c r="B19" s="419" t="s">
        <v>166</v>
      </c>
      <c r="C19" s="370"/>
      <c r="D19" s="459">
        <f ca="1">Fakulty!M19</f>
        <v>0</v>
      </c>
      <c r="E19" s="459">
        <f ca="1">Součásti!P19</f>
        <v>0</v>
      </c>
      <c r="F19" s="461">
        <f t="shared" si="0"/>
        <v>0</v>
      </c>
      <c r="G19" s="114"/>
      <c r="H19" s="114"/>
      <c r="I19" s="114"/>
      <c r="K19" s="1"/>
      <c r="L19" s="1"/>
      <c r="M19" s="1"/>
      <c r="N19" s="1"/>
      <c r="P19" s="1"/>
      <c r="Q19" s="1"/>
      <c r="R19" s="1"/>
      <c r="S19" s="1"/>
    </row>
    <row r="20" spans="1:19" ht="13.5" thickBot="1">
      <c r="A20" s="426">
        <v>14</v>
      </c>
      <c r="B20" s="427" t="s">
        <v>167</v>
      </c>
      <c r="C20" s="428"/>
      <c r="D20" s="462">
        <f ca="1">Fakulty!M20</f>
        <v>0</v>
      </c>
      <c r="E20" s="462">
        <f ca="1">Součásti!P20</f>
        <v>1000</v>
      </c>
      <c r="F20" s="463">
        <f t="shared" si="0"/>
        <v>1000</v>
      </c>
      <c r="G20" s="114"/>
      <c r="H20" s="114"/>
      <c r="I20" s="114"/>
      <c r="K20" s="1"/>
      <c r="L20" s="1"/>
      <c r="M20" s="1"/>
      <c r="N20" s="1"/>
      <c r="P20" s="1"/>
      <c r="Q20" s="1"/>
      <c r="R20" s="1"/>
      <c r="S20" s="1"/>
    </row>
    <row r="21" spans="1:19">
      <c r="M21" s="114"/>
      <c r="N21" s="114"/>
      <c r="O21" s="114"/>
      <c r="Q21" s="1"/>
      <c r="R21" s="1"/>
      <c r="S21" s="1"/>
    </row>
    <row r="23" spans="1:19" ht="13.5" thickBot="1">
      <c r="H23" s="3"/>
      <c r="I23" s="2"/>
      <c r="J23" s="2"/>
      <c r="L23" s="3" t="s">
        <v>142</v>
      </c>
    </row>
    <row r="24" spans="1:19" s="8" customFormat="1" ht="15" customHeight="1">
      <c r="A24" s="5"/>
      <c r="B24" s="6"/>
      <c r="C24" s="7"/>
      <c r="D24" s="502" t="s">
        <v>143</v>
      </c>
      <c r="E24" s="503"/>
      <c r="F24" s="503"/>
      <c r="G24" s="503"/>
      <c r="H24" s="503"/>
      <c r="I24" s="503"/>
      <c r="J24" s="503"/>
      <c r="K24" s="503"/>
      <c r="L24" s="504"/>
    </row>
    <row r="25" spans="1:19" s="8" customFormat="1">
      <c r="A25" s="9"/>
      <c r="B25" s="505" t="s">
        <v>170</v>
      </c>
      <c r="C25" s="506"/>
      <c r="D25" s="10"/>
      <c r="E25" s="508" t="s">
        <v>172</v>
      </c>
      <c r="F25" s="509"/>
      <c r="G25" s="509"/>
      <c r="H25" s="510"/>
      <c r="I25" s="511" t="s">
        <v>171</v>
      </c>
      <c r="J25" s="512"/>
      <c r="K25" s="512"/>
      <c r="L25" s="513"/>
    </row>
    <row r="26" spans="1:19" s="8" customFormat="1">
      <c r="A26" s="9"/>
      <c r="B26" s="507"/>
      <c r="C26" s="506"/>
      <c r="D26" s="10" t="s">
        <v>144</v>
      </c>
      <c r="E26" s="11"/>
      <c r="F26" s="12" t="s">
        <v>145</v>
      </c>
      <c r="G26" s="13"/>
      <c r="H26" s="14" t="s">
        <v>146</v>
      </c>
      <c r="I26" s="11"/>
      <c r="J26" s="12" t="s">
        <v>145</v>
      </c>
      <c r="K26" s="13"/>
      <c r="L26" s="15" t="s">
        <v>146</v>
      </c>
    </row>
    <row r="27" spans="1:19" s="24" customFormat="1" ht="15.75">
      <c r="A27" s="16"/>
      <c r="B27" s="17" t="s">
        <v>147</v>
      </c>
      <c r="C27" s="430" t="s">
        <v>247</v>
      </c>
      <c r="D27" s="18" t="s">
        <v>148</v>
      </c>
      <c r="E27" s="19" t="s">
        <v>149</v>
      </c>
      <c r="F27" s="20" t="s">
        <v>150</v>
      </c>
      <c r="G27" s="21" t="s">
        <v>151</v>
      </c>
      <c r="H27" s="22" t="s">
        <v>152</v>
      </c>
      <c r="I27" s="19" t="s">
        <v>149</v>
      </c>
      <c r="J27" s="20" t="s">
        <v>150</v>
      </c>
      <c r="K27" s="21" t="s">
        <v>151</v>
      </c>
      <c r="L27" s="23" t="s">
        <v>153</v>
      </c>
    </row>
    <row r="28" spans="1:19" s="32" customFormat="1" ht="12">
      <c r="A28" s="25"/>
      <c r="B28" s="26"/>
      <c r="C28" s="26"/>
      <c r="D28" s="27">
        <v>1</v>
      </c>
      <c r="E28" s="26">
        <v>2</v>
      </c>
      <c r="F28" s="28">
        <v>3</v>
      </c>
      <c r="G28" s="29">
        <v>4</v>
      </c>
      <c r="H28" s="30">
        <v>5</v>
      </c>
      <c r="I28" s="26">
        <v>6</v>
      </c>
      <c r="J28" s="28">
        <v>7</v>
      </c>
      <c r="K28" s="29">
        <v>8</v>
      </c>
      <c r="L28" s="31">
        <v>9</v>
      </c>
    </row>
    <row r="29" spans="1:19" s="41" customFormat="1" ht="15" customHeight="1">
      <c r="A29" s="33">
        <v>1</v>
      </c>
      <c r="B29" s="34" t="s">
        <v>154</v>
      </c>
      <c r="C29" s="34"/>
      <c r="D29" s="35">
        <f t="shared" ref="D29:L29" si="1">SUM(D37:D42)+D30</f>
        <v>1943322.5</v>
      </c>
      <c r="E29" s="36">
        <f t="shared" si="1"/>
        <v>725084</v>
      </c>
      <c r="F29" s="37">
        <f t="shared" si="1"/>
        <v>1156057</v>
      </c>
      <c r="G29" s="38">
        <f t="shared" si="1"/>
        <v>62181.5</v>
      </c>
      <c r="H29" s="39">
        <f t="shared" si="1"/>
        <v>1943322.5</v>
      </c>
      <c r="I29" s="36">
        <f t="shared" si="1"/>
        <v>0</v>
      </c>
      <c r="J29" s="37">
        <f t="shared" si="1"/>
        <v>0</v>
      </c>
      <c r="K29" s="38">
        <f t="shared" si="1"/>
        <v>0</v>
      </c>
      <c r="L29" s="40">
        <f t="shared" si="1"/>
        <v>0</v>
      </c>
    </row>
    <row r="30" spans="1:19" s="41" customFormat="1" ht="15" customHeight="1">
      <c r="A30" s="42">
        <v>2</v>
      </c>
      <c r="B30" s="43" t="s">
        <v>155</v>
      </c>
      <c r="C30" s="44"/>
      <c r="D30" s="45">
        <f>H30+L30</f>
        <v>1780255.5</v>
      </c>
      <c r="E30" s="46">
        <f>SUM(E31:E36)</f>
        <v>651176</v>
      </c>
      <c r="F30" s="47">
        <f>SUM(F31:F36)</f>
        <v>1097740</v>
      </c>
      <c r="G30" s="48">
        <f>SUM(G31:G36)</f>
        <v>31339.5</v>
      </c>
      <c r="H30" s="49">
        <f t="shared" ref="H30:H42" si="2">SUM(E30:G30)</f>
        <v>1780255.5</v>
      </c>
      <c r="I30" s="46">
        <f>SUM(I31:I36)</f>
        <v>0</v>
      </c>
      <c r="J30" s="47">
        <f>SUM(J31:J36)</f>
        <v>0</v>
      </c>
      <c r="K30" s="48">
        <f>SUM(K31:K36)</f>
        <v>0</v>
      </c>
      <c r="L30" s="50">
        <f t="shared" ref="L30:L42" si="3">SUM(I30:K30)</f>
        <v>0</v>
      </c>
    </row>
    <row r="31" spans="1:19" s="62" customFormat="1" ht="15" customHeight="1">
      <c r="A31" s="51">
        <v>3</v>
      </c>
      <c r="B31" s="52"/>
      <c r="C31" s="53" t="s">
        <v>156</v>
      </c>
      <c r="D31" s="54">
        <f t="shared" ref="D31:D42" si="4">H31+L31</f>
        <v>2156</v>
      </c>
      <c r="E31" s="55">
        <f ca="1">Fakulty!E31+Součásti!E30</f>
        <v>0</v>
      </c>
      <c r="F31" s="56">
        <f ca="1">Fakulty!F31+Součásti!F30</f>
        <v>2156</v>
      </c>
      <c r="G31" s="350">
        <f ca="1">Fakulty!G31+Součásti!G30</f>
        <v>0</v>
      </c>
      <c r="H31" s="58">
        <f t="shared" si="2"/>
        <v>2156</v>
      </c>
      <c r="I31" s="55">
        <f ca="1">Fakulty!I31+Součásti!I30</f>
        <v>0</v>
      </c>
      <c r="J31" s="56">
        <f ca="1">Fakulty!J31+Součásti!J30</f>
        <v>0</v>
      </c>
      <c r="K31" s="350">
        <f ca="1">Fakulty!K31+Součásti!K30</f>
        <v>0</v>
      </c>
      <c r="L31" s="61">
        <f t="shared" si="3"/>
        <v>0</v>
      </c>
    </row>
    <row r="32" spans="1:19" s="62" customFormat="1" ht="15" customHeight="1">
      <c r="A32" s="51">
        <v>4</v>
      </c>
      <c r="B32" s="52"/>
      <c r="C32" s="53" t="s">
        <v>157</v>
      </c>
      <c r="D32" s="63">
        <f t="shared" si="4"/>
        <v>8620</v>
      </c>
      <c r="E32" s="55">
        <f ca="1">Fakulty!E32+Součásti!E31</f>
        <v>0</v>
      </c>
      <c r="F32" s="56">
        <f ca="1">Fakulty!F32+Součásti!F31</f>
        <v>8620</v>
      </c>
      <c r="G32" s="350">
        <f ca="1">Fakulty!G32+Součásti!G31</f>
        <v>0</v>
      </c>
      <c r="H32" s="58">
        <f t="shared" si="2"/>
        <v>8620</v>
      </c>
      <c r="I32" s="55">
        <f ca="1">Fakulty!I32+Součásti!I31</f>
        <v>0</v>
      </c>
      <c r="J32" s="56">
        <f ca="1">Fakulty!J32+Součásti!J31</f>
        <v>0</v>
      </c>
      <c r="K32" s="350">
        <f ca="1">Fakulty!K32+Součásti!K31</f>
        <v>0</v>
      </c>
      <c r="L32" s="61">
        <f t="shared" si="3"/>
        <v>0</v>
      </c>
    </row>
    <row r="33" spans="1:12" s="62" customFormat="1" ht="15" customHeight="1">
      <c r="A33" s="51">
        <v>5</v>
      </c>
      <c r="B33" s="52"/>
      <c r="C33" s="53" t="s">
        <v>158</v>
      </c>
      <c r="D33" s="63">
        <f t="shared" si="4"/>
        <v>22539</v>
      </c>
      <c r="E33" s="55">
        <f ca="1">Fakulty!E33+Součásti!E32</f>
        <v>6000</v>
      </c>
      <c r="F33" s="56">
        <f ca="1">Fakulty!F33+Součásti!F32</f>
        <v>16539</v>
      </c>
      <c r="G33" s="350">
        <f ca="1">Fakulty!G33+Součásti!G32</f>
        <v>0</v>
      </c>
      <c r="H33" s="58">
        <f t="shared" si="2"/>
        <v>22539</v>
      </c>
      <c r="I33" s="55">
        <f ca="1">Fakulty!I33+Součásti!I32</f>
        <v>0</v>
      </c>
      <c r="J33" s="56">
        <f ca="1">Fakulty!J33+Součásti!J32</f>
        <v>0</v>
      </c>
      <c r="K33" s="350">
        <f ca="1">Fakulty!K33+Součásti!K32</f>
        <v>0</v>
      </c>
      <c r="L33" s="61">
        <f t="shared" si="3"/>
        <v>0</v>
      </c>
    </row>
    <row r="34" spans="1:12" s="62" customFormat="1" ht="15" customHeight="1">
      <c r="A34" s="51">
        <v>6</v>
      </c>
      <c r="B34" s="52"/>
      <c r="C34" s="53" t="s">
        <v>159</v>
      </c>
      <c r="D34" s="63">
        <f t="shared" si="4"/>
        <v>6450</v>
      </c>
      <c r="E34" s="55">
        <f ca="1">Fakulty!E34+Součásti!E33</f>
        <v>0</v>
      </c>
      <c r="F34" s="56">
        <f ca="1">Fakulty!F34+Součásti!F33</f>
        <v>6450</v>
      </c>
      <c r="G34" s="350">
        <f ca="1">Fakulty!G34+Součásti!G33</f>
        <v>0</v>
      </c>
      <c r="H34" s="67">
        <f t="shared" si="2"/>
        <v>6450</v>
      </c>
      <c r="I34" s="55">
        <f ca="1">Fakulty!I34+Součásti!I33</f>
        <v>0</v>
      </c>
      <c r="J34" s="56">
        <f ca="1">Fakulty!J34+Součásti!J33</f>
        <v>0</v>
      </c>
      <c r="K34" s="350">
        <f ca="1">Fakulty!K34+Součásti!K33</f>
        <v>0</v>
      </c>
      <c r="L34" s="70">
        <f t="shared" si="3"/>
        <v>0</v>
      </c>
    </row>
    <row r="35" spans="1:12" s="62" customFormat="1" ht="15" customHeight="1">
      <c r="A35" s="51">
        <v>7</v>
      </c>
      <c r="B35" s="52"/>
      <c r="C35" s="53" t="s">
        <v>160</v>
      </c>
      <c r="D35" s="63">
        <f t="shared" si="4"/>
        <v>1735611.5</v>
      </c>
      <c r="E35" s="55">
        <f ca="1">Fakulty!E35+Součásti!E34</f>
        <v>645176</v>
      </c>
      <c r="F35" s="56">
        <f ca="1">Fakulty!F35+Součásti!F34</f>
        <v>1059096</v>
      </c>
      <c r="G35" s="350">
        <f ca="1">Fakulty!G35+Součásti!G34</f>
        <v>31339.5</v>
      </c>
      <c r="H35" s="67">
        <f t="shared" si="2"/>
        <v>1735611.5</v>
      </c>
      <c r="I35" s="55">
        <f ca="1">Fakulty!I35+Součásti!I34</f>
        <v>0</v>
      </c>
      <c r="J35" s="56">
        <f ca="1">Fakulty!J35+Součásti!J34</f>
        <v>0</v>
      </c>
      <c r="K35" s="350">
        <f ca="1">Fakulty!K35+Součásti!K34</f>
        <v>0</v>
      </c>
      <c r="L35" s="70">
        <f t="shared" si="3"/>
        <v>0</v>
      </c>
    </row>
    <row r="36" spans="1:12" s="62" customFormat="1" ht="15" customHeight="1">
      <c r="A36" s="71">
        <v>8</v>
      </c>
      <c r="B36" s="72"/>
      <c r="C36" s="73" t="s">
        <v>161</v>
      </c>
      <c r="D36" s="327">
        <f t="shared" si="4"/>
        <v>4879</v>
      </c>
      <c r="E36" s="329">
        <f ca="1">Fakulty!E36+Součásti!E35</f>
        <v>0</v>
      </c>
      <c r="F36" s="352">
        <f ca="1">Fakulty!F36+Součásti!F35</f>
        <v>4879</v>
      </c>
      <c r="G36" s="351">
        <f ca="1">Fakulty!G36+Součásti!G35</f>
        <v>0</v>
      </c>
      <c r="H36" s="78">
        <f t="shared" si="2"/>
        <v>4879</v>
      </c>
      <c r="I36" s="55">
        <f ca="1">Fakulty!I36+Součásti!I35</f>
        <v>0</v>
      </c>
      <c r="J36" s="352">
        <f ca="1">Fakulty!J36+Součásti!J35</f>
        <v>0</v>
      </c>
      <c r="K36" s="350">
        <f ca="1">Fakulty!K36+Součásti!K35</f>
        <v>0</v>
      </c>
      <c r="L36" s="81">
        <f t="shared" si="3"/>
        <v>0</v>
      </c>
    </row>
    <row r="37" spans="1:12" s="41" customFormat="1" ht="15" customHeight="1">
      <c r="A37" s="82">
        <v>9</v>
      </c>
      <c r="B37" s="83" t="s">
        <v>162</v>
      </c>
      <c r="C37" s="84"/>
      <c r="D37" s="85">
        <f t="shared" si="4"/>
        <v>27500</v>
      </c>
      <c r="E37" s="339">
        <f ca="1">Fakulty!E37+Součásti!E36</f>
        <v>20000</v>
      </c>
      <c r="F37" s="339">
        <f ca="1">Fakulty!F37+Součásti!F36</f>
        <v>7500</v>
      </c>
      <c r="G37" s="339">
        <f ca="1">Fakulty!G37+Součásti!G36</f>
        <v>0</v>
      </c>
      <c r="H37" s="89">
        <f t="shared" si="2"/>
        <v>27500</v>
      </c>
      <c r="I37" s="339">
        <f ca="1">Fakulty!I37+Součásti!I36</f>
        <v>0</v>
      </c>
      <c r="J37" s="339">
        <f ca="1">Fakulty!J37+Součásti!J36</f>
        <v>0</v>
      </c>
      <c r="K37" s="89">
        <f ca="1">Fakulty!K37+Součásti!K36</f>
        <v>0</v>
      </c>
      <c r="L37" s="348">
        <f t="shared" si="3"/>
        <v>0</v>
      </c>
    </row>
    <row r="38" spans="1:12" s="41" customFormat="1" ht="15" customHeight="1">
      <c r="A38" s="82">
        <v>10</v>
      </c>
      <c r="B38" s="83" t="s">
        <v>163</v>
      </c>
      <c r="C38" s="84"/>
      <c r="D38" s="85">
        <f t="shared" si="4"/>
        <v>0</v>
      </c>
      <c r="E38" s="339">
        <f ca="1">Fakulty!E38+Součásti!E37</f>
        <v>0</v>
      </c>
      <c r="F38" s="339">
        <f ca="1">Fakulty!F38+Součásti!F37</f>
        <v>0</v>
      </c>
      <c r="G38" s="339">
        <f ca="1">Fakulty!G38+Součásti!G37</f>
        <v>0</v>
      </c>
      <c r="H38" s="89">
        <f t="shared" si="2"/>
        <v>0</v>
      </c>
      <c r="I38" s="339">
        <f ca="1">Fakulty!I38+Součásti!I37</f>
        <v>0</v>
      </c>
      <c r="J38" s="339">
        <f ca="1">Fakulty!J38+Součásti!J37</f>
        <v>0</v>
      </c>
      <c r="K38" s="89">
        <f ca="1">Fakulty!K38+Součásti!K37</f>
        <v>0</v>
      </c>
      <c r="L38" s="348">
        <f t="shared" si="3"/>
        <v>0</v>
      </c>
    </row>
    <row r="39" spans="1:12" s="41" customFormat="1" ht="15" customHeight="1">
      <c r="A39" s="42">
        <v>11</v>
      </c>
      <c r="B39" s="43" t="s">
        <v>164</v>
      </c>
      <c r="C39" s="43"/>
      <c r="D39" s="85">
        <f t="shared" si="4"/>
        <v>0</v>
      </c>
      <c r="E39" s="339">
        <f ca="1">Fakulty!E39+Součásti!E38</f>
        <v>0</v>
      </c>
      <c r="F39" s="339">
        <f ca="1">Fakulty!F39+Součásti!F38</f>
        <v>0</v>
      </c>
      <c r="G39" s="339">
        <f ca="1">Fakulty!G39+Součásti!G38</f>
        <v>0</v>
      </c>
      <c r="H39" s="89">
        <f t="shared" si="2"/>
        <v>0</v>
      </c>
      <c r="I39" s="339">
        <f ca="1">Fakulty!I39+Součásti!I38</f>
        <v>0</v>
      </c>
      <c r="J39" s="339">
        <f ca="1">Fakulty!J39+Součásti!J38</f>
        <v>0</v>
      </c>
      <c r="K39" s="89">
        <f ca="1">Fakulty!K39+Součásti!K38</f>
        <v>0</v>
      </c>
      <c r="L39" s="348">
        <f t="shared" si="3"/>
        <v>0</v>
      </c>
    </row>
    <row r="40" spans="1:12" s="41" customFormat="1" ht="15" customHeight="1">
      <c r="A40" s="82">
        <v>12</v>
      </c>
      <c r="B40" s="84" t="s">
        <v>165</v>
      </c>
      <c r="C40" s="84"/>
      <c r="D40" s="85">
        <f t="shared" si="4"/>
        <v>134567</v>
      </c>
      <c r="E40" s="339">
        <f ca="1">Fakulty!E40+Součásti!E39</f>
        <v>52908</v>
      </c>
      <c r="F40" s="339">
        <f ca="1">Fakulty!F40+Součásti!F39</f>
        <v>50817</v>
      </c>
      <c r="G40" s="339">
        <f ca="1">Fakulty!G40+Součásti!G39</f>
        <v>30842</v>
      </c>
      <c r="H40" s="89">
        <f t="shared" si="2"/>
        <v>134567</v>
      </c>
      <c r="I40" s="339">
        <f ca="1">Fakulty!I40+Součásti!I39</f>
        <v>0</v>
      </c>
      <c r="J40" s="339">
        <f ca="1">Fakulty!J40+Součásti!J39</f>
        <v>0</v>
      </c>
      <c r="K40" s="89">
        <f ca="1">Fakulty!K40+Součásti!K39</f>
        <v>0</v>
      </c>
      <c r="L40" s="348">
        <f t="shared" si="3"/>
        <v>0</v>
      </c>
    </row>
    <row r="41" spans="1:12" s="41" customFormat="1" ht="15" customHeight="1">
      <c r="A41" s="82">
        <v>13</v>
      </c>
      <c r="B41" s="84" t="s">
        <v>166</v>
      </c>
      <c r="C41" s="84"/>
      <c r="D41" s="85">
        <f t="shared" si="4"/>
        <v>0</v>
      </c>
      <c r="E41" s="339">
        <f ca="1">Fakulty!E41+Součásti!E40</f>
        <v>0</v>
      </c>
      <c r="F41" s="339">
        <f ca="1">Fakulty!F41+Součásti!F40</f>
        <v>0</v>
      </c>
      <c r="G41" s="339">
        <f ca="1">Fakulty!G41+Součásti!G40</f>
        <v>0</v>
      </c>
      <c r="H41" s="89">
        <f t="shared" si="2"/>
        <v>0</v>
      </c>
      <c r="I41" s="339">
        <f ca="1">Fakulty!I41+Součásti!I40</f>
        <v>0</v>
      </c>
      <c r="J41" s="339">
        <f ca="1">Fakulty!J41+Součásti!J40</f>
        <v>0</v>
      </c>
      <c r="K41" s="89">
        <f ca="1">Fakulty!K41+Součásti!K40</f>
        <v>0</v>
      </c>
      <c r="L41" s="348">
        <f t="shared" si="3"/>
        <v>0</v>
      </c>
    </row>
    <row r="42" spans="1:12" s="41" customFormat="1" ht="15" customHeight="1" thickBot="1">
      <c r="A42" s="101">
        <v>14</v>
      </c>
      <c r="B42" s="102" t="s">
        <v>167</v>
      </c>
      <c r="C42" s="102"/>
      <c r="D42" s="346">
        <f t="shared" si="4"/>
        <v>1000</v>
      </c>
      <c r="E42" s="347">
        <f ca="1">Fakulty!E42+Součásti!E41</f>
        <v>1000</v>
      </c>
      <c r="F42" s="347">
        <f ca="1">Fakulty!F42+Součásti!F41</f>
        <v>0</v>
      </c>
      <c r="G42" s="347">
        <f ca="1">Fakulty!G42+Součásti!G41</f>
        <v>0</v>
      </c>
      <c r="H42" s="345">
        <f t="shared" si="2"/>
        <v>1000</v>
      </c>
      <c r="I42" s="347">
        <f ca="1">Fakulty!I42+Součásti!I41</f>
        <v>0</v>
      </c>
      <c r="J42" s="347">
        <f ca="1">Fakulty!J42+Součásti!J41</f>
        <v>0</v>
      </c>
      <c r="K42" s="345">
        <f ca="1">Fakulty!K42+Součásti!K41</f>
        <v>0</v>
      </c>
      <c r="L42" s="349">
        <f t="shared" si="3"/>
        <v>0</v>
      </c>
    </row>
    <row r="43" spans="1:12" s="110" customFormat="1" ht="11.25">
      <c r="A43" s="109" t="s">
        <v>174</v>
      </c>
      <c r="B43" s="109" t="s">
        <v>168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s="110" customFormat="1" ht="11.25">
      <c r="A44" s="109"/>
      <c r="B44" s="109" t="s">
        <v>175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</row>
    <row r="45" spans="1:12" s="110" customFormat="1" ht="11.25">
      <c r="A45" s="109" t="s">
        <v>176</v>
      </c>
      <c r="B45" s="109" t="s">
        <v>177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</row>
    <row r="46" spans="1:12" s="112" customFormat="1" ht="12">
      <c r="A46" s="111"/>
      <c r="B46" s="111"/>
      <c r="C46" s="111"/>
      <c r="E46" s="113"/>
    </row>
  </sheetData>
  <mergeCells count="5">
    <mergeCell ref="B3:C4"/>
    <mergeCell ref="D24:L24"/>
    <mergeCell ref="B25:C26"/>
    <mergeCell ref="E25:H25"/>
    <mergeCell ref="I25:L25"/>
  </mergeCells>
  <phoneticPr fontId="30" type="noConversion"/>
  <printOptions horizontalCentered="1"/>
  <pageMargins left="0.59055118110236227" right="0.31496062992125984" top="0.32" bottom="0.24" header="0.19685039370078741" footer="0.16"/>
  <pageSetup paperSize="9" scale="90" orientation="landscape" r:id="rId1"/>
  <headerFooter alignWithMargins="0">
    <oddHeader>&amp;L&amp;"Arial CE,kurzíva\&amp;11Osnova rozpočtu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214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0</v>
      </c>
      <c r="E8" s="36">
        <f t="shared" si="0"/>
        <v>0</v>
      </c>
      <c r="F8" s="37">
        <f t="shared" si="0"/>
        <v>0</v>
      </c>
      <c r="G8" s="38">
        <f t="shared" si="0"/>
        <v>0</v>
      </c>
      <c r="H8" s="39">
        <f t="shared" si="0"/>
        <v>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0</v>
      </c>
      <c r="E19" s="93"/>
      <c r="F19" s="94"/>
      <c r="G19" s="95"/>
      <c r="H19" s="96">
        <f t="shared" si="2"/>
        <v>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210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842</v>
      </c>
      <c r="E8" s="36">
        <f t="shared" si="0"/>
        <v>0</v>
      </c>
      <c r="F8" s="37">
        <f t="shared" si="0"/>
        <v>0</v>
      </c>
      <c r="G8" s="38">
        <f t="shared" si="0"/>
        <v>842</v>
      </c>
      <c r="H8" s="39">
        <f t="shared" si="0"/>
        <v>842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842</v>
      </c>
      <c r="E19" s="93"/>
      <c r="F19" s="94"/>
      <c r="G19" s="95">
        <v>842</v>
      </c>
      <c r="H19" s="96">
        <f t="shared" si="2"/>
        <v>842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2:S39"/>
  <sheetViews>
    <sheetView showGridLines="0" topLeftCell="A13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209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94549</v>
      </c>
      <c r="E8" s="36">
        <f t="shared" si="0"/>
        <v>11124</v>
      </c>
      <c r="F8" s="37">
        <f t="shared" si="0"/>
        <v>83425</v>
      </c>
      <c r="G8" s="38">
        <f t="shared" si="0"/>
        <v>0</v>
      </c>
      <c r="H8" s="39">
        <f t="shared" si="0"/>
        <v>94549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74650</v>
      </c>
      <c r="E9" s="46">
        <f>SUM(E10:E15)</f>
        <v>0</v>
      </c>
      <c r="F9" s="47">
        <f>SUM(F10:F15)</f>
        <v>74650</v>
      </c>
      <c r="G9" s="48">
        <f>SUM(G10:G15)</f>
        <v>0</v>
      </c>
      <c r="H9" s="49">
        <f t="shared" ref="H9:H21" si="2">SUM(E9:G9)</f>
        <v>74650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8620</v>
      </c>
      <c r="E11" s="55"/>
      <c r="F11" s="56">
        <v>8620</v>
      </c>
      <c r="G11" s="57"/>
      <c r="H11" s="58">
        <f t="shared" si="2"/>
        <v>8620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90</v>
      </c>
      <c r="E12" s="55"/>
      <c r="F12" s="56">
        <v>90</v>
      </c>
      <c r="G12" s="57"/>
      <c r="H12" s="58">
        <f t="shared" si="2"/>
        <v>90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65940</v>
      </c>
      <c r="E14" s="64"/>
      <c r="F14" s="65">
        <v>65940</v>
      </c>
      <c r="G14" s="66"/>
      <c r="H14" s="67">
        <f t="shared" si="2"/>
        <v>65940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7500</v>
      </c>
      <c r="E16" s="86">
        <v>7500</v>
      </c>
      <c r="F16" s="440"/>
      <c r="G16" s="88"/>
      <c r="H16" s="89">
        <f t="shared" si="2"/>
        <v>7500</v>
      </c>
      <c r="I16" s="90"/>
      <c r="J16" s="91"/>
      <c r="K16" s="88"/>
      <c r="L16" s="92">
        <f t="shared" si="3"/>
        <v>0</v>
      </c>
    </row>
    <row r="17" spans="1:18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8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8" s="41" customFormat="1" ht="15" customHeight="1">
      <c r="A19" s="82">
        <v>12</v>
      </c>
      <c r="B19" s="84" t="s">
        <v>165</v>
      </c>
      <c r="C19" s="84"/>
      <c r="D19" s="100">
        <f t="shared" si="1"/>
        <v>12399</v>
      </c>
      <c r="E19" s="93">
        <v>3624</v>
      </c>
      <c r="F19" s="94">
        <v>8775</v>
      </c>
      <c r="G19" s="95"/>
      <c r="H19" s="96">
        <f t="shared" si="2"/>
        <v>12399</v>
      </c>
      <c r="I19" s="97"/>
      <c r="J19" s="98"/>
      <c r="K19" s="95"/>
      <c r="L19" s="99">
        <f t="shared" si="3"/>
        <v>0</v>
      </c>
    </row>
    <row r="20" spans="1:18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8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8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8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8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8" s="112" customFormat="1" ht="12">
      <c r="A25" s="112" t="s">
        <v>169</v>
      </c>
      <c r="B25" s="111"/>
      <c r="C25" s="111"/>
      <c r="E25" s="113"/>
    </row>
    <row r="27" spans="1:18" ht="13.5">
      <c r="C27" s="328"/>
      <c r="O27" s="2"/>
      <c r="P27" s="2"/>
      <c r="Q27" s="2"/>
      <c r="R27" s="2"/>
    </row>
    <row r="28" spans="1:18">
      <c r="A28" s="441" t="s">
        <v>174</v>
      </c>
      <c r="B28" s="439" t="s">
        <v>253</v>
      </c>
      <c r="C28" s="439"/>
      <c r="D28" s="439"/>
      <c r="O28" s="2"/>
      <c r="P28" s="2"/>
      <c r="Q28" s="2"/>
      <c r="R28" s="2"/>
    </row>
    <row r="29" spans="1:18">
      <c r="O29" s="2"/>
      <c r="P29" s="2"/>
      <c r="Q29" s="2"/>
      <c r="R29" s="2"/>
    </row>
    <row r="30" spans="1:18">
      <c r="O30" s="2"/>
      <c r="P30" s="2"/>
      <c r="Q30" s="2"/>
      <c r="R30" s="2"/>
    </row>
    <row r="31" spans="1:18">
      <c r="O31" s="2"/>
      <c r="P31" s="2"/>
      <c r="Q31" s="2"/>
      <c r="R31" s="2"/>
    </row>
    <row r="32" spans="1:18">
      <c r="O32" s="2"/>
      <c r="P32" s="2"/>
      <c r="Q32" s="2"/>
      <c r="R32" s="2"/>
    </row>
    <row r="33" spans="13:18">
      <c r="O33" s="2"/>
      <c r="P33" s="2"/>
      <c r="Q33" s="2"/>
      <c r="R33" s="2"/>
    </row>
    <row r="34" spans="13:18">
      <c r="O34" s="2"/>
      <c r="P34" s="2"/>
      <c r="Q34" s="2"/>
      <c r="R34" s="2"/>
    </row>
    <row r="35" spans="13:18">
      <c r="O35" s="2"/>
      <c r="P35" s="2"/>
      <c r="Q35" s="2"/>
      <c r="R35" s="2"/>
    </row>
    <row r="39" spans="13:18">
      <c r="M39" s="432"/>
      <c r="N39" s="432"/>
      <c r="O39" s="433"/>
      <c r="P39" s="432"/>
      <c r="Q39" s="432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2:S39"/>
  <sheetViews>
    <sheetView showGridLines="0" topLeftCell="A1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215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1040</v>
      </c>
      <c r="E8" s="36">
        <f t="shared" si="0"/>
        <v>0</v>
      </c>
      <c r="F8" s="37">
        <f t="shared" si="0"/>
        <v>1040</v>
      </c>
      <c r="G8" s="38">
        <f t="shared" si="0"/>
        <v>0</v>
      </c>
      <c r="H8" s="39">
        <f t="shared" si="0"/>
        <v>1040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434</v>
      </c>
      <c r="E9" s="46">
        <f>SUM(E10:E15)</f>
        <v>0</v>
      </c>
      <c r="F9" s="47">
        <f>SUM(F10:F15)</f>
        <v>434</v>
      </c>
      <c r="G9" s="48">
        <f>SUM(G10:G15)</f>
        <v>0</v>
      </c>
      <c r="H9" s="49">
        <f t="shared" ref="H9:H21" si="2">SUM(E9:G9)</f>
        <v>434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434</v>
      </c>
      <c r="E12" s="55"/>
      <c r="F12" s="56">
        <v>434</v>
      </c>
      <c r="G12" s="57"/>
      <c r="H12" s="58">
        <f t="shared" si="2"/>
        <v>434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326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9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9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9" s="41" customFormat="1" ht="15" customHeight="1">
      <c r="A19" s="82">
        <v>12</v>
      </c>
      <c r="B19" s="84" t="s">
        <v>165</v>
      </c>
      <c r="C19" s="84"/>
      <c r="D19" s="100">
        <f t="shared" si="1"/>
        <v>606</v>
      </c>
      <c r="E19" s="93"/>
      <c r="F19" s="94">
        <v>606</v>
      </c>
      <c r="G19" s="95"/>
      <c r="H19" s="96">
        <f t="shared" si="2"/>
        <v>606</v>
      </c>
      <c r="I19" s="97"/>
      <c r="J19" s="98"/>
      <c r="K19" s="95"/>
      <c r="L19" s="99">
        <f t="shared" si="3"/>
        <v>0</v>
      </c>
    </row>
    <row r="20" spans="1:19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9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9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9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9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9" s="112" customFormat="1" ht="12">
      <c r="A25" s="111" t="s">
        <v>169</v>
      </c>
      <c r="B25" s="111"/>
      <c r="C25" s="111"/>
      <c r="E25" s="113"/>
    </row>
    <row r="27" spans="1:19">
      <c r="M27" s="1"/>
      <c r="N27" s="1"/>
      <c r="P27" s="1"/>
      <c r="Q27" s="1"/>
      <c r="R27" s="1"/>
      <c r="S27" s="1"/>
    </row>
    <row r="28" spans="1:19">
      <c r="M28" s="1"/>
      <c r="N28" s="1"/>
      <c r="P28" s="1"/>
      <c r="Q28" s="1"/>
      <c r="R28" s="1"/>
      <c r="S28" s="1"/>
    </row>
    <row r="29" spans="1:19">
      <c r="M29" s="1"/>
      <c r="N29" s="1"/>
      <c r="P29" s="1"/>
      <c r="Q29" s="1"/>
      <c r="R29" s="1"/>
      <c r="S29" s="1"/>
    </row>
    <row r="30" spans="1:19">
      <c r="M30" s="1"/>
      <c r="N30" s="1"/>
      <c r="P30" s="1"/>
      <c r="Q30" s="1"/>
      <c r="R30" s="1"/>
      <c r="S30" s="1"/>
    </row>
    <row r="31" spans="1:19">
      <c r="M31" s="1"/>
      <c r="N31" s="1"/>
      <c r="P31" s="1"/>
      <c r="Q31" s="1"/>
      <c r="R31" s="1"/>
      <c r="S31" s="1"/>
    </row>
    <row r="32" spans="1:19">
      <c r="M32" s="1"/>
      <c r="N32" s="1"/>
      <c r="P32" s="1"/>
      <c r="Q32" s="1"/>
      <c r="R32" s="1"/>
      <c r="S32" s="1"/>
    </row>
    <row r="33" spans="13:19">
      <c r="M33" s="1"/>
      <c r="N33" s="1"/>
      <c r="P33" s="1"/>
      <c r="Q33" s="1"/>
      <c r="R33" s="1"/>
      <c r="S33" s="1"/>
    </row>
    <row r="34" spans="13:19">
      <c r="M34" s="1"/>
      <c r="N34" s="1"/>
      <c r="P34" s="1"/>
      <c r="Q34" s="1"/>
      <c r="R34" s="1"/>
      <c r="S34" s="1"/>
    </row>
    <row r="39" spans="13:19">
      <c r="M39" s="432"/>
      <c r="N39" s="432"/>
      <c r="O39" s="433"/>
      <c r="P39" s="432"/>
      <c r="Q39" s="432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2:S39"/>
  <sheetViews>
    <sheetView showGridLines="0" topLeftCell="A3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211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200</v>
      </c>
      <c r="E8" s="36">
        <f t="shared" si="0"/>
        <v>0</v>
      </c>
      <c r="F8" s="37">
        <f t="shared" si="0"/>
        <v>200</v>
      </c>
      <c r="G8" s="38">
        <f t="shared" si="0"/>
        <v>0</v>
      </c>
      <c r="H8" s="39">
        <f t="shared" si="0"/>
        <v>200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326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9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9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9" s="41" customFormat="1" ht="15" customHeight="1">
      <c r="A19" s="82">
        <v>12</v>
      </c>
      <c r="B19" s="84" t="s">
        <v>165</v>
      </c>
      <c r="C19" s="84"/>
      <c r="D19" s="100">
        <f t="shared" si="1"/>
        <v>200</v>
      </c>
      <c r="E19" s="93"/>
      <c r="F19" s="94">
        <v>200</v>
      </c>
      <c r="G19" s="95"/>
      <c r="H19" s="96">
        <f t="shared" si="2"/>
        <v>200</v>
      </c>
      <c r="I19" s="97"/>
      <c r="J19" s="98"/>
      <c r="K19" s="95"/>
      <c r="L19" s="99">
        <f t="shared" si="3"/>
        <v>0</v>
      </c>
    </row>
    <row r="20" spans="1:19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9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9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9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9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9" s="112" customFormat="1" ht="12">
      <c r="A25" s="111" t="s">
        <v>169</v>
      </c>
      <c r="B25" s="111"/>
      <c r="C25" s="111"/>
      <c r="E25" s="113"/>
    </row>
    <row r="27" spans="1:19">
      <c r="M27" s="110"/>
      <c r="N27" s="110"/>
      <c r="O27" s="110"/>
      <c r="P27" s="110"/>
      <c r="Q27" s="110"/>
      <c r="R27" s="110"/>
      <c r="S27" s="110"/>
    </row>
    <row r="28" spans="1:19">
      <c r="M28" s="110"/>
      <c r="N28" s="110"/>
      <c r="O28" s="110"/>
      <c r="P28" s="110"/>
      <c r="Q28" s="110"/>
      <c r="R28" s="110"/>
      <c r="S28" s="110"/>
    </row>
    <row r="29" spans="1:19">
      <c r="M29" s="110"/>
      <c r="N29" s="110"/>
      <c r="O29" s="110"/>
      <c r="P29" s="110"/>
      <c r="Q29" s="110"/>
      <c r="R29" s="110"/>
      <c r="S29" s="110"/>
    </row>
    <row r="30" spans="1:19">
      <c r="M30" s="110"/>
      <c r="N30" s="110"/>
      <c r="O30" s="110"/>
      <c r="P30" s="110"/>
      <c r="Q30" s="110"/>
      <c r="R30" s="110"/>
      <c r="S30" s="110"/>
    </row>
    <row r="31" spans="1:19">
      <c r="M31" s="110"/>
      <c r="N31" s="110"/>
      <c r="O31" s="110"/>
      <c r="P31" s="110"/>
      <c r="Q31" s="110"/>
      <c r="R31" s="110"/>
      <c r="S31" s="110"/>
    </row>
    <row r="39" spans="13:17">
      <c r="M39" s="432"/>
      <c r="N39" s="432"/>
      <c r="O39" s="433"/>
      <c r="P39" s="432"/>
      <c r="Q39" s="432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2:S39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218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83500</v>
      </c>
      <c r="E8" s="36">
        <f t="shared" si="0"/>
        <v>32500</v>
      </c>
      <c r="F8" s="37">
        <f t="shared" si="0"/>
        <v>21000</v>
      </c>
      <c r="G8" s="38">
        <f t="shared" si="0"/>
        <v>30000</v>
      </c>
      <c r="H8" s="39">
        <f t="shared" si="0"/>
        <v>83500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>
        <f ca="1">'RMU IO'!E10+'RMU bez IO'!E10</f>
        <v>0</v>
      </c>
      <c r="F10" s="55">
        <f ca="1">'RMU IO'!F10+'RMU bez IO'!F10</f>
        <v>0</v>
      </c>
      <c r="G10" s="55">
        <f ca="1">'RMU IO'!G10+'RMU bez IO'!G10</f>
        <v>0</v>
      </c>
      <c r="H10" s="58">
        <f t="shared" si="2"/>
        <v>0</v>
      </c>
      <c r="I10" s="59">
        <f ca="1">'RMU IO'!I10+'RMU bez IO'!I10</f>
        <v>0</v>
      </c>
      <c r="J10" s="59">
        <f ca="1">'RMU IO'!J10+'RMU bez IO'!J10</f>
        <v>0</v>
      </c>
      <c r="K10" s="59">
        <f ca="1">'RMU IO'!K10+'RMU bez IO'!K10</f>
        <v>0</v>
      </c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>
        <f ca="1">'RMU IO'!E11+'RMU bez IO'!E11</f>
        <v>0</v>
      </c>
      <c r="F11" s="55">
        <f ca="1">'RMU IO'!F11+'RMU bez IO'!F11</f>
        <v>0</v>
      </c>
      <c r="G11" s="55">
        <f ca="1">'RMU IO'!G11+'RMU bez IO'!G11</f>
        <v>0</v>
      </c>
      <c r="H11" s="58">
        <f t="shared" si="2"/>
        <v>0</v>
      </c>
      <c r="I11" s="59">
        <f ca="1">'RMU IO'!I11+'RMU bez IO'!I11</f>
        <v>0</v>
      </c>
      <c r="J11" s="59">
        <f ca="1">'RMU IO'!J11+'RMU bez IO'!J11</f>
        <v>0</v>
      </c>
      <c r="K11" s="59">
        <f ca="1">'RMU IO'!K11+'RMU bez IO'!K11</f>
        <v>0</v>
      </c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>
        <f ca="1">'RMU IO'!E12+'RMU bez IO'!E12</f>
        <v>0</v>
      </c>
      <c r="F12" s="55">
        <f ca="1">'RMU IO'!F12+'RMU bez IO'!F12</f>
        <v>0</v>
      </c>
      <c r="G12" s="55">
        <f ca="1">'RMU IO'!G12+'RMU bez IO'!G12</f>
        <v>0</v>
      </c>
      <c r="H12" s="58">
        <f t="shared" si="2"/>
        <v>0</v>
      </c>
      <c r="I12" s="59">
        <f ca="1">'RMU IO'!I12+'RMU bez IO'!I12</f>
        <v>0</v>
      </c>
      <c r="J12" s="59">
        <f ca="1">'RMU IO'!J12+'RMU bez IO'!J12</f>
        <v>0</v>
      </c>
      <c r="K12" s="59">
        <f ca="1">'RMU IO'!K12+'RMU bez IO'!K12</f>
        <v>0</v>
      </c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55">
        <f ca="1">'RMU IO'!E13+'RMU bez IO'!E13</f>
        <v>0</v>
      </c>
      <c r="F13" s="55">
        <f ca="1">'RMU IO'!F13+'RMU bez IO'!F13</f>
        <v>0</v>
      </c>
      <c r="G13" s="55">
        <f ca="1">'RMU IO'!G13+'RMU bez IO'!G13</f>
        <v>0</v>
      </c>
      <c r="H13" s="67">
        <f t="shared" si="2"/>
        <v>0</v>
      </c>
      <c r="I13" s="59">
        <f ca="1">'RMU IO'!I13+'RMU bez IO'!I13</f>
        <v>0</v>
      </c>
      <c r="J13" s="59">
        <f ca="1">'RMU IO'!J13+'RMU bez IO'!J13</f>
        <v>0</v>
      </c>
      <c r="K13" s="59">
        <f ca="1">'RMU IO'!K13+'RMU bez IO'!K13</f>
        <v>0</v>
      </c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55">
        <f ca="1">'RMU IO'!E14+'RMU bez IO'!E14</f>
        <v>0</v>
      </c>
      <c r="F14" s="55">
        <f ca="1">'RMU IO'!F14+'RMU bez IO'!F14</f>
        <v>0</v>
      </c>
      <c r="G14" s="55">
        <f ca="1">'RMU IO'!G14+'RMU bez IO'!G14</f>
        <v>0</v>
      </c>
      <c r="H14" s="67">
        <f t="shared" si="2"/>
        <v>0</v>
      </c>
      <c r="I14" s="59">
        <f ca="1">'RMU IO'!I14+'RMU bez IO'!I14</f>
        <v>0</v>
      </c>
      <c r="J14" s="59">
        <f ca="1">'RMU IO'!J14+'RMU bez IO'!J14</f>
        <v>0</v>
      </c>
      <c r="K14" s="59">
        <f ca="1">'RMU IO'!K14+'RMU bez IO'!K14</f>
        <v>0</v>
      </c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327">
        <f t="shared" si="1"/>
        <v>0</v>
      </c>
      <c r="E15" s="329">
        <f ca="1">'RMU IO'!E15+'RMU bez IO'!E15</f>
        <v>0</v>
      </c>
      <c r="F15" s="329">
        <f ca="1">'RMU IO'!F15+'RMU bez IO'!F15</f>
        <v>0</v>
      </c>
      <c r="G15" s="329">
        <f ca="1">'RMU IO'!G15+'RMU bez IO'!G15</f>
        <v>0</v>
      </c>
      <c r="H15" s="78">
        <f t="shared" si="2"/>
        <v>0</v>
      </c>
      <c r="I15" s="355">
        <f ca="1">'RMU IO'!I15+'RMU bez IO'!I15</f>
        <v>0</v>
      </c>
      <c r="J15" s="355">
        <f ca="1">'RMU IO'!J15+'RMU bez IO'!J15</f>
        <v>0</v>
      </c>
      <c r="K15" s="355">
        <f ca="1">'RMU IO'!K15+'RMU bez IO'!K15</f>
        <v>0</v>
      </c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17500</v>
      </c>
      <c r="E16" s="339">
        <f ca="1">'RMU IO'!E16+'RMU bez IO'!E16</f>
        <v>12500</v>
      </c>
      <c r="F16" s="339">
        <f ca="1">'RMU IO'!F16+'RMU bez IO'!F16</f>
        <v>5000</v>
      </c>
      <c r="G16" s="339">
        <f ca="1">'RMU IO'!G16+'RMU bez IO'!G16</f>
        <v>0</v>
      </c>
      <c r="H16" s="89">
        <f t="shared" si="2"/>
        <v>17500</v>
      </c>
      <c r="I16" s="356">
        <f ca="1">'RMU IO'!I16+'RMU bez IO'!I16</f>
        <v>0</v>
      </c>
      <c r="J16" s="356">
        <f ca="1">'RMU IO'!J16+'RMU bez IO'!J16</f>
        <v>0</v>
      </c>
      <c r="K16" s="356">
        <f ca="1">'RMU IO'!K16+'RMU bez IO'!K16</f>
        <v>0</v>
      </c>
      <c r="L16" s="92">
        <f t="shared" si="3"/>
        <v>0</v>
      </c>
    </row>
    <row r="17" spans="1:19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339">
        <f ca="1">'RMU IO'!E17+'RMU bez IO'!E17</f>
        <v>0</v>
      </c>
      <c r="F17" s="339">
        <f ca="1">'RMU IO'!F17+'RMU bez IO'!F17</f>
        <v>0</v>
      </c>
      <c r="G17" s="339">
        <f ca="1">'RMU IO'!G17+'RMU bez IO'!G17</f>
        <v>0</v>
      </c>
      <c r="H17" s="89">
        <f t="shared" si="2"/>
        <v>0</v>
      </c>
      <c r="I17" s="356">
        <f ca="1">'RMU IO'!I17+'RMU bez IO'!I17</f>
        <v>0</v>
      </c>
      <c r="J17" s="356">
        <f ca="1">'RMU IO'!J17+'RMU bez IO'!J17</f>
        <v>0</v>
      </c>
      <c r="K17" s="356">
        <f ca="1">'RMU IO'!K17+'RMU bez IO'!K17</f>
        <v>0</v>
      </c>
      <c r="L17" s="92">
        <f t="shared" si="3"/>
        <v>0</v>
      </c>
    </row>
    <row r="18" spans="1:19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339">
        <f ca="1">'RMU IO'!E18+'RMU bez IO'!E18</f>
        <v>0</v>
      </c>
      <c r="F18" s="339">
        <f ca="1">'RMU IO'!F18+'RMU bez IO'!F18</f>
        <v>0</v>
      </c>
      <c r="G18" s="339">
        <f ca="1">'RMU IO'!G18+'RMU bez IO'!G18</f>
        <v>0</v>
      </c>
      <c r="H18" s="89">
        <f t="shared" si="2"/>
        <v>0</v>
      </c>
      <c r="I18" s="356">
        <f ca="1">'RMU IO'!I18+'RMU bez IO'!I18</f>
        <v>0</v>
      </c>
      <c r="J18" s="356">
        <f ca="1">'RMU IO'!J18+'RMU bez IO'!J18</f>
        <v>0</v>
      </c>
      <c r="K18" s="356">
        <f ca="1">'RMU IO'!K18+'RMU bez IO'!K18</f>
        <v>0</v>
      </c>
      <c r="L18" s="92">
        <f t="shared" si="3"/>
        <v>0</v>
      </c>
    </row>
    <row r="19" spans="1:19" s="41" customFormat="1" ht="15" customHeight="1">
      <c r="A19" s="82">
        <v>12</v>
      </c>
      <c r="B19" s="84" t="s">
        <v>165</v>
      </c>
      <c r="C19" s="84"/>
      <c r="D19" s="85">
        <f t="shared" si="1"/>
        <v>66000</v>
      </c>
      <c r="E19" s="339">
        <f ca="1">'RMU IO'!E19+'RMU bez IO'!E19</f>
        <v>20000</v>
      </c>
      <c r="F19" s="339">
        <f ca="1">'RMU IO'!F19+'RMU bez IO'!F19</f>
        <v>16000</v>
      </c>
      <c r="G19" s="339">
        <f ca="1">'RMU IO'!G19+'RMU bez IO'!G19</f>
        <v>30000</v>
      </c>
      <c r="H19" s="89">
        <f t="shared" si="2"/>
        <v>66000</v>
      </c>
      <c r="I19" s="356">
        <f ca="1">'RMU IO'!I19+'RMU bez IO'!I19</f>
        <v>0</v>
      </c>
      <c r="J19" s="356">
        <f ca="1">'RMU IO'!J19+'RMU bez IO'!J19</f>
        <v>0</v>
      </c>
      <c r="K19" s="356">
        <f ca="1">'RMU IO'!K19+'RMU bez IO'!K19</f>
        <v>0</v>
      </c>
      <c r="L19" s="92">
        <f t="shared" si="3"/>
        <v>0</v>
      </c>
    </row>
    <row r="20" spans="1:19" s="41" customFormat="1" ht="15" customHeight="1">
      <c r="A20" s="82">
        <v>13</v>
      </c>
      <c r="B20" s="84" t="s">
        <v>166</v>
      </c>
      <c r="C20" s="84"/>
      <c r="D20" s="85">
        <f t="shared" si="1"/>
        <v>0</v>
      </c>
      <c r="E20" s="339">
        <f ca="1">'RMU IO'!E20+'RMU bez IO'!E20</f>
        <v>0</v>
      </c>
      <c r="F20" s="339">
        <f ca="1">'RMU IO'!F20+'RMU bez IO'!F20</f>
        <v>0</v>
      </c>
      <c r="G20" s="339">
        <f ca="1">'RMU IO'!G20+'RMU bez IO'!G20</f>
        <v>0</v>
      </c>
      <c r="H20" s="89">
        <f t="shared" si="2"/>
        <v>0</v>
      </c>
      <c r="I20" s="356">
        <f ca="1">'RMU IO'!I20+'RMU bez IO'!I20</f>
        <v>0</v>
      </c>
      <c r="J20" s="356">
        <f ca="1">'RMU IO'!J20+'RMU bez IO'!J20</f>
        <v>0</v>
      </c>
      <c r="K20" s="356">
        <f ca="1">'RMU IO'!K20+'RMU bez IO'!K20</f>
        <v>0</v>
      </c>
      <c r="L20" s="92">
        <f t="shared" si="3"/>
        <v>0</v>
      </c>
    </row>
    <row r="21" spans="1:19" s="41" customFormat="1" ht="15" customHeight="1" thickBot="1">
      <c r="A21" s="101">
        <v>14</v>
      </c>
      <c r="B21" s="102" t="s">
        <v>167</v>
      </c>
      <c r="C21" s="102"/>
      <c r="D21" s="346">
        <f t="shared" si="1"/>
        <v>0</v>
      </c>
      <c r="E21" s="347">
        <f ca="1">'RMU IO'!E21+'RMU bez IO'!E21</f>
        <v>0</v>
      </c>
      <c r="F21" s="347">
        <f ca="1">'RMU IO'!F21+'RMU bez IO'!F21</f>
        <v>0</v>
      </c>
      <c r="G21" s="347">
        <f ca="1">'RMU IO'!G21+'RMU bez IO'!G21</f>
        <v>0</v>
      </c>
      <c r="H21" s="345">
        <f t="shared" si="2"/>
        <v>0</v>
      </c>
      <c r="I21" s="357">
        <f ca="1">'RMU IO'!I21+'RMU bez IO'!I21</f>
        <v>0</v>
      </c>
      <c r="J21" s="357">
        <f ca="1">'RMU IO'!J21+'RMU bez IO'!J21</f>
        <v>0</v>
      </c>
      <c r="K21" s="357">
        <f ca="1">'RMU IO'!K21+'RMU bez IO'!K21</f>
        <v>0</v>
      </c>
      <c r="L21" s="358">
        <f t="shared" si="3"/>
        <v>0</v>
      </c>
    </row>
    <row r="22" spans="1:19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9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9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9" s="112" customFormat="1" ht="12">
      <c r="A25" s="111" t="s">
        <v>169</v>
      </c>
      <c r="B25" s="111"/>
      <c r="C25" s="111"/>
      <c r="E25" s="113"/>
    </row>
    <row r="27" spans="1:19">
      <c r="M27" s="110"/>
      <c r="N27" s="110"/>
      <c r="O27" s="110"/>
      <c r="P27" s="110"/>
      <c r="Q27" s="110"/>
      <c r="R27" s="110"/>
      <c r="S27" s="110"/>
    </row>
    <row r="28" spans="1:19">
      <c r="M28" s="110"/>
      <c r="N28" s="110"/>
      <c r="O28" s="110"/>
      <c r="P28" s="110"/>
      <c r="Q28" s="110"/>
      <c r="R28" s="110"/>
      <c r="S28" s="110"/>
    </row>
    <row r="29" spans="1:19">
      <c r="M29" s="110"/>
      <c r="N29" s="110"/>
      <c r="O29" s="110"/>
      <c r="P29" s="110"/>
      <c r="Q29" s="110"/>
      <c r="R29" s="110"/>
      <c r="S29" s="110"/>
    </row>
    <row r="30" spans="1:19">
      <c r="M30" s="110"/>
      <c r="N30" s="110"/>
      <c r="O30" s="110"/>
      <c r="P30" s="110"/>
      <c r="Q30" s="110"/>
      <c r="R30" s="110"/>
      <c r="S30" s="110"/>
    </row>
    <row r="31" spans="1:19">
      <c r="M31" s="110"/>
      <c r="N31" s="110"/>
      <c r="O31" s="110"/>
      <c r="P31" s="110"/>
      <c r="Q31" s="110"/>
      <c r="R31" s="110"/>
      <c r="S31" s="110"/>
    </row>
    <row r="39" spans="13:17">
      <c r="M39" s="432"/>
      <c r="N39" s="432"/>
      <c r="O39" s="433"/>
      <c r="P39" s="432"/>
      <c r="Q39" s="432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2:S25"/>
  <sheetViews>
    <sheetView showGridLines="0" topLeftCell="A5" workbookViewId="0">
      <selection activeCell="J26" sqref="J26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3" width="22.42578125" style="2" customWidth="1"/>
    <col min="14" max="14" width="10.28515625" style="2" customWidth="1"/>
    <col min="15" max="15" width="12.42578125" style="1" customWidth="1"/>
    <col min="16" max="19" width="10.85546875" style="114" customWidth="1"/>
    <col min="20" max="16384" width="8.85546875" style="1"/>
  </cols>
  <sheetData>
    <row r="2" spans="1:16" ht="13.5" thickBot="1">
      <c r="H2" s="3"/>
      <c r="I2" s="2"/>
      <c r="J2" s="2"/>
      <c r="L2" s="3" t="s">
        <v>142</v>
      </c>
    </row>
    <row r="3" spans="1:16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6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6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6" s="24" customFormat="1" ht="15.75">
      <c r="A6" s="16"/>
      <c r="B6" s="17" t="s">
        <v>147</v>
      </c>
      <c r="C6" s="431" t="s">
        <v>217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6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6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77500</v>
      </c>
      <c r="E8" s="36">
        <f t="shared" si="0"/>
        <v>32500</v>
      </c>
      <c r="F8" s="37">
        <f t="shared" si="0"/>
        <v>15000</v>
      </c>
      <c r="G8" s="38">
        <f t="shared" si="0"/>
        <v>30000</v>
      </c>
      <c r="H8" s="39">
        <f t="shared" si="0"/>
        <v>77500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6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6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6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6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5"/>
      <c r="J12" s="56"/>
      <c r="K12" s="434"/>
      <c r="L12" s="61">
        <f t="shared" si="3"/>
        <v>0</v>
      </c>
    </row>
    <row r="13" spans="1:16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  <c r="P13" s="62" t="s">
        <v>226</v>
      </c>
    </row>
    <row r="14" spans="1:16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6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6" s="41" customFormat="1" ht="15" customHeight="1">
      <c r="A16" s="82">
        <v>9</v>
      </c>
      <c r="B16" s="83" t="s">
        <v>162</v>
      </c>
      <c r="C16" s="84"/>
      <c r="D16" s="85">
        <f t="shared" si="1"/>
        <v>17500</v>
      </c>
      <c r="E16" s="435">
        <v>12500</v>
      </c>
      <c r="F16" s="326">
        <v>5000</v>
      </c>
      <c r="G16" s="88"/>
      <c r="H16" s="89">
        <f t="shared" si="2"/>
        <v>17500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435"/>
      <c r="F17" s="436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437"/>
      <c r="F18" s="438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60000</v>
      </c>
      <c r="E19" s="437">
        <v>20000</v>
      </c>
      <c r="F19" s="438">
        <v>10000</v>
      </c>
      <c r="G19" s="95">
        <v>30000</v>
      </c>
      <c r="H19" s="96">
        <f t="shared" si="2"/>
        <v>60000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2:S29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216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6000</v>
      </c>
      <c r="E8" s="36">
        <f t="shared" si="0"/>
        <v>0</v>
      </c>
      <c r="F8" s="37">
        <f t="shared" si="0"/>
        <v>6000</v>
      </c>
      <c r="G8" s="38">
        <f t="shared" si="0"/>
        <v>0</v>
      </c>
      <c r="H8" s="39">
        <f t="shared" si="0"/>
        <v>6000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326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9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9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9" s="41" customFormat="1" ht="15" customHeight="1">
      <c r="A19" s="82">
        <v>12</v>
      </c>
      <c r="B19" s="84" t="s">
        <v>165</v>
      </c>
      <c r="C19" s="84"/>
      <c r="D19" s="100">
        <f t="shared" si="1"/>
        <v>6000</v>
      </c>
      <c r="E19" s="93"/>
      <c r="F19" s="94">
        <v>6000</v>
      </c>
      <c r="G19" s="95"/>
      <c r="H19" s="96">
        <f t="shared" si="2"/>
        <v>6000</v>
      </c>
      <c r="I19" s="97"/>
      <c r="J19" s="98"/>
      <c r="K19" s="95"/>
      <c r="L19" s="99">
        <f t="shared" si="3"/>
        <v>0</v>
      </c>
    </row>
    <row r="20" spans="1:19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9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9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9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9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9" s="112" customFormat="1" ht="12">
      <c r="A25" s="111" t="s">
        <v>169</v>
      </c>
      <c r="B25" s="111"/>
      <c r="C25" s="111"/>
      <c r="E25" s="113"/>
    </row>
    <row r="26" spans="1:19">
      <c r="L26" s="110"/>
      <c r="M26" s="110"/>
      <c r="N26" s="110"/>
      <c r="O26" s="110"/>
      <c r="P26" s="110"/>
      <c r="Q26" s="110"/>
      <c r="R26" s="110"/>
      <c r="S26" s="110"/>
    </row>
    <row r="27" spans="1:19">
      <c r="E27" s="2"/>
      <c r="L27" s="110"/>
      <c r="M27" s="110"/>
      <c r="N27" s="110"/>
      <c r="O27" s="110"/>
      <c r="P27" s="110"/>
      <c r="Q27" s="110"/>
      <c r="R27" s="110"/>
      <c r="S27" s="110"/>
    </row>
    <row r="29" spans="1:19">
      <c r="M29" s="432"/>
      <c r="N29" s="432"/>
      <c r="O29" s="433"/>
      <c r="P29" s="432"/>
      <c r="Q29" s="432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F40" sqref="F40"/>
    </sheetView>
  </sheetViews>
  <sheetFormatPr defaultColWidth="8.85546875" defaultRowHeight="15"/>
  <sheetData>
    <row r="1" spans="1:9">
      <c r="A1" s="115" t="s">
        <v>173</v>
      </c>
    </row>
    <row r="3" spans="1:9" ht="44.25" customHeight="1">
      <c r="A3" s="514" t="s">
        <v>178</v>
      </c>
      <c r="B3" s="514"/>
      <c r="C3" s="514"/>
      <c r="D3" s="514"/>
      <c r="E3" s="514"/>
      <c r="F3" s="514"/>
      <c r="G3" s="514"/>
      <c r="H3" s="514"/>
      <c r="I3" s="514"/>
    </row>
  </sheetData>
  <mergeCells count="1">
    <mergeCell ref="A3:I3"/>
  </mergeCells>
  <phoneticPr fontId="30" type="noConversion"/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U103"/>
  <sheetViews>
    <sheetView view="pageBreakPreview" zoomScale="75" zoomScaleNormal="65" zoomScalePageLayoutView="65" workbookViewId="0">
      <pane ySplit="5" topLeftCell="A42" activePane="bottomLeft" state="frozen"/>
      <selection activeCell="F40" sqref="F40"/>
      <selection pane="bottomLeft" activeCell="F40" sqref="F40"/>
    </sheetView>
  </sheetViews>
  <sheetFormatPr defaultColWidth="8.85546875" defaultRowHeight="12.75" outlineLevelRow="1" outlineLevelCol="2"/>
  <cols>
    <col min="1" max="1" width="7.42578125" style="286" customWidth="1"/>
    <col min="2" max="2" width="9.85546875" style="287" customWidth="1"/>
    <col min="3" max="3" width="39.42578125" style="288" customWidth="1"/>
    <col min="4" max="4" width="14.7109375" style="139" customWidth="1" outlineLevel="1"/>
    <col min="5" max="5" width="15.42578125" style="289" customWidth="1" outlineLevel="1"/>
    <col min="6" max="6" width="2.7109375" style="289" customWidth="1" outlineLevel="1"/>
    <col min="7" max="7" width="14.7109375" style="289" customWidth="1" outlineLevel="1"/>
    <col min="8" max="8" width="13.42578125" style="289" customWidth="1" outlineLevel="1"/>
    <col min="9" max="9" width="14.42578125" style="289" customWidth="1" outlineLevel="1"/>
    <col min="10" max="10" width="14.140625" style="289" customWidth="1" outlineLevel="1"/>
    <col min="11" max="11" width="13" style="289" customWidth="1" outlineLevel="1"/>
    <col min="12" max="12" width="13" style="289" customWidth="1" outlineLevel="2"/>
    <col min="13" max="13" width="15.28515625" style="289" customWidth="1" outlineLevel="1"/>
    <col min="14" max="14" width="14" style="289" customWidth="1" outlineLevel="1"/>
    <col min="15" max="15" width="12" style="289" customWidth="1" outlineLevel="1"/>
    <col min="16" max="16" width="12.42578125" style="289" customWidth="1" outlineLevel="1"/>
    <col min="17" max="17" width="14.7109375" style="289" customWidth="1" outlineLevel="1"/>
    <col min="18" max="18" width="13.85546875" style="289" customWidth="1" outlineLevel="1"/>
    <col min="19" max="19" width="4.85546875" style="290" customWidth="1" outlineLevel="1"/>
    <col min="20" max="20" width="22.140625" style="203" hidden="1" customWidth="1"/>
    <col min="21" max="21" width="7" style="139" customWidth="1"/>
    <col min="22" max="16384" width="8.85546875" style="139"/>
  </cols>
  <sheetData>
    <row r="1" spans="1:20" s="119" customFormat="1" ht="18" outlineLevel="1">
      <c r="A1" s="116" t="s">
        <v>179</v>
      </c>
      <c r="B1" s="117"/>
      <c r="C1" s="118"/>
      <c r="E1" s="120"/>
      <c r="F1" s="120"/>
      <c r="G1" s="120"/>
      <c r="H1" s="121"/>
      <c r="I1" s="122"/>
      <c r="J1" s="120"/>
      <c r="K1" s="120"/>
      <c r="L1" s="120"/>
      <c r="M1" s="120"/>
      <c r="N1" s="120"/>
      <c r="O1" s="120"/>
      <c r="P1" s="120"/>
      <c r="Q1" s="120"/>
      <c r="R1" s="120"/>
      <c r="S1" s="123"/>
      <c r="T1" s="124"/>
    </row>
    <row r="2" spans="1:20" s="127" customFormat="1" ht="15.75" outlineLevel="1" thickBot="1">
      <c r="A2" s="119"/>
      <c r="B2" s="125"/>
      <c r="C2" s="12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  <c r="T2" s="130"/>
    </row>
    <row r="3" spans="1:20" ht="28.5" customHeight="1">
      <c r="A3" s="515" t="s">
        <v>180</v>
      </c>
      <c r="B3" s="131" t="s">
        <v>181</v>
      </c>
      <c r="C3" s="132"/>
      <c r="D3" s="133"/>
      <c r="E3" s="134" t="s">
        <v>182</v>
      </c>
      <c r="F3" s="134"/>
      <c r="G3" s="135"/>
      <c r="H3" s="136" t="s">
        <v>183</v>
      </c>
      <c r="I3" s="136" t="s">
        <v>183</v>
      </c>
      <c r="J3" s="136" t="s">
        <v>183</v>
      </c>
      <c r="K3" s="136" t="s">
        <v>183</v>
      </c>
      <c r="L3" s="136" t="s">
        <v>183</v>
      </c>
      <c r="M3" s="136" t="s">
        <v>183</v>
      </c>
      <c r="N3" s="136" t="s">
        <v>183</v>
      </c>
      <c r="O3" s="136" t="s">
        <v>183</v>
      </c>
      <c r="P3" s="136" t="s">
        <v>183</v>
      </c>
      <c r="Q3" s="136" t="s">
        <v>183</v>
      </c>
      <c r="R3" s="136" t="s">
        <v>183</v>
      </c>
      <c r="S3" s="137" t="s">
        <v>184</v>
      </c>
      <c r="T3" s="138" t="s">
        <v>185</v>
      </c>
    </row>
    <row r="4" spans="1:20" s="152" customFormat="1" ht="14.25" customHeight="1">
      <c r="A4" s="516"/>
      <c r="B4" s="140"/>
      <c r="C4" s="141"/>
      <c r="D4" s="142"/>
      <c r="E4" s="143"/>
      <c r="F4" s="143"/>
      <c r="G4" s="144" t="s">
        <v>186</v>
      </c>
      <c r="H4" s="145">
        <v>4745</v>
      </c>
      <c r="I4" s="146">
        <v>4746</v>
      </c>
      <c r="J4" s="147">
        <v>4749</v>
      </c>
      <c r="K4" s="148">
        <v>4741</v>
      </c>
      <c r="L4" s="146">
        <v>4741</v>
      </c>
      <c r="M4" s="149">
        <v>1119</v>
      </c>
      <c r="N4" s="149">
        <v>1119</v>
      </c>
      <c r="O4" s="149">
        <v>1119</v>
      </c>
      <c r="P4" s="149">
        <v>1119</v>
      </c>
      <c r="Q4" s="149">
        <v>1119</v>
      </c>
      <c r="R4" s="149">
        <v>1119</v>
      </c>
      <c r="S4" s="150"/>
      <c r="T4" s="151"/>
    </row>
    <row r="5" spans="1:20" s="161" customFormat="1" ht="92.25" customHeight="1" thickBot="1">
      <c r="A5" s="516"/>
      <c r="B5" s="153" t="s">
        <v>187</v>
      </c>
      <c r="C5" s="154" t="s">
        <v>188</v>
      </c>
      <c r="D5" s="155" t="s">
        <v>189</v>
      </c>
      <c r="E5" s="156" t="s">
        <v>190</v>
      </c>
      <c r="F5" s="156" t="s">
        <v>191</v>
      </c>
      <c r="G5" s="157" t="s">
        <v>192</v>
      </c>
      <c r="H5" s="158" t="s">
        <v>193</v>
      </c>
      <c r="I5" s="158" t="s">
        <v>194</v>
      </c>
      <c r="J5" s="158" t="s">
        <v>195</v>
      </c>
      <c r="K5" s="158" t="s">
        <v>196</v>
      </c>
      <c r="L5" s="158" t="s">
        <v>197</v>
      </c>
      <c r="M5" s="158" t="s">
        <v>198</v>
      </c>
      <c r="N5" s="158" t="s">
        <v>199</v>
      </c>
      <c r="O5" s="158" t="s">
        <v>200</v>
      </c>
      <c r="P5" s="158" t="s">
        <v>201</v>
      </c>
      <c r="Q5" s="158" t="s">
        <v>202</v>
      </c>
      <c r="R5" s="158" t="s">
        <v>203</v>
      </c>
      <c r="S5" s="159"/>
      <c r="T5" s="160"/>
    </row>
    <row r="6" spans="1:20" s="168" customFormat="1" ht="13.5" customHeight="1">
      <c r="A6" s="162"/>
      <c r="B6" s="163"/>
      <c r="C6" s="164"/>
      <c r="D6" s="165" t="s">
        <v>204</v>
      </c>
      <c r="E6" s="166"/>
      <c r="F6" s="166"/>
      <c r="G6" s="167">
        <v>1</v>
      </c>
      <c r="H6" s="167">
        <f t="shared" ref="H6:S6" si="0">G6+1</f>
        <v>2</v>
      </c>
      <c r="I6" s="167">
        <f t="shared" si="0"/>
        <v>3</v>
      </c>
      <c r="J6" s="167">
        <f t="shared" si="0"/>
        <v>4</v>
      </c>
      <c r="K6" s="167">
        <f t="shared" si="0"/>
        <v>5</v>
      </c>
      <c r="L6" s="167">
        <f t="shared" si="0"/>
        <v>6</v>
      </c>
      <c r="M6" s="167">
        <f t="shared" si="0"/>
        <v>7</v>
      </c>
      <c r="N6" s="167">
        <f t="shared" si="0"/>
        <v>8</v>
      </c>
      <c r="O6" s="167">
        <f t="shared" si="0"/>
        <v>9</v>
      </c>
      <c r="P6" s="167">
        <f t="shared" si="0"/>
        <v>10</v>
      </c>
      <c r="Q6" s="167">
        <f t="shared" si="0"/>
        <v>11</v>
      </c>
      <c r="R6" s="167">
        <f t="shared" si="0"/>
        <v>12</v>
      </c>
      <c r="S6" s="167">
        <f t="shared" si="0"/>
        <v>13</v>
      </c>
      <c r="T6" s="165"/>
    </row>
    <row r="7" spans="1:20" s="161" customFormat="1" ht="29.25" customHeight="1">
      <c r="A7" s="169"/>
      <c r="B7" s="170"/>
      <c r="C7" s="171"/>
      <c r="D7" s="172"/>
      <c r="E7" s="173"/>
      <c r="F7" s="173"/>
      <c r="G7" s="174" t="s">
        <v>85</v>
      </c>
      <c r="H7" s="175" t="s">
        <v>86</v>
      </c>
      <c r="I7" s="175" t="s">
        <v>87</v>
      </c>
      <c r="J7" s="175" t="s">
        <v>88</v>
      </c>
      <c r="K7" s="175" t="s">
        <v>89</v>
      </c>
      <c r="L7" s="175" t="s">
        <v>87</v>
      </c>
      <c r="M7" s="175" t="s">
        <v>87</v>
      </c>
      <c r="N7" s="175" t="s">
        <v>87</v>
      </c>
      <c r="O7" s="175" t="s">
        <v>89</v>
      </c>
      <c r="P7" s="175" t="s">
        <v>87</v>
      </c>
      <c r="Q7" s="175" t="s">
        <v>89</v>
      </c>
      <c r="R7" s="175" t="s">
        <v>89</v>
      </c>
      <c r="S7" s="176"/>
      <c r="T7" s="177"/>
    </row>
    <row r="8" spans="1:20" s="161" customFormat="1" ht="31.5" customHeight="1">
      <c r="A8" s="178"/>
      <c r="B8" s="179"/>
      <c r="C8" s="180"/>
      <c r="D8" s="181"/>
      <c r="E8" s="182"/>
      <c r="F8" s="182"/>
      <c r="G8" s="174" t="s">
        <v>90</v>
      </c>
      <c r="H8" s="175" t="s">
        <v>86</v>
      </c>
      <c r="I8" s="175" t="s">
        <v>87</v>
      </c>
      <c r="J8" s="175" t="s">
        <v>87</v>
      </c>
      <c r="K8" s="175" t="s">
        <v>89</v>
      </c>
      <c r="L8" s="175" t="s">
        <v>87</v>
      </c>
      <c r="M8" s="175" t="s">
        <v>87</v>
      </c>
      <c r="N8" s="175" t="s">
        <v>87</v>
      </c>
      <c r="O8" s="175" t="s">
        <v>89</v>
      </c>
      <c r="P8" s="175" t="s">
        <v>87</v>
      </c>
      <c r="Q8" s="175" t="s">
        <v>89</v>
      </c>
      <c r="R8" s="175" t="s">
        <v>89</v>
      </c>
      <c r="S8" s="183"/>
      <c r="T8" s="177"/>
    </row>
    <row r="9" spans="1:20" s="161" customFormat="1" ht="60.75" customHeight="1">
      <c r="A9" s="178"/>
      <c r="B9" s="179"/>
      <c r="C9" s="180" t="s">
        <v>91</v>
      </c>
      <c r="D9" s="181"/>
      <c r="E9" s="182"/>
      <c r="F9" s="182"/>
      <c r="G9" s="174" t="s">
        <v>92</v>
      </c>
      <c r="H9" s="175" t="s">
        <v>86</v>
      </c>
      <c r="I9" s="175" t="s">
        <v>87</v>
      </c>
      <c r="J9" s="175" t="s">
        <v>87</v>
      </c>
      <c r="K9" s="175" t="s">
        <v>89</v>
      </c>
      <c r="L9" s="175" t="s">
        <v>87</v>
      </c>
      <c r="M9" s="175" t="s">
        <v>87</v>
      </c>
      <c r="N9" s="175" t="s">
        <v>87</v>
      </c>
      <c r="O9" s="175" t="s">
        <v>89</v>
      </c>
      <c r="P9" s="175" t="s">
        <v>87</v>
      </c>
      <c r="Q9" s="175" t="s">
        <v>89</v>
      </c>
      <c r="R9" s="175" t="s">
        <v>89</v>
      </c>
      <c r="S9" s="183"/>
      <c r="T9" s="177"/>
    </row>
    <row r="10" spans="1:20" s="161" customFormat="1" ht="18" customHeight="1">
      <c r="A10" s="178"/>
      <c r="B10" s="179"/>
      <c r="C10" s="180"/>
      <c r="D10" s="181"/>
      <c r="E10" s="182"/>
      <c r="F10" s="182"/>
      <c r="G10" s="174" t="s">
        <v>93</v>
      </c>
      <c r="H10" s="175" t="s">
        <v>94</v>
      </c>
      <c r="I10" s="175" t="s">
        <v>94</v>
      </c>
      <c r="J10" s="175" t="s">
        <v>94</v>
      </c>
      <c r="K10" s="175" t="s">
        <v>94</v>
      </c>
      <c r="L10" s="175" t="s">
        <v>94</v>
      </c>
      <c r="M10" s="175" t="s">
        <v>94</v>
      </c>
      <c r="N10" s="175" t="s">
        <v>94</v>
      </c>
      <c r="O10" s="175" t="s">
        <v>94</v>
      </c>
      <c r="P10" s="175" t="s">
        <v>94</v>
      </c>
      <c r="Q10" s="175" t="s">
        <v>94</v>
      </c>
      <c r="R10" s="175" t="s">
        <v>94</v>
      </c>
      <c r="S10" s="183"/>
      <c r="T10" s="177"/>
    </row>
    <row r="11" spans="1:20" s="161" customFormat="1" ht="28.5" customHeight="1">
      <c r="A11" s="178"/>
      <c r="B11" s="179"/>
      <c r="C11" s="180"/>
      <c r="D11" s="181"/>
      <c r="E11" s="182"/>
      <c r="F11" s="182"/>
      <c r="G11" s="174" t="s">
        <v>95</v>
      </c>
      <c r="H11" s="175" t="s">
        <v>96</v>
      </c>
      <c r="I11" s="175" t="s">
        <v>96</v>
      </c>
      <c r="J11" s="175" t="s">
        <v>96</v>
      </c>
      <c r="K11" s="175" t="s">
        <v>96</v>
      </c>
      <c r="L11" s="175" t="s">
        <v>96</v>
      </c>
      <c r="M11" s="175" t="s">
        <v>96</v>
      </c>
      <c r="N11" s="175" t="s">
        <v>96</v>
      </c>
      <c r="O11" s="175" t="s">
        <v>96</v>
      </c>
      <c r="P11" s="175" t="s">
        <v>96</v>
      </c>
      <c r="Q11" s="175" t="s">
        <v>96</v>
      </c>
      <c r="R11" s="175" t="s">
        <v>96</v>
      </c>
      <c r="S11" s="183"/>
      <c r="T11" s="177"/>
    </row>
    <row r="12" spans="1:20" s="161" customFormat="1" ht="33" customHeight="1">
      <c r="A12" s="184"/>
      <c r="B12" s="185"/>
      <c r="C12" s="186"/>
      <c r="D12" s="187"/>
      <c r="E12" s="188"/>
      <c r="F12" s="188"/>
      <c r="G12" s="174" t="s">
        <v>97</v>
      </c>
      <c r="H12" s="175" t="s">
        <v>96</v>
      </c>
      <c r="I12" s="175" t="s">
        <v>96</v>
      </c>
      <c r="J12" s="175" t="s">
        <v>96</v>
      </c>
      <c r="K12" s="175" t="s">
        <v>96</v>
      </c>
      <c r="L12" s="175" t="s">
        <v>96</v>
      </c>
      <c r="M12" s="175" t="s">
        <v>96</v>
      </c>
      <c r="N12" s="175" t="s">
        <v>96</v>
      </c>
      <c r="O12" s="175" t="s">
        <v>96</v>
      </c>
      <c r="P12" s="175" t="s">
        <v>96</v>
      </c>
      <c r="Q12" s="175" t="s">
        <v>96</v>
      </c>
      <c r="R12" s="175" t="s">
        <v>96</v>
      </c>
      <c r="S12" s="189"/>
      <c r="T12" s="177"/>
    </row>
    <row r="13" spans="1:20" s="195" customFormat="1" ht="7.5" customHeight="1" thickBot="1">
      <c r="A13" s="190"/>
      <c r="B13" s="191"/>
      <c r="C13" s="192"/>
      <c r="D13" s="193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</row>
    <row r="14" spans="1:20" s="203" customFormat="1">
      <c r="A14" s="196" t="s">
        <v>98</v>
      </c>
      <c r="B14" s="197"/>
      <c r="C14" s="198" t="s">
        <v>99</v>
      </c>
      <c r="D14" s="199" t="s">
        <v>100</v>
      </c>
      <c r="E14" s="200">
        <v>1350000</v>
      </c>
      <c r="F14" s="200"/>
      <c r="G14" s="200"/>
      <c r="H14" s="200"/>
      <c r="I14" s="200"/>
      <c r="J14" s="200"/>
      <c r="K14" s="200"/>
      <c r="L14" s="200"/>
      <c r="M14" s="201"/>
      <c r="N14" s="201"/>
      <c r="O14" s="201"/>
      <c r="P14" s="201"/>
      <c r="Q14" s="201"/>
      <c r="R14" s="202"/>
    </row>
    <row r="15" spans="1:20" s="203" customFormat="1" ht="38.25">
      <c r="A15" s="204"/>
      <c r="B15" s="205"/>
      <c r="C15" s="206" t="s">
        <v>101</v>
      </c>
      <c r="D15" s="206" t="s">
        <v>100</v>
      </c>
      <c r="E15" s="207">
        <v>130000</v>
      </c>
      <c r="F15" s="207"/>
      <c r="G15" s="207"/>
      <c r="H15" s="207"/>
      <c r="I15" s="207"/>
      <c r="J15" s="207"/>
      <c r="K15" s="207"/>
      <c r="L15" s="207"/>
      <c r="M15" s="208"/>
      <c r="N15" s="208"/>
      <c r="O15" s="208"/>
      <c r="P15" s="208"/>
      <c r="Q15" s="208"/>
      <c r="R15" s="209"/>
    </row>
    <row r="16" spans="1:20" s="203" customFormat="1" ht="25.5">
      <c r="A16" s="204"/>
      <c r="B16" s="205"/>
      <c r="C16" s="206" t="s">
        <v>102</v>
      </c>
      <c r="D16" s="206" t="s">
        <v>103</v>
      </c>
      <c r="E16" s="207">
        <v>950000</v>
      </c>
      <c r="F16" s="207"/>
      <c r="G16" s="207"/>
      <c r="H16" s="207"/>
      <c r="I16" s="207"/>
      <c r="J16" s="207"/>
      <c r="K16" s="207"/>
      <c r="L16" s="207"/>
      <c r="M16" s="208"/>
      <c r="N16" s="208"/>
      <c r="O16" s="208"/>
      <c r="P16" s="208"/>
      <c r="Q16" s="208"/>
      <c r="R16" s="209"/>
    </row>
    <row r="17" spans="1:21" s="203" customFormat="1">
      <c r="A17" s="204"/>
      <c r="B17" s="205"/>
      <c r="C17" s="206" t="s">
        <v>104</v>
      </c>
      <c r="D17" s="206" t="s">
        <v>103</v>
      </c>
      <c r="E17" s="207">
        <v>1000000</v>
      </c>
      <c r="F17" s="207"/>
      <c r="G17" s="207"/>
      <c r="H17" s="207"/>
      <c r="I17" s="207"/>
      <c r="J17" s="207"/>
      <c r="K17" s="207"/>
      <c r="L17" s="207"/>
      <c r="M17" s="208"/>
      <c r="N17" s="208"/>
      <c r="O17" s="208"/>
      <c r="P17" s="208"/>
      <c r="Q17" s="208"/>
      <c r="R17" s="209"/>
    </row>
    <row r="18" spans="1:21" s="203" customFormat="1" ht="13.5" thickBot="1">
      <c r="A18" s="204"/>
      <c r="B18" s="205"/>
      <c r="C18" s="206" t="s">
        <v>105</v>
      </c>
      <c r="D18" s="206" t="s">
        <v>103</v>
      </c>
      <c r="E18" s="207">
        <v>50000</v>
      </c>
      <c r="F18" s="207"/>
      <c r="G18" s="207"/>
      <c r="H18" s="207"/>
      <c r="I18" s="207"/>
      <c r="J18" s="207"/>
      <c r="K18" s="207"/>
      <c r="L18" s="207"/>
      <c r="M18" s="208"/>
      <c r="N18" s="208"/>
      <c r="O18" s="208"/>
      <c r="P18" s="208"/>
      <c r="Q18" s="208"/>
      <c r="R18" s="209"/>
    </row>
    <row r="19" spans="1:21" s="216" customFormat="1" ht="13.5" thickBot="1">
      <c r="A19" s="210"/>
      <c r="B19" s="211"/>
      <c r="C19" s="212"/>
      <c r="D19" s="213"/>
      <c r="E19" s="214">
        <f>SUM(E14:E18)</f>
        <v>3480000</v>
      </c>
      <c r="F19" s="215"/>
      <c r="G19" s="215">
        <f>SUM(G14:G18)</f>
        <v>0</v>
      </c>
      <c r="H19" s="215"/>
      <c r="I19" s="215"/>
      <c r="J19" s="215"/>
      <c r="K19" s="215"/>
      <c r="L19" s="215"/>
      <c r="M19" s="215">
        <f>SUM(M14:M18)</f>
        <v>0</v>
      </c>
      <c r="N19" s="215"/>
      <c r="O19" s="215"/>
      <c r="P19" s="215"/>
      <c r="Q19" s="215"/>
      <c r="R19" s="215"/>
    </row>
    <row r="20" spans="1:21" s="224" customFormat="1" ht="9" customHeight="1" thickBot="1">
      <c r="A20" s="217"/>
      <c r="B20" s="218"/>
      <c r="C20" s="219"/>
      <c r="D20" s="220"/>
      <c r="E20" s="221"/>
      <c r="F20" s="221"/>
      <c r="G20" s="221"/>
      <c r="H20" s="221"/>
      <c r="I20" s="221"/>
      <c r="J20" s="221"/>
      <c r="K20" s="221"/>
      <c r="L20" s="221"/>
      <c r="M20" s="222"/>
      <c r="N20" s="222"/>
      <c r="O20" s="222"/>
      <c r="P20" s="222"/>
      <c r="Q20" s="222"/>
      <c r="R20" s="223"/>
    </row>
    <row r="21" spans="1:21" s="203" customFormat="1" ht="25.5">
      <c r="A21" s="196" t="s">
        <v>106</v>
      </c>
      <c r="B21" s="197"/>
      <c r="C21" s="198" t="s">
        <v>107</v>
      </c>
      <c r="D21" s="198" t="s">
        <v>108</v>
      </c>
      <c r="E21" s="200">
        <v>1700000</v>
      </c>
      <c r="F21" s="200"/>
      <c r="G21" s="200">
        <f>E21</f>
        <v>1700000</v>
      </c>
      <c r="H21" s="200"/>
      <c r="I21" s="200">
        <f>E21</f>
        <v>1700000</v>
      </c>
      <c r="J21" s="200"/>
      <c r="K21" s="200"/>
      <c r="L21" s="200"/>
      <c r="M21" s="201"/>
      <c r="N21" s="201"/>
      <c r="O21" s="201"/>
      <c r="P21" s="201"/>
      <c r="Q21" s="201"/>
      <c r="R21" s="202"/>
    </row>
    <row r="22" spans="1:21" s="203" customFormat="1">
      <c r="A22" s="204"/>
      <c r="B22" s="205"/>
      <c r="C22" s="206" t="s">
        <v>109</v>
      </c>
      <c r="D22" s="206" t="s">
        <v>110</v>
      </c>
      <c r="E22" s="207">
        <v>1500000</v>
      </c>
      <c r="F22" s="207"/>
      <c r="G22" s="207"/>
      <c r="H22" s="207"/>
      <c r="I22" s="207"/>
      <c r="J22" s="207"/>
      <c r="K22" s="207"/>
      <c r="L22" s="207"/>
      <c r="M22" s="208"/>
      <c r="N22" s="208"/>
      <c r="O22" s="208"/>
      <c r="P22" s="208"/>
      <c r="Q22" s="208"/>
      <c r="R22" s="209"/>
    </row>
    <row r="23" spans="1:21" s="203" customFormat="1" ht="24" customHeight="1">
      <c r="A23" s="204"/>
      <c r="B23" s="205"/>
      <c r="C23" s="206" t="s">
        <v>111</v>
      </c>
      <c r="D23" s="206" t="s">
        <v>112</v>
      </c>
      <c r="E23" s="207">
        <v>1800000</v>
      </c>
      <c r="F23" s="207"/>
      <c r="G23" s="207"/>
      <c r="H23" s="207"/>
      <c r="I23" s="207"/>
      <c r="J23" s="207"/>
      <c r="K23" s="207"/>
      <c r="L23" s="207"/>
      <c r="M23" s="208"/>
      <c r="N23" s="208"/>
      <c r="O23" s="208"/>
      <c r="P23" s="208"/>
      <c r="Q23" s="208"/>
      <c r="R23" s="209"/>
    </row>
    <row r="24" spans="1:21" s="203" customFormat="1">
      <c r="A24" s="204"/>
      <c r="B24" s="205"/>
      <c r="C24" s="206" t="s">
        <v>113</v>
      </c>
      <c r="D24" s="225" t="s">
        <v>114</v>
      </c>
      <c r="E24" s="207">
        <v>500000</v>
      </c>
      <c r="F24" s="207"/>
      <c r="G24" s="207"/>
      <c r="H24" s="207"/>
      <c r="I24" s="207"/>
      <c r="J24" s="207"/>
      <c r="K24" s="207"/>
      <c r="L24" s="207"/>
      <c r="M24" s="208"/>
      <c r="N24" s="208"/>
      <c r="O24" s="208"/>
      <c r="P24" s="208"/>
      <c r="Q24" s="208"/>
      <c r="R24" s="209"/>
    </row>
    <row r="25" spans="1:21" s="203" customFormat="1">
      <c r="A25" s="204"/>
      <c r="B25" s="205"/>
      <c r="C25" s="206" t="s">
        <v>115</v>
      </c>
      <c r="D25" s="226" t="s">
        <v>116</v>
      </c>
      <c r="E25" s="207">
        <v>2000000</v>
      </c>
      <c r="F25" s="207"/>
      <c r="G25" s="207"/>
      <c r="H25" s="207"/>
      <c r="I25" s="207"/>
      <c r="J25" s="207"/>
      <c r="K25" s="207"/>
      <c r="L25" s="207"/>
      <c r="M25" s="208"/>
      <c r="N25" s="208"/>
      <c r="O25" s="208"/>
      <c r="P25" s="208"/>
      <c r="Q25" s="208"/>
      <c r="R25" s="209"/>
    </row>
    <row r="26" spans="1:21" s="203" customFormat="1">
      <c r="A26" s="204"/>
      <c r="B26" s="205"/>
      <c r="C26" s="206" t="s">
        <v>115</v>
      </c>
      <c r="D26" s="206" t="s">
        <v>117</v>
      </c>
      <c r="E26" s="207">
        <v>2500000</v>
      </c>
      <c r="F26" s="207"/>
      <c r="G26" s="207"/>
      <c r="H26" s="207"/>
      <c r="I26" s="207"/>
      <c r="J26" s="207"/>
      <c r="K26" s="207"/>
      <c r="L26" s="207"/>
      <c r="M26" s="208"/>
      <c r="N26" s="208"/>
      <c r="O26" s="208"/>
      <c r="P26" s="208"/>
      <c r="Q26" s="208"/>
      <c r="R26" s="209"/>
    </row>
    <row r="27" spans="1:21" s="203" customFormat="1">
      <c r="A27" s="204"/>
      <c r="B27" s="205"/>
      <c r="C27" s="227" t="s">
        <v>118</v>
      </c>
      <c r="D27" s="206" t="s">
        <v>119</v>
      </c>
      <c r="E27" s="207">
        <v>1800000</v>
      </c>
      <c r="F27" s="207"/>
      <c r="G27" s="207"/>
      <c r="H27" s="207"/>
      <c r="I27" s="207"/>
      <c r="J27" s="207"/>
      <c r="K27" s="207"/>
      <c r="L27" s="207"/>
      <c r="M27" s="208"/>
      <c r="N27" s="208"/>
      <c r="O27" s="208"/>
      <c r="P27" s="208"/>
      <c r="Q27" s="208"/>
      <c r="R27" s="209"/>
    </row>
    <row r="28" spans="1:21" s="203" customFormat="1">
      <c r="A28" s="204"/>
      <c r="B28" s="205"/>
      <c r="C28" s="227" t="s">
        <v>120</v>
      </c>
      <c r="D28" s="206" t="s">
        <v>114</v>
      </c>
      <c r="E28" s="207">
        <v>10000000</v>
      </c>
      <c r="F28" s="207"/>
      <c r="G28" s="207"/>
      <c r="H28" s="207"/>
      <c r="I28" s="207"/>
      <c r="J28" s="207"/>
      <c r="K28" s="207"/>
      <c r="L28" s="207"/>
      <c r="M28" s="208"/>
      <c r="N28" s="208"/>
      <c r="O28" s="208"/>
      <c r="P28" s="208"/>
      <c r="Q28" s="208"/>
      <c r="R28" s="209"/>
    </row>
    <row r="29" spans="1:21" s="203" customFormat="1" ht="26.25" customHeight="1" thickBot="1">
      <c r="A29" s="204"/>
      <c r="B29" s="205"/>
      <c r="C29" s="206" t="s">
        <v>121</v>
      </c>
      <c r="D29" s="206" t="s">
        <v>122</v>
      </c>
      <c r="E29" s="207">
        <v>6000000</v>
      </c>
      <c r="F29" s="207"/>
      <c r="G29" s="207">
        <v>6500000</v>
      </c>
      <c r="H29" s="207"/>
      <c r="I29" s="207">
        <f>G29</f>
        <v>6500000</v>
      </c>
      <c r="J29" s="207"/>
      <c r="K29" s="207"/>
      <c r="L29" s="207"/>
      <c r="M29" s="208"/>
      <c r="N29" s="208"/>
      <c r="O29" s="208"/>
      <c r="P29" s="208"/>
      <c r="Q29" s="208"/>
      <c r="R29" s="209"/>
    </row>
    <row r="30" spans="1:21" s="216" customFormat="1" ht="13.5" thickBot="1">
      <c r="A30" s="210"/>
      <c r="B30" s="211"/>
      <c r="C30" s="212"/>
      <c r="D30" s="213"/>
      <c r="E30" s="214">
        <f>SUM(E21:E29)</f>
        <v>27800000</v>
      </c>
      <c r="F30" s="215"/>
      <c r="G30" s="215">
        <f>SUM(G21:G29)</f>
        <v>8200000</v>
      </c>
      <c r="H30" s="215"/>
      <c r="I30" s="215">
        <f>SUM(I21:I29)</f>
        <v>8200000</v>
      </c>
      <c r="J30" s="215"/>
      <c r="K30" s="215"/>
      <c r="L30" s="214"/>
      <c r="M30" s="215"/>
      <c r="N30" s="215"/>
      <c r="O30" s="215"/>
      <c r="P30" s="215"/>
      <c r="Q30" s="215"/>
      <c r="R30" s="228"/>
    </row>
    <row r="31" spans="1:21" s="224" customFormat="1" ht="9" customHeight="1" thickBot="1">
      <c r="A31" s="217"/>
      <c r="B31" s="218"/>
      <c r="C31" s="219"/>
      <c r="D31" s="220"/>
      <c r="E31" s="221"/>
      <c r="F31" s="221"/>
      <c r="G31" s="221"/>
      <c r="H31" s="221"/>
      <c r="I31" s="221"/>
      <c r="J31" s="221"/>
      <c r="K31" s="221"/>
      <c r="L31" s="221"/>
      <c r="M31" s="222"/>
      <c r="N31" s="222"/>
      <c r="O31" s="222"/>
      <c r="P31" s="222"/>
      <c r="Q31" s="222"/>
      <c r="R31" s="223"/>
    </row>
    <row r="32" spans="1:21" s="203" customFormat="1" ht="25.5">
      <c r="A32" s="196" t="s">
        <v>123</v>
      </c>
      <c r="B32" s="197"/>
      <c r="C32" s="198" t="s">
        <v>124</v>
      </c>
      <c r="D32" s="198" t="s">
        <v>125</v>
      </c>
      <c r="E32" s="200">
        <v>405000</v>
      </c>
      <c r="F32" s="200"/>
      <c r="G32" s="200"/>
      <c r="H32" s="200"/>
      <c r="I32" s="200"/>
      <c r="J32" s="200"/>
      <c r="K32" s="200"/>
      <c r="L32" s="200"/>
      <c r="M32" s="201"/>
      <c r="N32" s="201"/>
      <c r="O32" s="201"/>
      <c r="P32" s="201"/>
      <c r="Q32" s="201"/>
      <c r="R32" s="202"/>
      <c r="U32" s="139"/>
    </row>
    <row r="33" spans="1:21" ht="25.5">
      <c r="A33" s="229"/>
      <c r="B33" s="230"/>
      <c r="C33" s="227" t="s">
        <v>126</v>
      </c>
      <c r="D33" s="226" t="s">
        <v>127</v>
      </c>
      <c r="E33" s="231">
        <v>975000</v>
      </c>
      <c r="F33" s="231"/>
      <c r="G33" s="232"/>
      <c r="H33" s="231"/>
      <c r="I33" s="231"/>
      <c r="J33" s="231"/>
      <c r="K33" s="231"/>
      <c r="L33" s="231"/>
      <c r="M33" s="233"/>
      <c r="N33" s="232"/>
      <c r="O33" s="231"/>
      <c r="P33" s="231"/>
      <c r="Q33" s="231"/>
      <c r="R33" s="234"/>
      <c r="S33" s="203"/>
    </row>
    <row r="34" spans="1:21" s="203" customFormat="1" ht="25.5">
      <c r="A34" s="204"/>
      <c r="B34" s="205"/>
      <c r="C34" s="206" t="s">
        <v>128</v>
      </c>
      <c r="D34" s="206" t="s">
        <v>129</v>
      </c>
      <c r="E34" s="207">
        <v>1190000</v>
      </c>
      <c r="F34" s="207"/>
      <c r="G34" s="207"/>
      <c r="H34" s="207"/>
      <c r="I34" s="207"/>
      <c r="J34" s="231"/>
      <c r="K34" s="207"/>
      <c r="L34" s="207"/>
      <c r="M34" s="233"/>
      <c r="N34" s="208"/>
      <c r="O34" s="208"/>
      <c r="P34" s="208"/>
      <c r="Q34" s="208"/>
      <c r="R34" s="209"/>
      <c r="U34" s="139"/>
    </row>
    <row r="35" spans="1:21" s="203" customFormat="1" ht="26.25" thickBot="1">
      <c r="A35" s="204"/>
      <c r="B35" s="205"/>
      <c r="C35" s="206" t="s">
        <v>130</v>
      </c>
      <c r="D35" s="206" t="s">
        <v>131</v>
      </c>
      <c r="E35" s="207">
        <v>395000</v>
      </c>
      <c r="F35" s="207"/>
      <c r="G35" s="207"/>
      <c r="H35" s="207"/>
      <c r="I35" s="207"/>
      <c r="J35" s="231"/>
      <c r="K35" s="207"/>
      <c r="L35" s="207"/>
      <c r="M35" s="233"/>
      <c r="N35" s="208"/>
      <c r="O35" s="208"/>
      <c r="P35" s="208"/>
      <c r="Q35" s="208"/>
      <c r="R35" s="209"/>
      <c r="U35" s="139"/>
    </row>
    <row r="36" spans="1:21" s="216" customFormat="1" ht="13.5" thickBot="1">
      <c r="A36" s="210"/>
      <c r="B36" s="211"/>
      <c r="C36" s="212"/>
      <c r="D36" s="213"/>
      <c r="E36" s="214">
        <f>SUM(E32:E35)</f>
        <v>2965000</v>
      </c>
      <c r="F36" s="215"/>
      <c r="G36" s="215">
        <f>SUM(G32:G35)</f>
        <v>0</v>
      </c>
      <c r="H36" s="215"/>
      <c r="I36" s="215"/>
      <c r="J36" s="215"/>
      <c r="K36" s="215"/>
      <c r="L36" s="215"/>
      <c r="M36" s="215">
        <f>SUM(M32:M35)</f>
        <v>0</v>
      </c>
      <c r="N36" s="215"/>
      <c r="O36" s="215"/>
      <c r="P36" s="215"/>
      <c r="Q36" s="215"/>
      <c r="R36" s="228"/>
    </row>
    <row r="37" spans="1:21" s="224" customFormat="1" ht="9" customHeight="1" thickBot="1">
      <c r="A37" s="217"/>
      <c r="B37" s="218"/>
      <c r="C37" s="219"/>
      <c r="D37" s="220"/>
      <c r="E37" s="221"/>
      <c r="F37" s="221"/>
      <c r="G37" s="221"/>
      <c r="H37" s="221"/>
      <c r="I37" s="221"/>
      <c r="J37" s="221"/>
      <c r="K37" s="221"/>
      <c r="L37" s="221"/>
      <c r="M37" s="222"/>
      <c r="N37" s="222"/>
      <c r="O37" s="222"/>
      <c r="P37" s="222"/>
      <c r="Q37" s="222"/>
      <c r="R37" s="223"/>
    </row>
    <row r="38" spans="1:21" s="203" customFormat="1" ht="90" thickBot="1">
      <c r="A38" s="196" t="s">
        <v>132</v>
      </c>
      <c r="B38" s="197"/>
      <c r="C38" s="198" t="s">
        <v>133</v>
      </c>
      <c r="D38" s="199" t="s">
        <v>134</v>
      </c>
      <c r="E38" s="200">
        <v>2600000</v>
      </c>
      <c r="F38" s="200"/>
      <c r="G38" s="200">
        <v>2000000</v>
      </c>
      <c r="H38" s="200"/>
      <c r="I38" s="200"/>
      <c r="J38" s="200"/>
      <c r="K38" s="200"/>
      <c r="L38" s="200"/>
      <c r="M38" s="201">
        <f>G38</f>
        <v>2000000</v>
      </c>
      <c r="N38" s="201"/>
      <c r="O38" s="201"/>
      <c r="P38" s="201"/>
      <c r="Q38" s="201"/>
      <c r="R38" s="202"/>
    </row>
    <row r="39" spans="1:21" s="216" customFormat="1" ht="13.5" thickBot="1">
      <c r="A39" s="210"/>
      <c r="B39" s="211"/>
      <c r="C39" s="212"/>
      <c r="D39" s="213"/>
      <c r="E39" s="214">
        <f>SUM(E38:E38)</f>
        <v>2600000</v>
      </c>
      <c r="F39" s="215"/>
      <c r="G39" s="215">
        <f>SUM(G38:G38)</f>
        <v>2000000</v>
      </c>
      <c r="H39" s="214"/>
      <c r="I39" s="215"/>
      <c r="J39" s="214"/>
      <c r="K39" s="215"/>
      <c r="L39" s="214"/>
      <c r="M39" s="215">
        <f>SUM(M38:M38)</f>
        <v>2000000</v>
      </c>
      <c r="N39" s="215"/>
      <c r="O39" s="215"/>
      <c r="P39" s="215"/>
      <c r="Q39" s="215"/>
      <c r="R39" s="228"/>
    </row>
    <row r="40" spans="1:21" s="224" customFormat="1" ht="9" customHeight="1" thickBot="1">
      <c r="A40" s="217"/>
      <c r="B40" s="218"/>
      <c r="C40" s="219"/>
      <c r="D40" s="220"/>
      <c r="E40" s="221"/>
      <c r="F40" s="221"/>
      <c r="G40" s="221"/>
      <c r="H40" s="221"/>
      <c r="I40" s="221"/>
      <c r="J40" s="221"/>
      <c r="K40" s="221"/>
      <c r="L40" s="221"/>
      <c r="M40" s="222"/>
      <c r="N40" s="222"/>
      <c r="O40" s="222"/>
      <c r="P40" s="222"/>
      <c r="Q40" s="222"/>
      <c r="R40" s="223"/>
    </row>
    <row r="41" spans="1:21" s="203" customFormat="1" ht="36.75" customHeight="1">
      <c r="A41" s="196" t="s">
        <v>88</v>
      </c>
      <c r="B41" s="197"/>
      <c r="C41" s="198" t="s">
        <v>135</v>
      </c>
      <c r="D41" s="198" t="s">
        <v>136</v>
      </c>
      <c r="E41" s="200">
        <v>3000000</v>
      </c>
      <c r="F41" s="200"/>
      <c r="G41" s="200"/>
      <c r="H41" s="200"/>
      <c r="I41" s="200"/>
      <c r="J41" s="200"/>
      <c r="K41" s="200"/>
      <c r="L41" s="200"/>
      <c r="M41" s="201">
        <f>G41</f>
        <v>0</v>
      </c>
      <c r="N41" s="201"/>
      <c r="O41" s="201"/>
      <c r="P41" s="201"/>
      <c r="Q41" s="201"/>
      <c r="R41" s="202"/>
    </row>
    <row r="42" spans="1:21" s="203" customFormat="1" ht="25.5">
      <c r="A42" s="204"/>
      <c r="B42" s="205"/>
      <c r="C42" s="235" t="s">
        <v>137</v>
      </c>
      <c r="D42" s="206" t="s">
        <v>136</v>
      </c>
      <c r="E42" s="207">
        <v>1300000</v>
      </c>
      <c r="F42" s="207"/>
      <c r="G42" s="207"/>
      <c r="H42" s="207"/>
      <c r="I42" s="207"/>
      <c r="J42" s="207"/>
      <c r="K42" s="207"/>
      <c r="L42" s="207"/>
      <c r="M42" s="208"/>
      <c r="N42" s="208"/>
      <c r="O42" s="208"/>
      <c r="P42" s="208"/>
      <c r="Q42" s="208"/>
      <c r="R42" s="209"/>
    </row>
    <row r="43" spans="1:21" s="203" customFormat="1">
      <c r="A43" s="204"/>
      <c r="B43" s="205"/>
      <c r="C43" s="235" t="s">
        <v>138</v>
      </c>
      <c r="D43" s="206" t="s">
        <v>139</v>
      </c>
      <c r="E43" s="207">
        <v>50000</v>
      </c>
      <c r="F43" s="207"/>
      <c r="G43" s="207"/>
      <c r="H43" s="207"/>
      <c r="I43" s="207"/>
      <c r="J43" s="207"/>
      <c r="K43" s="207"/>
      <c r="L43" s="207"/>
      <c r="M43" s="208">
        <f>G43</f>
        <v>0</v>
      </c>
      <c r="N43" s="208"/>
      <c r="O43" s="208"/>
      <c r="P43" s="208"/>
      <c r="Q43" s="208"/>
      <c r="R43" s="209"/>
    </row>
    <row r="44" spans="1:21" s="203" customFormat="1">
      <c r="A44" s="204"/>
      <c r="B44" s="205"/>
      <c r="C44" s="235" t="s">
        <v>140</v>
      </c>
      <c r="D44" s="206" t="s">
        <v>139</v>
      </c>
      <c r="E44" s="207">
        <v>3000000</v>
      </c>
      <c r="F44" s="207"/>
      <c r="G44" s="207"/>
      <c r="H44" s="207"/>
      <c r="I44" s="207"/>
      <c r="J44" s="207"/>
      <c r="K44" s="207"/>
      <c r="L44" s="207"/>
      <c r="M44" s="208"/>
      <c r="N44" s="208"/>
      <c r="O44" s="208"/>
      <c r="P44" s="208"/>
      <c r="Q44" s="208"/>
      <c r="R44" s="209"/>
    </row>
    <row r="45" spans="1:21" s="203" customFormat="1">
      <c r="A45" s="204"/>
      <c r="B45" s="205"/>
      <c r="C45" s="235" t="s">
        <v>141</v>
      </c>
      <c r="D45" s="206" t="s">
        <v>139</v>
      </c>
      <c r="E45" s="207">
        <v>150000</v>
      </c>
      <c r="F45" s="207"/>
      <c r="G45" s="207"/>
      <c r="H45" s="207"/>
      <c r="I45" s="207"/>
      <c r="J45" s="207"/>
      <c r="K45" s="207"/>
      <c r="L45" s="207"/>
      <c r="M45" s="208">
        <f>G45</f>
        <v>0</v>
      </c>
      <c r="N45" s="208"/>
      <c r="O45" s="208"/>
      <c r="P45" s="208"/>
      <c r="Q45" s="208"/>
      <c r="R45" s="209"/>
    </row>
    <row r="46" spans="1:21" s="203" customFormat="1">
      <c r="A46" s="204"/>
      <c r="B46" s="205"/>
      <c r="C46" s="235" t="s">
        <v>43</v>
      </c>
      <c r="D46" s="206" t="s">
        <v>44</v>
      </c>
      <c r="E46" s="207">
        <v>250000</v>
      </c>
      <c r="F46" s="207"/>
      <c r="G46" s="207"/>
      <c r="H46" s="207"/>
      <c r="I46" s="207"/>
      <c r="J46" s="207"/>
      <c r="K46" s="207"/>
      <c r="L46" s="207"/>
      <c r="M46" s="208"/>
      <c r="N46" s="208"/>
      <c r="O46" s="208"/>
      <c r="P46" s="208"/>
      <c r="Q46" s="208"/>
      <c r="R46" s="209"/>
    </row>
    <row r="47" spans="1:21" s="203" customFormat="1" ht="25.5">
      <c r="A47" s="204"/>
      <c r="B47" s="205"/>
      <c r="C47" s="235" t="s">
        <v>45</v>
      </c>
      <c r="D47" s="206" t="s">
        <v>136</v>
      </c>
      <c r="E47" s="207">
        <v>400000</v>
      </c>
      <c r="F47" s="207"/>
      <c r="G47" s="207">
        <f>E47</f>
        <v>400000</v>
      </c>
      <c r="H47" s="207"/>
      <c r="I47" s="207"/>
      <c r="J47" s="207"/>
      <c r="K47" s="207"/>
      <c r="L47" s="207"/>
      <c r="M47" s="208">
        <f>G47</f>
        <v>400000</v>
      </c>
      <c r="N47" s="208"/>
      <c r="O47" s="208"/>
      <c r="P47" s="208"/>
      <c r="Q47" s="208"/>
      <c r="R47" s="209"/>
    </row>
    <row r="48" spans="1:21" s="203" customFormat="1" ht="39" customHeight="1" thickBot="1">
      <c r="A48" s="204"/>
      <c r="B48" s="205"/>
      <c r="C48" s="235" t="s">
        <v>46</v>
      </c>
      <c r="D48" s="206" t="s">
        <v>47</v>
      </c>
      <c r="E48" s="207">
        <v>150000</v>
      </c>
      <c r="F48" s="207"/>
      <c r="G48" s="207">
        <f>E48</f>
        <v>150000</v>
      </c>
      <c r="H48" s="207"/>
      <c r="I48" s="207"/>
      <c r="J48" s="207"/>
      <c r="K48" s="207"/>
      <c r="L48" s="207"/>
      <c r="M48" s="208">
        <f>E48</f>
        <v>150000</v>
      </c>
      <c r="N48" s="208"/>
      <c r="O48" s="208"/>
      <c r="P48" s="208"/>
      <c r="Q48" s="208"/>
      <c r="R48" s="209"/>
    </row>
    <row r="49" spans="1:21" s="216" customFormat="1" ht="13.5" thickBot="1">
      <c r="A49" s="210"/>
      <c r="B49" s="211"/>
      <c r="C49" s="212"/>
      <c r="D49" s="213"/>
      <c r="E49" s="214">
        <f>SUM(E41:E48)</f>
        <v>8300000</v>
      </c>
      <c r="F49" s="215"/>
      <c r="G49" s="215">
        <f>SUM(G41:G48)</f>
        <v>550000</v>
      </c>
      <c r="H49" s="215"/>
      <c r="I49" s="215"/>
      <c r="J49" s="214"/>
      <c r="K49" s="215"/>
      <c r="L49" s="215"/>
      <c r="M49" s="215">
        <f>SUM(M41:M48)</f>
        <v>550000</v>
      </c>
      <c r="N49" s="215"/>
      <c r="O49" s="215"/>
      <c r="P49" s="215"/>
      <c r="Q49" s="215"/>
      <c r="R49" s="228"/>
    </row>
    <row r="50" spans="1:21" s="224" customFormat="1" ht="9" customHeight="1" thickBot="1">
      <c r="A50" s="236"/>
      <c r="B50" s="237"/>
      <c r="C50" s="238"/>
      <c r="D50" s="239"/>
      <c r="E50" s="240"/>
      <c r="F50" s="240"/>
      <c r="G50" s="240"/>
      <c r="H50" s="240"/>
      <c r="I50" s="240"/>
      <c r="J50" s="240"/>
      <c r="K50" s="240"/>
      <c r="L50" s="240"/>
      <c r="M50" s="241"/>
      <c r="N50" s="241"/>
      <c r="O50" s="241"/>
      <c r="P50" s="241"/>
      <c r="Q50" s="241"/>
      <c r="R50" s="242"/>
    </row>
    <row r="51" spans="1:21" s="250" customFormat="1" ht="51">
      <c r="A51" s="243" t="s">
        <v>48</v>
      </c>
      <c r="B51" s="244"/>
      <c r="C51" s="198" t="s">
        <v>49</v>
      </c>
      <c r="D51" s="245" t="s">
        <v>50</v>
      </c>
      <c r="E51" s="200">
        <v>880000</v>
      </c>
      <c r="F51" s="246"/>
      <c r="G51" s="247"/>
      <c r="H51" s="246"/>
      <c r="I51" s="246"/>
      <c r="J51" s="246"/>
      <c r="K51" s="246"/>
      <c r="L51" s="246"/>
      <c r="M51" s="248">
        <f>G51</f>
        <v>0</v>
      </c>
      <c r="N51" s="248"/>
      <c r="O51" s="248"/>
      <c r="P51" s="248"/>
      <c r="Q51" s="248"/>
      <c r="R51" s="249"/>
      <c r="U51" s="251"/>
    </row>
    <row r="52" spans="1:21" s="250" customFormat="1" ht="38.25">
      <c r="A52" s="243"/>
      <c r="B52" s="244"/>
      <c r="C52" s="206" t="s">
        <v>51</v>
      </c>
      <c r="D52" s="245" t="s">
        <v>52</v>
      </c>
      <c r="E52" s="207">
        <v>950000</v>
      </c>
      <c r="F52" s="246"/>
      <c r="G52" s="247">
        <f>E52</f>
        <v>950000</v>
      </c>
      <c r="H52" s="246"/>
      <c r="I52" s="246"/>
      <c r="J52" s="246"/>
      <c r="K52" s="246"/>
      <c r="L52" s="246"/>
      <c r="M52" s="248">
        <f>E52</f>
        <v>950000</v>
      </c>
      <c r="N52" s="248"/>
      <c r="O52" s="248"/>
      <c r="P52" s="248"/>
      <c r="Q52" s="248"/>
      <c r="R52" s="249"/>
      <c r="U52" s="251"/>
    </row>
    <row r="53" spans="1:21" s="250" customFormat="1" ht="38.25">
      <c r="A53" s="243"/>
      <c r="B53" s="244"/>
      <c r="C53" s="206" t="s">
        <v>53</v>
      </c>
      <c r="D53" s="245" t="s">
        <v>54</v>
      </c>
      <c r="E53" s="207">
        <v>100000</v>
      </c>
      <c r="F53" s="246"/>
      <c r="G53" s="247">
        <f>E53</f>
        <v>100000</v>
      </c>
      <c r="H53" s="246"/>
      <c r="I53" s="246"/>
      <c r="J53" s="246"/>
      <c r="K53" s="246"/>
      <c r="L53" s="246"/>
      <c r="M53" s="248">
        <f>E53</f>
        <v>100000</v>
      </c>
      <c r="N53" s="248"/>
      <c r="O53" s="248"/>
      <c r="P53" s="248"/>
      <c r="Q53" s="248"/>
      <c r="R53" s="249"/>
      <c r="U53" s="251"/>
    </row>
    <row r="54" spans="1:21" s="250" customFormat="1" ht="25.5">
      <c r="A54" s="243"/>
      <c r="B54" s="244"/>
      <c r="C54" s="206" t="s">
        <v>55</v>
      </c>
      <c r="D54" s="245" t="s">
        <v>54</v>
      </c>
      <c r="E54" s="207">
        <v>60000</v>
      </c>
      <c r="F54" s="246"/>
      <c r="G54" s="247"/>
      <c r="H54" s="246"/>
      <c r="I54" s="246"/>
      <c r="J54" s="246"/>
      <c r="K54" s="246"/>
      <c r="L54" s="246"/>
      <c r="M54" s="248"/>
      <c r="N54" s="248"/>
      <c r="O54" s="248"/>
      <c r="P54" s="248"/>
      <c r="Q54" s="248"/>
      <c r="R54" s="249"/>
      <c r="U54" s="251"/>
    </row>
    <row r="55" spans="1:21" s="250" customFormat="1" ht="38.25">
      <c r="A55" s="243"/>
      <c r="B55" s="244"/>
      <c r="C55" s="206" t="s">
        <v>56</v>
      </c>
      <c r="D55" s="245" t="s">
        <v>57</v>
      </c>
      <c r="E55" s="207">
        <v>600000</v>
      </c>
      <c r="F55" s="246"/>
      <c r="G55" s="247"/>
      <c r="H55" s="246"/>
      <c r="I55" s="246"/>
      <c r="J55" s="246"/>
      <c r="K55" s="246"/>
      <c r="L55" s="246"/>
      <c r="M55" s="248"/>
      <c r="N55" s="248"/>
      <c r="O55" s="248"/>
      <c r="P55" s="248"/>
      <c r="Q55" s="248"/>
      <c r="R55" s="249"/>
      <c r="U55" s="251"/>
    </row>
    <row r="56" spans="1:21" s="250" customFormat="1" ht="40.5" customHeight="1">
      <c r="A56" s="243"/>
      <c r="B56" s="244"/>
      <c r="C56" s="235" t="s">
        <v>58</v>
      </c>
      <c r="D56" s="245" t="s">
        <v>57</v>
      </c>
      <c r="E56" s="207">
        <v>60000</v>
      </c>
      <c r="F56" s="246"/>
      <c r="G56" s="247"/>
      <c r="H56" s="246"/>
      <c r="I56" s="246"/>
      <c r="J56" s="246"/>
      <c r="K56" s="246"/>
      <c r="L56" s="246"/>
      <c r="M56" s="248"/>
      <c r="N56" s="248"/>
      <c r="O56" s="248"/>
      <c r="P56" s="248"/>
      <c r="Q56" s="248"/>
      <c r="R56" s="249"/>
      <c r="U56" s="251"/>
    </row>
    <row r="57" spans="1:21" s="203" customFormat="1" ht="27" customHeight="1">
      <c r="A57" s="204"/>
      <c r="B57" s="205"/>
      <c r="C57" s="206" t="s">
        <v>59</v>
      </c>
      <c r="D57" s="225" t="s">
        <v>57</v>
      </c>
      <c r="E57" s="252">
        <v>100000</v>
      </c>
      <c r="F57" s="252"/>
      <c r="G57" s="252"/>
      <c r="H57" s="252"/>
      <c r="I57" s="252"/>
      <c r="J57" s="252"/>
      <c r="K57" s="252"/>
      <c r="L57" s="252"/>
      <c r="M57" s="248"/>
      <c r="N57" s="253"/>
      <c r="O57" s="253"/>
      <c r="P57" s="253"/>
      <c r="Q57" s="253"/>
      <c r="R57" s="254"/>
    </row>
    <row r="58" spans="1:21" s="203" customFormat="1" ht="27" customHeight="1">
      <c r="A58" s="204"/>
      <c r="B58" s="205"/>
      <c r="C58" s="235" t="s">
        <v>60</v>
      </c>
      <c r="D58" s="225" t="s">
        <v>61</v>
      </c>
      <c r="E58" s="252">
        <v>9500000</v>
      </c>
      <c r="F58" s="252"/>
      <c r="G58" s="252"/>
      <c r="H58" s="252"/>
      <c r="I58" s="252"/>
      <c r="J58" s="252"/>
      <c r="K58" s="252"/>
      <c r="L58" s="252"/>
      <c r="M58" s="248">
        <f>G58</f>
        <v>0</v>
      </c>
      <c r="N58" s="253"/>
      <c r="O58" s="253"/>
      <c r="P58" s="253"/>
      <c r="Q58" s="253"/>
      <c r="R58" s="254"/>
    </row>
    <row r="59" spans="1:21" s="203" customFormat="1" ht="26.25" thickBot="1">
      <c r="A59" s="204"/>
      <c r="B59" s="205"/>
      <c r="C59" s="235" t="s">
        <v>62</v>
      </c>
      <c r="D59" s="206" t="s">
        <v>52</v>
      </c>
      <c r="E59" s="207">
        <v>5000000</v>
      </c>
      <c r="F59" s="207"/>
      <c r="G59" s="207"/>
      <c r="H59" s="207"/>
      <c r="I59" s="207"/>
      <c r="J59" s="207"/>
      <c r="K59" s="207"/>
      <c r="L59" s="207"/>
      <c r="M59" s="208"/>
      <c r="N59" s="208"/>
      <c r="O59" s="208"/>
      <c r="P59" s="208"/>
      <c r="Q59" s="208"/>
      <c r="R59" s="209"/>
    </row>
    <row r="60" spans="1:21" s="262" customFormat="1" ht="13.5" thickBot="1">
      <c r="A60" s="255"/>
      <c r="B60" s="256"/>
      <c r="C60" s="257"/>
      <c r="D60" s="258"/>
      <c r="E60" s="259">
        <f>SUM(E51:E59)</f>
        <v>17250000</v>
      </c>
      <c r="F60" s="259"/>
      <c r="G60" s="259">
        <f>SUM(G51:G59)</f>
        <v>1050000</v>
      </c>
      <c r="H60" s="259"/>
      <c r="I60" s="259"/>
      <c r="J60" s="259"/>
      <c r="K60" s="259"/>
      <c r="L60" s="259"/>
      <c r="M60" s="259">
        <f>SUM(M51:M59)</f>
        <v>1050000</v>
      </c>
      <c r="N60" s="259"/>
      <c r="O60" s="259"/>
      <c r="P60" s="259"/>
      <c r="Q60" s="260"/>
      <c r="R60" s="261"/>
    </row>
    <row r="61" spans="1:21" s="224" customFormat="1" ht="9" customHeight="1" thickBot="1">
      <c r="A61" s="236"/>
      <c r="B61" s="237"/>
      <c r="C61" s="239"/>
      <c r="D61" s="239"/>
      <c r="E61" s="240"/>
      <c r="F61" s="240"/>
      <c r="G61" s="240"/>
      <c r="H61" s="240"/>
      <c r="I61" s="240"/>
      <c r="J61" s="240"/>
      <c r="K61" s="240"/>
      <c r="L61" s="240"/>
      <c r="M61" s="241"/>
      <c r="N61" s="241"/>
      <c r="O61" s="241"/>
      <c r="P61" s="241"/>
      <c r="Q61" s="241"/>
      <c r="R61" s="242"/>
    </row>
    <row r="62" spans="1:21" s="203" customFormat="1">
      <c r="A62" s="263" t="s">
        <v>63</v>
      </c>
      <c r="B62" s="264"/>
      <c r="C62" s="198" t="s">
        <v>64</v>
      </c>
      <c r="D62" s="265" t="s">
        <v>65</v>
      </c>
      <c r="E62" s="252">
        <v>2250000</v>
      </c>
      <c r="F62" s="252"/>
      <c r="G62" s="266"/>
      <c r="H62" s="252"/>
      <c r="I62" s="252"/>
      <c r="J62" s="252"/>
      <c r="K62" s="252"/>
      <c r="L62" s="252"/>
      <c r="M62" s="252"/>
      <c r="N62" s="253"/>
      <c r="O62" s="253"/>
      <c r="P62" s="253"/>
      <c r="Q62" s="253"/>
      <c r="R62" s="254"/>
    </row>
    <row r="63" spans="1:21" s="203" customFormat="1">
      <c r="A63" s="204"/>
      <c r="B63" s="227"/>
      <c r="C63" s="227" t="s">
        <v>66</v>
      </c>
      <c r="D63" s="225" t="s">
        <v>67</v>
      </c>
      <c r="E63" s="252">
        <v>2100000</v>
      </c>
      <c r="F63" s="252"/>
      <c r="G63" s="267"/>
      <c r="H63" s="207"/>
      <c r="I63" s="207"/>
      <c r="J63" s="207"/>
      <c r="K63" s="207"/>
      <c r="L63" s="207"/>
      <c r="M63" s="267"/>
      <c r="N63" s="208"/>
      <c r="O63" s="208"/>
      <c r="P63" s="208"/>
      <c r="Q63" s="208"/>
      <c r="R63" s="267"/>
    </row>
    <row r="64" spans="1:21" s="203" customFormat="1" ht="25.5">
      <c r="A64" s="204"/>
      <c r="B64" s="206"/>
      <c r="C64" s="206" t="s">
        <v>68</v>
      </c>
      <c r="D64" s="225"/>
      <c r="E64" s="252">
        <v>2075000</v>
      </c>
      <c r="F64" s="252"/>
      <c r="G64" s="268">
        <v>1000000</v>
      </c>
      <c r="H64" s="207"/>
      <c r="I64" s="207"/>
      <c r="J64" s="207"/>
      <c r="K64" s="207"/>
      <c r="L64" s="207"/>
      <c r="M64" s="268">
        <f>G64</f>
        <v>1000000</v>
      </c>
      <c r="N64" s="208"/>
      <c r="O64" s="208"/>
      <c r="P64" s="208"/>
      <c r="Q64" s="208"/>
      <c r="R64" s="267"/>
    </row>
    <row r="65" spans="1:18" s="203" customFormat="1">
      <c r="A65" s="204"/>
      <c r="B65" s="206"/>
      <c r="C65" s="206" t="s">
        <v>69</v>
      </c>
      <c r="D65" s="225"/>
      <c r="E65" s="252">
        <v>1500000</v>
      </c>
      <c r="F65" s="252"/>
      <c r="G65" s="268">
        <v>900000</v>
      </c>
      <c r="H65" s="207"/>
      <c r="I65" s="207"/>
      <c r="J65" s="207"/>
      <c r="K65" s="207"/>
      <c r="L65" s="207"/>
      <c r="M65" s="268">
        <f>G65</f>
        <v>900000</v>
      </c>
      <c r="N65" s="208"/>
      <c r="O65" s="208"/>
      <c r="P65" s="208"/>
      <c r="Q65" s="208"/>
      <c r="R65" s="267"/>
    </row>
    <row r="66" spans="1:18" s="203" customFormat="1" ht="26.25" customHeight="1">
      <c r="A66" s="204"/>
      <c r="B66" s="206"/>
      <c r="C66" s="206" t="s">
        <v>70</v>
      </c>
      <c r="D66" s="225"/>
      <c r="E66" s="252">
        <v>1500000</v>
      </c>
      <c r="F66" s="252"/>
      <c r="G66" s="268"/>
      <c r="H66" s="207"/>
      <c r="I66" s="207"/>
      <c r="J66" s="207"/>
      <c r="K66" s="207"/>
      <c r="L66" s="207"/>
      <c r="M66" s="268"/>
      <c r="N66" s="208"/>
      <c r="O66" s="208"/>
      <c r="P66" s="208"/>
      <c r="Q66" s="208"/>
      <c r="R66" s="267"/>
    </row>
    <row r="67" spans="1:18" s="203" customFormat="1">
      <c r="A67" s="204"/>
      <c r="B67" s="206"/>
      <c r="C67" s="206" t="s">
        <v>71</v>
      </c>
      <c r="D67" s="225"/>
      <c r="E67" s="252">
        <v>1200000</v>
      </c>
      <c r="F67" s="252"/>
      <c r="G67" s="268"/>
      <c r="H67" s="207"/>
      <c r="I67" s="207"/>
      <c r="J67" s="207"/>
      <c r="K67" s="207"/>
      <c r="L67" s="207"/>
      <c r="M67" s="268"/>
      <c r="N67" s="208"/>
      <c r="O67" s="208"/>
      <c r="P67" s="208"/>
      <c r="Q67" s="208"/>
      <c r="R67" s="267"/>
    </row>
    <row r="68" spans="1:18" s="203" customFormat="1">
      <c r="A68" s="204"/>
      <c r="B68" s="206"/>
      <c r="C68" s="206" t="s">
        <v>72</v>
      </c>
      <c r="D68" s="225"/>
      <c r="E68" s="252">
        <v>2300000</v>
      </c>
      <c r="F68" s="252"/>
      <c r="G68" s="268"/>
      <c r="H68" s="207"/>
      <c r="I68" s="207"/>
      <c r="J68" s="207"/>
      <c r="K68" s="207"/>
      <c r="L68" s="207"/>
      <c r="M68" s="268"/>
      <c r="N68" s="208"/>
      <c r="O68" s="208"/>
      <c r="P68" s="208"/>
      <c r="Q68" s="208"/>
      <c r="R68" s="267"/>
    </row>
    <row r="69" spans="1:18" s="203" customFormat="1" ht="25.5">
      <c r="A69" s="204"/>
      <c r="B69" s="206"/>
      <c r="C69" s="206" t="s">
        <v>73</v>
      </c>
      <c r="D69" s="225"/>
      <c r="E69" s="252">
        <v>2800000</v>
      </c>
      <c r="F69" s="252"/>
      <c r="G69" s="268"/>
      <c r="H69" s="207"/>
      <c r="I69" s="207"/>
      <c r="J69" s="207"/>
      <c r="K69" s="207"/>
      <c r="L69" s="207"/>
      <c r="M69" s="268"/>
      <c r="N69" s="208"/>
      <c r="O69" s="208"/>
      <c r="P69" s="208"/>
      <c r="Q69" s="208"/>
      <c r="R69" s="267"/>
    </row>
    <row r="70" spans="1:18" s="203" customFormat="1">
      <c r="A70" s="204"/>
      <c r="B70" s="206"/>
      <c r="C70" s="206" t="s">
        <v>74</v>
      </c>
      <c r="D70" s="225"/>
      <c r="E70" s="252">
        <v>2500000</v>
      </c>
      <c r="F70" s="252"/>
      <c r="G70" s="268">
        <v>1500000</v>
      </c>
      <c r="H70" s="207"/>
      <c r="I70" s="207"/>
      <c r="J70" s="207"/>
      <c r="K70" s="207"/>
      <c r="L70" s="207"/>
      <c r="M70" s="268">
        <f>G70</f>
        <v>1500000</v>
      </c>
      <c r="N70" s="208"/>
      <c r="O70" s="208"/>
      <c r="P70" s="208"/>
      <c r="Q70" s="208"/>
      <c r="R70" s="267"/>
    </row>
    <row r="71" spans="1:18" s="203" customFormat="1" ht="25.5">
      <c r="A71" s="204"/>
      <c r="B71" s="269"/>
      <c r="C71" s="206" t="s">
        <v>75</v>
      </c>
      <c r="D71" s="225"/>
      <c r="E71" s="252">
        <v>1100000</v>
      </c>
      <c r="F71" s="252"/>
      <c r="G71" s="268">
        <v>600000</v>
      </c>
      <c r="H71" s="207"/>
      <c r="I71" s="207"/>
      <c r="J71" s="207"/>
      <c r="K71" s="207"/>
      <c r="L71" s="207"/>
      <c r="M71" s="268">
        <f>G71</f>
        <v>600000</v>
      </c>
      <c r="N71" s="208"/>
      <c r="O71" s="208"/>
      <c r="P71" s="208"/>
      <c r="Q71" s="208"/>
      <c r="R71" s="267"/>
    </row>
    <row r="72" spans="1:18" s="203" customFormat="1" ht="25.5">
      <c r="A72" s="204"/>
      <c r="B72" s="206"/>
      <c r="C72" s="206" t="s">
        <v>76</v>
      </c>
      <c r="D72" s="225"/>
      <c r="E72" s="252">
        <v>2150000</v>
      </c>
      <c r="F72" s="252"/>
      <c r="G72" s="268"/>
      <c r="H72" s="207"/>
      <c r="I72" s="207"/>
      <c r="J72" s="207"/>
      <c r="K72" s="207"/>
      <c r="L72" s="207"/>
      <c r="M72" s="268"/>
      <c r="N72" s="208"/>
      <c r="O72" s="208"/>
      <c r="P72" s="208"/>
      <c r="Q72" s="208"/>
      <c r="R72" s="267"/>
    </row>
    <row r="73" spans="1:18" s="203" customFormat="1">
      <c r="A73" s="204"/>
      <c r="B73" s="206"/>
      <c r="C73" s="206" t="s">
        <v>77</v>
      </c>
      <c r="D73" s="225"/>
      <c r="E73" s="252">
        <v>1250000</v>
      </c>
      <c r="F73" s="252"/>
      <c r="G73" s="268"/>
      <c r="H73" s="207"/>
      <c r="I73" s="207"/>
      <c r="J73" s="207"/>
      <c r="K73" s="207"/>
      <c r="L73" s="207"/>
      <c r="M73" s="268"/>
      <c r="N73" s="208"/>
      <c r="O73" s="208"/>
      <c r="P73" s="208"/>
      <c r="Q73" s="208"/>
      <c r="R73" s="267"/>
    </row>
    <row r="74" spans="1:18" s="203" customFormat="1" ht="25.5">
      <c r="A74" s="204"/>
      <c r="B74" s="206"/>
      <c r="C74" s="206" t="s">
        <v>78</v>
      </c>
      <c r="D74" s="225"/>
      <c r="E74" s="252">
        <v>1200000</v>
      </c>
      <c r="F74" s="252"/>
      <c r="G74" s="268">
        <v>1100000</v>
      </c>
      <c r="H74" s="207"/>
      <c r="I74" s="207"/>
      <c r="J74" s="207"/>
      <c r="K74" s="207"/>
      <c r="L74" s="207"/>
      <c r="M74" s="268">
        <f>G74</f>
        <v>1100000</v>
      </c>
      <c r="N74" s="208"/>
      <c r="O74" s="208"/>
      <c r="P74" s="208"/>
      <c r="Q74" s="208"/>
      <c r="R74" s="267"/>
    </row>
    <row r="75" spans="1:18" s="203" customFormat="1">
      <c r="A75" s="204"/>
      <c r="B75" s="206"/>
      <c r="C75" s="206" t="s">
        <v>79</v>
      </c>
      <c r="D75" s="225"/>
      <c r="E75" s="252">
        <v>350000</v>
      </c>
      <c r="F75" s="252"/>
      <c r="G75" s="268"/>
      <c r="H75" s="207"/>
      <c r="I75" s="207"/>
      <c r="J75" s="207"/>
      <c r="K75" s="207"/>
      <c r="L75" s="207"/>
      <c r="M75" s="268"/>
      <c r="N75" s="208"/>
      <c r="O75" s="208"/>
      <c r="P75" s="208"/>
      <c r="Q75" s="208"/>
      <c r="R75" s="267"/>
    </row>
    <row r="76" spans="1:18" s="203" customFormat="1" ht="25.5">
      <c r="A76" s="204"/>
      <c r="B76" s="206"/>
      <c r="C76" s="206" t="s">
        <v>80</v>
      </c>
      <c r="D76" s="225"/>
      <c r="E76" s="252">
        <v>250000</v>
      </c>
      <c r="F76" s="252"/>
      <c r="G76" s="268">
        <v>250000</v>
      </c>
      <c r="H76" s="207"/>
      <c r="I76" s="207"/>
      <c r="J76" s="207"/>
      <c r="K76" s="207"/>
      <c r="L76" s="207"/>
      <c r="M76" s="268">
        <f>G76</f>
        <v>250000</v>
      </c>
      <c r="N76" s="208"/>
      <c r="O76" s="208"/>
      <c r="P76" s="208"/>
      <c r="Q76" s="208"/>
      <c r="R76" s="267"/>
    </row>
    <row r="77" spans="1:18" s="203" customFormat="1" ht="38.25">
      <c r="A77" s="204"/>
      <c r="B77" s="206"/>
      <c r="C77" s="206" t="s">
        <v>81</v>
      </c>
      <c r="D77" s="225"/>
      <c r="E77" s="252">
        <v>750000</v>
      </c>
      <c r="F77" s="252"/>
      <c r="G77" s="268"/>
      <c r="H77" s="207"/>
      <c r="I77" s="207"/>
      <c r="J77" s="207"/>
      <c r="K77" s="207"/>
      <c r="L77" s="207"/>
      <c r="M77" s="268"/>
      <c r="N77" s="208"/>
      <c r="O77" s="208"/>
      <c r="P77" s="208"/>
      <c r="Q77" s="208"/>
      <c r="R77" s="267"/>
    </row>
    <row r="78" spans="1:18" s="203" customFormat="1">
      <c r="A78" s="204"/>
      <c r="B78" s="206"/>
      <c r="C78" s="206" t="s">
        <v>82</v>
      </c>
      <c r="D78" s="225"/>
      <c r="E78" s="252">
        <v>950000</v>
      </c>
      <c r="F78" s="252"/>
      <c r="G78" s="268"/>
      <c r="H78" s="207"/>
      <c r="I78" s="207"/>
      <c r="J78" s="207"/>
      <c r="K78" s="207"/>
      <c r="L78" s="207"/>
      <c r="M78" s="268"/>
      <c r="N78" s="208"/>
      <c r="O78" s="208"/>
      <c r="P78" s="208"/>
      <c r="Q78" s="208"/>
      <c r="R78" s="267"/>
    </row>
    <row r="79" spans="1:18" s="203" customFormat="1">
      <c r="A79" s="204"/>
      <c r="B79" s="206"/>
      <c r="C79" s="206" t="s">
        <v>83</v>
      </c>
      <c r="D79" s="225"/>
      <c r="E79" s="252">
        <v>780000</v>
      </c>
      <c r="F79" s="252"/>
      <c r="G79" s="268"/>
      <c r="H79" s="207"/>
      <c r="I79" s="207"/>
      <c r="J79" s="207"/>
      <c r="K79" s="207"/>
      <c r="L79" s="207"/>
      <c r="M79" s="268"/>
      <c r="N79" s="208"/>
      <c r="O79" s="208"/>
      <c r="P79" s="208"/>
      <c r="Q79" s="208"/>
      <c r="R79" s="267"/>
    </row>
    <row r="80" spans="1:18" s="203" customFormat="1" ht="25.5">
      <c r="A80" s="204"/>
      <c r="B80" s="206"/>
      <c r="C80" s="206" t="s">
        <v>84</v>
      </c>
      <c r="D80" s="225"/>
      <c r="E80" s="252">
        <v>730000</v>
      </c>
      <c r="F80" s="252"/>
      <c r="G80" s="268"/>
      <c r="H80" s="207"/>
      <c r="I80" s="207"/>
      <c r="J80" s="207"/>
      <c r="K80" s="207"/>
      <c r="L80" s="207"/>
      <c r="M80" s="268"/>
      <c r="N80" s="208"/>
      <c r="O80" s="208"/>
      <c r="P80" s="208"/>
      <c r="Q80" s="208"/>
      <c r="R80" s="267"/>
    </row>
    <row r="81" spans="1:18" s="203" customFormat="1">
      <c r="A81" s="204"/>
      <c r="B81" s="206"/>
      <c r="C81" s="206" t="s">
        <v>0</v>
      </c>
      <c r="D81" s="225"/>
      <c r="E81" s="252"/>
      <c r="F81" s="252"/>
      <c r="G81" s="268">
        <v>1500000</v>
      </c>
      <c r="H81" s="207"/>
      <c r="I81" s="207"/>
      <c r="J81" s="207"/>
      <c r="K81" s="207"/>
      <c r="L81" s="207"/>
      <c r="M81" s="268">
        <f>G81</f>
        <v>1500000</v>
      </c>
      <c r="N81" s="208"/>
      <c r="O81" s="208"/>
      <c r="P81" s="208"/>
      <c r="Q81" s="208"/>
      <c r="R81" s="267"/>
    </row>
    <row r="82" spans="1:18" s="203" customFormat="1" ht="25.5">
      <c r="A82" s="204"/>
      <c r="B82" s="206"/>
      <c r="C82" s="206" t="s">
        <v>1</v>
      </c>
      <c r="D82" s="225"/>
      <c r="E82" s="252"/>
      <c r="F82" s="252"/>
      <c r="G82" s="268">
        <v>540000</v>
      </c>
      <c r="H82" s="207"/>
      <c r="I82" s="207"/>
      <c r="J82" s="207"/>
      <c r="K82" s="207"/>
      <c r="L82" s="207"/>
      <c r="M82" s="268">
        <f>G82</f>
        <v>540000</v>
      </c>
      <c r="N82" s="208"/>
      <c r="O82" s="208"/>
      <c r="P82" s="208"/>
      <c r="Q82" s="208"/>
      <c r="R82" s="267"/>
    </row>
    <row r="83" spans="1:18" s="203" customFormat="1">
      <c r="A83" s="204"/>
      <c r="B83" s="206"/>
      <c r="C83" s="206" t="s">
        <v>2</v>
      </c>
      <c r="D83" s="225"/>
      <c r="E83" s="252"/>
      <c r="F83" s="252"/>
      <c r="G83" s="268">
        <v>110000</v>
      </c>
      <c r="H83" s="207"/>
      <c r="I83" s="207"/>
      <c r="J83" s="207"/>
      <c r="K83" s="207"/>
      <c r="L83" s="207"/>
      <c r="M83" s="268">
        <f>G83</f>
        <v>110000</v>
      </c>
      <c r="N83" s="208"/>
      <c r="O83" s="208"/>
      <c r="P83" s="208"/>
      <c r="Q83" s="208"/>
      <c r="R83" s="267"/>
    </row>
    <row r="84" spans="1:18" s="203" customFormat="1">
      <c r="A84" s="204"/>
      <c r="B84" s="206"/>
      <c r="C84" s="206" t="s">
        <v>3</v>
      </c>
      <c r="D84" s="225"/>
      <c r="E84" s="252">
        <v>1500000</v>
      </c>
      <c r="F84" s="252"/>
      <c r="G84" s="268">
        <v>1600000</v>
      </c>
      <c r="H84" s="207"/>
      <c r="I84" s="207"/>
      <c r="J84" s="207"/>
      <c r="K84" s="342">
        <v>1600000</v>
      </c>
      <c r="L84" s="207"/>
      <c r="M84" s="341"/>
      <c r="N84" s="208"/>
      <c r="O84" s="208"/>
      <c r="P84" s="208"/>
      <c r="Q84" s="208"/>
      <c r="R84" s="267"/>
    </row>
    <row r="85" spans="1:18" s="203" customFormat="1" ht="13.5" thickBot="1">
      <c r="A85" s="270"/>
      <c r="B85" s="225"/>
      <c r="C85" s="206" t="s">
        <v>4</v>
      </c>
      <c r="D85" s="225"/>
      <c r="E85" s="252">
        <v>2000000</v>
      </c>
      <c r="F85" s="252"/>
      <c r="G85" s="271"/>
      <c r="H85" s="207"/>
      <c r="I85" s="207"/>
      <c r="J85" s="207"/>
      <c r="K85" s="207"/>
      <c r="L85" s="207"/>
      <c r="M85" s="207"/>
      <c r="N85" s="208"/>
      <c r="O85" s="208"/>
      <c r="P85" s="208"/>
      <c r="Q85" s="208"/>
      <c r="R85" s="209"/>
    </row>
    <row r="86" spans="1:18" s="216" customFormat="1" ht="13.5" thickBot="1">
      <c r="A86" s="210"/>
      <c r="B86" s="211"/>
      <c r="C86" s="212"/>
      <c r="D86" s="213"/>
      <c r="E86" s="214">
        <f>SUM(E62:E85)</f>
        <v>31235000</v>
      </c>
      <c r="F86" s="215"/>
      <c r="G86" s="215">
        <f>SUM(G62:G85)</f>
        <v>9100000</v>
      </c>
      <c r="H86" s="215">
        <f>SUM(H62:H85)</f>
        <v>0</v>
      </c>
      <c r="I86" s="215">
        <f>SUM(I62:I85)</f>
        <v>0</v>
      </c>
      <c r="J86" s="215">
        <f>SUM(J62:J85)</f>
        <v>0</v>
      </c>
      <c r="K86" s="215">
        <f>SUM(K62:K85)</f>
        <v>1600000</v>
      </c>
      <c r="L86" s="215"/>
      <c r="M86" s="344">
        <f>SUM(M62:M85)</f>
        <v>7500000</v>
      </c>
      <c r="N86" s="215"/>
      <c r="O86" s="215"/>
      <c r="P86" s="215"/>
      <c r="Q86" s="215"/>
      <c r="R86" s="228"/>
    </row>
    <row r="87" spans="1:18" s="224" customFormat="1" ht="9" customHeight="1" thickBot="1">
      <c r="A87" s="217"/>
      <c r="B87" s="218"/>
      <c r="C87" s="219"/>
      <c r="D87" s="220"/>
      <c r="E87" s="221"/>
      <c r="F87" s="221"/>
      <c r="G87" s="221"/>
      <c r="H87" s="221"/>
      <c r="I87" s="221"/>
      <c r="J87" s="221"/>
      <c r="K87" s="221"/>
      <c r="L87" s="221"/>
      <c r="M87" s="222"/>
      <c r="N87" s="222"/>
      <c r="O87" s="222"/>
      <c r="P87" s="222"/>
      <c r="Q87" s="222"/>
      <c r="R87" s="223"/>
    </row>
    <row r="88" spans="1:18" s="203" customFormat="1" ht="27" customHeight="1">
      <c r="A88" s="196" t="s">
        <v>5</v>
      </c>
      <c r="B88" s="197"/>
      <c r="C88" s="198" t="s">
        <v>6</v>
      </c>
      <c r="D88" s="199" t="s">
        <v>7</v>
      </c>
      <c r="E88" s="200">
        <v>2100000</v>
      </c>
      <c r="F88" s="200"/>
      <c r="G88" s="200"/>
      <c r="H88" s="200"/>
      <c r="I88" s="200"/>
      <c r="J88" s="200"/>
      <c r="K88" s="200"/>
      <c r="L88" s="200"/>
      <c r="M88" s="201">
        <f>G88</f>
        <v>0</v>
      </c>
      <c r="N88" s="201"/>
      <c r="O88" s="201"/>
      <c r="P88" s="201"/>
      <c r="Q88" s="201"/>
      <c r="R88" s="202"/>
    </row>
    <row r="89" spans="1:18" s="203" customFormat="1" ht="27" customHeight="1">
      <c r="A89" s="263"/>
      <c r="B89" s="272"/>
      <c r="C89" s="235" t="s">
        <v>8</v>
      </c>
      <c r="D89" s="265" t="s">
        <v>9</v>
      </c>
      <c r="E89" s="252">
        <v>720000</v>
      </c>
      <c r="F89" s="252"/>
      <c r="G89" s="252"/>
      <c r="H89" s="252"/>
      <c r="I89" s="252"/>
      <c r="J89" s="252"/>
      <c r="K89" s="252"/>
      <c r="L89" s="252"/>
      <c r="M89" s="253">
        <f>G89</f>
        <v>0</v>
      </c>
      <c r="N89" s="253"/>
      <c r="O89" s="253"/>
      <c r="P89" s="253"/>
      <c r="Q89" s="253"/>
      <c r="R89" s="254"/>
    </row>
    <row r="90" spans="1:18" s="203" customFormat="1" ht="27" customHeight="1">
      <c r="A90" s="204"/>
      <c r="B90" s="205"/>
      <c r="C90" s="273" t="s">
        <v>10</v>
      </c>
      <c r="D90" s="252" t="s">
        <v>11</v>
      </c>
      <c r="E90" s="252">
        <v>3958000</v>
      </c>
      <c r="F90" s="252"/>
      <c r="G90" s="252"/>
      <c r="H90" s="252"/>
      <c r="I90" s="252"/>
      <c r="J90" s="252"/>
      <c r="K90" s="252"/>
      <c r="L90" s="252"/>
      <c r="M90" s="253"/>
      <c r="N90" s="253"/>
      <c r="O90" s="253"/>
      <c r="P90" s="253"/>
      <c r="Q90" s="253"/>
      <c r="R90" s="254"/>
    </row>
    <row r="91" spans="1:18" s="203" customFormat="1" ht="27" customHeight="1" thickBot="1">
      <c r="A91" s="274"/>
      <c r="B91" s="275"/>
      <c r="C91" s="276" t="s">
        <v>12</v>
      </c>
      <c r="D91" s="277" t="s">
        <v>11</v>
      </c>
      <c r="E91" s="252"/>
      <c r="F91" s="252"/>
      <c r="G91" s="207"/>
      <c r="H91" s="207"/>
      <c r="I91" s="207"/>
      <c r="J91" s="207"/>
      <c r="K91" s="207"/>
      <c r="L91" s="207"/>
      <c r="M91" s="208"/>
      <c r="N91" s="208"/>
      <c r="O91" s="208"/>
      <c r="P91" s="208"/>
      <c r="Q91" s="208"/>
      <c r="R91" s="209"/>
    </row>
    <row r="92" spans="1:18" s="216" customFormat="1" ht="13.5" thickBot="1">
      <c r="A92" s="210"/>
      <c r="B92" s="211"/>
      <c r="C92" s="212"/>
      <c r="D92" s="213"/>
      <c r="E92" s="214">
        <f>SUM(E88:E91)</f>
        <v>6778000</v>
      </c>
      <c r="F92" s="215"/>
      <c r="G92" s="215">
        <f>SUM(G88:G91)</f>
        <v>0</v>
      </c>
      <c r="H92" s="215"/>
      <c r="I92" s="215"/>
      <c r="J92" s="215"/>
      <c r="K92" s="215"/>
      <c r="L92" s="215"/>
      <c r="M92" s="215">
        <f>SUM(M88:M91)</f>
        <v>0</v>
      </c>
      <c r="N92" s="215"/>
      <c r="O92" s="215"/>
      <c r="P92" s="215"/>
      <c r="Q92" s="215"/>
      <c r="R92" s="228"/>
    </row>
    <row r="93" spans="1:18" s="224" customFormat="1" ht="9" customHeight="1" thickBot="1">
      <c r="A93" s="217"/>
      <c r="B93" s="218"/>
      <c r="C93" s="219"/>
      <c r="D93" s="220"/>
      <c r="E93" s="221"/>
      <c r="F93" s="221"/>
      <c r="G93" s="221"/>
      <c r="H93" s="221"/>
      <c r="I93" s="221"/>
      <c r="J93" s="221"/>
      <c r="K93" s="221"/>
      <c r="L93" s="221"/>
      <c r="M93" s="222"/>
      <c r="N93" s="222"/>
      <c r="O93" s="222"/>
      <c r="P93" s="222"/>
      <c r="Q93" s="222"/>
      <c r="R93" s="223"/>
    </row>
    <row r="94" spans="1:18" s="203" customFormat="1" ht="26.25" thickBot="1">
      <c r="A94" s="196" t="s">
        <v>13</v>
      </c>
      <c r="B94" s="197"/>
      <c r="C94" s="198" t="s">
        <v>14</v>
      </c>
      <c r="D94" s="199" t="s">
        <v>15</v>
      </c>
      <c r="E94" s="200">
        <v>2000000</v>
      </c>
      <c r="F94" s="200"/>
      <c r="G94" s="200">
        <f>E94</f>
        <v>2000000</v>
      </c>
      <c r="H94" s="200"/>
      <c r="I94" s="200"/>
      <c r="J94" s="200"/>
      <c r="K94" s="200"/>
      <c r="L94" s="200"/>
      <c r="M94" s="201">
        <f>G94</f>
        <v>2000000</v>
      </c>
      <c r="N94" s="201"/>
      <c r="O94" s="201"/>
      <c r="P94" s="201"/>
      <c r="Q94" s="201"/>
      <c r="R94" s="202"/>
    </row>
    <row r="95" spans="1:18" s="216" customFormat="1" ht="13.5" thickBot="1">
      <c r="A95" s="210"/>
      <c r="B95" s="211"/>
      <c r="C95" s="212"/>
      <c r="D95" s="213"/>
      <c r="E95" s="214">
        <f>SUM(E94:E94)</f>
        <v>2000000</v>
      </c>
      <c r="F95" s="214"/>
      <c r="G95" s="214">
        <f>SUM(G94:G94)</f>
        <v>2000000</v>
      </c>
      <c r="H95" s="214"/>
      <c r="I95" s="214"/>
      <c r="J95" s="214"/>
      <c r="K95" s="214"/>
      <c r="L95" s="214"/>
      <c r="M95" s="214">
        <f>SUM(M94:M94)</f>
        <v>2000000</v>
      </c>
      <c r="N95" s="214"/>
      <c r="O95" s="214"/>
      <c r="P95" s="214"/>
      <c r="Q95" s="214"/>
      <c r="R95" s="214"/>
    </row>
    <row r="96" spans="1:18" s="224" customFormat="1" ht="9" customHeight="1" thickBot="1">
      <c r="A96" s="217"/>
      <c r="B96" s="218"/>
      <c r="C96" s="219"/>
      <c r="D96" s="220"/>
      <c r="E96" s="221"/>
      <c r="F96" s="221"/>
      <c r="G96" s="221"/>
      <c r="H96" s="221"/>
      <c r="I96" s="221"/>
      <c r="J96" s="221"/>
      <c r="K96" s="221"/>
      <c r="L96" s="221"/>
      <c r="M96" s="222"/>
      <c r="N96" s="222"/>
      <c r="O96" s="222"/>
      <c r="P96" s="222"/>
      <c r="Q96" s="222"/>
      <c r="R96" s="223"/>
    </row>
    <row r="97" spans="1:18" s="203" customFormat="1" ht="26.25" thickBot="1">
      <c r="A97" s="196" t="s">
        <v>16</v>
      </c>
      <c r="B97" s="197"/>
      <c r="C97" s="198" t="s">
        <v>17</v>
      </c>
      <c r="D97" s="199" t="s">
        <v>18</v>
      </c>
      <c r="E97" s="200">
        <f>2612000*1.2</f>
        <v>3134400</v>
      </c>
      <c r="F97" s="200"/>
      <c r="G97" s="200">
        <f>E97</f>
        <v>3134400</v>
      </c>
      <c r="H97" s="200"/>
      <c r="I97" s="200"/>
      <c r="J97" s="200"/>
      <c r="K97" s="200"/>
      <c r="L97" s="200"/>
      <c r="M97" s="201">
        <f>G97</f>
        <v>3134400</v>
      </c>
      <c r="N97" s="201"/>
      <c r="O97" s="201"/>
      <c r="P97" s="201"/>
      <c r="Q97" s="201"/>
      <c r="R97" s="202"/>
    </row>
    <row r="98" spans="1:18" s="216" customFormat="1" ht="13.5" thickBot="1">
      <c r="A98" s="210"/>
      <c r="B98" s="211"/>
      <c r="C98" s="212"/>
      <c r="D98" s="213"/>
      <c r="E98" s="214">
        <f>SUM(E97:E97)</f>
        <v>3134400</v>
      </c>
      <c r="F98" s="214"/>
      <c r="G98" s="214">
        <f>SUM(G97:G97)</f>
        <v>3134400</v>
      </c>
      <c r="H98" s="214"/>
      <c r="I98" s="214"/>
      <c r="J98" s="214"/>
      <c r="K98" s="214"/>
      <c r="L98" s="214"/>
      <c r="M98" s="214">
        <f>SUM(M97:M97)</f>
        <v>3134400</v>
      </c>
      <c r="N98" s="214"/>
      <c r="O98" s="214"/>
      <c r="P98" s="214"/>
      <c r="Q98" s="214"/>
      <c r="R98" s="214"/>
    </row>
    <row r="99" spans="1:18" s="224" customFormat="1" ht="9" customHeight="1">
      <c r="A99" s="217"/>
      <c r="B99" s="218"/>
      <c r="C99" s="219"/>
      <c r="D99" s="220"/>
      <c r="E99" s="221"/>
      <c r="F99" s="221"/>
      <c r="G99" s="221"/>
      <c r="H99" s="221"/>
      <c r="I99" s="221"/>
      <c r="J99" s="221"/>
      <c r="K99" s="221"/>
      <c r="L99" s="221"/>
      <c r="M99" s="222"/>
      <c r="N99" s="222"/>
      <c r="O99" s="222"/>
      <c r="P99" s="222"/>
      <c r="Q99" s="222"/>
      <c r="R99" s="223"/>
    </row>
    <row r="100" spans="1:18" s="124" customFormat="1" ht="15.75" thickBot="1">
      <c r="A100" s="278"/>
      <c r="B100" s="279"/>
      <c r="C100" s="280" t="s">
        <v>19</v>
      </c>
      <c r="D100" s="281"/>
      <c r="E100" s="282">
        <f>E98+E92+E86+E60+E49+E39+E36+E30+E19+E95</f>
        <v>105542400</v>
      </c>
      <c r="F100" s="282"/>
      <c r="G100" s="282">
        <f t="shared" ref="G100:M100" si="1">G98+G92+G86+G60+G49+G39+G36+G30+G19+G95</f>
        <v>26034400</v>
      </c>
      <c r="H100" s="282">
        <f t="shared" si="1"/>
        <v>0</v>
      </c>
      <c r="I100" s="282">
        <f t="shared" si="1"/>
        <v>8200000</v>
      </c>
      <c r="J100" s="282">
        <f t="shared" si="1"/>
        <v>0</v>
      </c>
      <c r="K100" s="282">
        <f t="shared" si="1"/>
        <v>1600000</v>
      </c>
      <c r="L100" s="282">
        <f t="shared" si="1"/>
        <v>0</v>
      </c>
      <c r="M100" s="282">
        <f t="shared" si="1"/>
        <v>16234400</v>
      </c>
      <c r="N100" s="282"/>
      <c r="O100" s="282"/>
      <c r="P100" s="282"/>
      <c r="Q100" s="282"/>
      <c r="R100" s="282"/>
    </row>
    <row r="101" spans="1:18" s="203" customFormat="1">
      <c r="B101" s="283"/>
      <c r="C101" s="284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</row>
    <row r="102" spans="1:18" s="203" customFormat="1">
      <c r="B102" s="283"/>
      <c r="C102" s="284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</row>
    <row r="103" spans="1:18" s="203" customFormat="1">
      <c r="B103" s="283"/>
      <c r="C103" s="284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</row>
  </sheetData>
  <dataConsolidate/>
  <mergeCells count="1">
    <mergeCell ref="A3:A5"/>
  </mergeCells>
  <phoneticPr fontId="1" type="noConversion"/>
  <pageMargins left="0.62" right="0.15748031496062992" top="0.35433070866141736" bottom="0.23622047244094491" header="0.27559055118110237" footer="0.11811023622047245"/>
  <pageSetup paperSize="9" scale="3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6"/>
  <sheetViews>
    <sheetView showGridLines="0" topLeftCell="A10" workbookViewId="0">
      <selection activeCell="N32" sqref="N32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10" style="1" customWidth="1"/>
    <col min="10" max="10" width="9" style="1" customWidth="1"/>
    <col min="11" max="12" width="8.7109375" style="2" customWidth="1"/>
    <col min="13" max="16" width="10.85546875" style="114" customWidth="1"/>
    <col min="17" max="16384" width="8.85546875" style="1"/>
  </cols>
  <sheetData>
    <row r="1" spans="1:13" ht="13.5" thickBot="1">
      <c r="M1" s="3" t="s">
        <v>142</v>
      </c>
    </row>
    <row r="2" spans="1:13">
      <c r="A2" s="5"/>
      <c r="B2" s="412"/>
      <c r="C2" s="362"/>
      <c r="D2" s="362"/>
      <c r="E2" s="363"/>
      <c r="F2" s="363"/>
      <c r="G2" s="363"/>
      <c r="H2" s="363"/>
      <c r="I2" s="443"/>
      <c r="J2" s="363"/>
      <c r="K2" s="363"/>
      <c r="L2" s="363"/>
      <c r="M2" s="403"/>
    </row>
    <row r="3" spans="1:13">
      <c r="A3" s="9"/>
      <c r="B3" s="499" t="s">
        <v>170</v>
      </c>
      <c r="C3" s="500"/>
      <c r="D3" s="364"/>
      <c r="E3" s="365"/>
      <c r="F3" s="365"/>
      <c r="G3" s="365"/>
      <c r="H3" s="365"/>
      <c r="I3" s="444"/>
      <c r="J3" s="365"/>
      <c r="K3" s="365"/>
      <c r="L3" s="365"/>
      <c r="M3" s="392"/>
    </row>
    <row r="4" spans="1:13">
      <c r="A4" s="9"/>
      <c r="B4" s="501"/>
      <c r="C4" s="500"/>
      <c r="D4" s="464" t="s">
        <v>242</v>
      </c>
      <c r="E4" s="465" t="s">
        <v>123</v>
      </c>
      <c r="F4" s="465" t="s">
        <v>13</v>
      </c>
      <c r="G4" s="465" t="s">
        <v>243</v>
      </c>
      <c r="H4" s="465" t="s">
        <v>132</v>
      </c>
      <c r="I4" s="466" t="s">
        <v>244</v>
      </c>
      <c r="J4" s="465" t="s">
        <v>98</v>
      </c>
      <c r="K4" s="465" t="s">
        <v>5</v>
      </c>
      <c r="L4" s="465" t="s">
        <v>16</v>
      </c>
      <c r="M4" s="467" t="s">
        <v>246</v>
      </c>
    </row>
    <row r="5" spans="1:13">
      <c r="A5" s="16"/>
      <c r="B5" s="413" t="s">
        <v>147</v>
      </c>
      <c r="C5" s="404" t="s">
        <v>248</v>
      </c>
      <c r="D5" s="468">
        <v>71</v>
      </c>
      <c r="E5" s="468">
        <v>79</v>
      </c>
      <c r="F5" s="468">
        <v>81</v>
      </c>
      <c r="G5" s="468">
        <v>82</v>
      </c>
      <c r="H5" s="468">
        <v>83</v>
      </c>
      <c r="I5" s="469">
        <v>84</v>
      </c>
      <c r="J5" s="468">
        <v>85</v>
      </c>
      <c r="K5" s="468">
        <v>87</v>
      </c>
      <c r="L5" s="468">
        <v>92</v>
      </c>
      <c r="M5" s="470" t="s">
        <v>146</v>
      </c>
    </row>
    <row r="6" spans="1:13">
      <c r="A6" s="405"/>
      <c r="B6" s="414"/>
      <c r="C6" s="29"/>
      <c r="D6" s="471"/>
      <c r="E6" s="472"/>
      <c r="F6" s="472"/>
      <c r="G6" s="472"/>
      <c r="H6" s="472"/>
      <c r="I6" s="473"/>
      <c r="J6" s="472"/>
      <c r="K6" s="472"/>
      <c r="L6" s="472"/>
      <c r="M6" s="474"/>
    </row>
    <row r="7" spans="1:13">
      <c r="A7" s="406">
        <v>1</v>
      </c>
      <c r="B7" s="415" t="s">
        <v>154</v>
      </c>
      <c r="C7" s="369"/>
      <c r="D7" s="451">
        <f>D8+SUM(D15:D20)</f>
        <v>24600</v>
      </c>
      <c r="E7" s="452">
        <f t="shared" ref="E7:L7" si="0">E8+SUM(E15:E20)</f>
        <v>38993</v>
      </c>
      <c r="F7" s="452">
        <f t="shared" si="0"/>
        <v>1000</v>
      </c>
      <c r="G7" s="452">
        <f t="shared" si="0"/>
        <v>1500</v>
      </c>
      <c r="H7" s="452">
        <f t="shared" si="0"/>
        <v>423836</v>
      </c>
      <c r="I7" s="452">
        <f t="shared" si="0"/>
        <v>130889</v>
      </c>
      <c r="J7" s="452">
        <f t="shared" si="0"/>
        <v>115076</v>
      </c>
      <c r="K7" s="452">
        <f t="shared" si="0"/>
        <v>280</v>
      </c>
      <c r="L7" s="452">
        <f t="shared" si="0"/>
        <v>50111</v>
      </c>
      <c r="M7" s="453">
        <f t="shared" ref="M7:M20" si="1">SUM(D7:L7)</f>
        <v>786285</v>
      </c>
    </row>
    <row r="8" spans="1:13">
      <c r="A8" s="407">
        <v>2</v>
      </c>
      <c r="B8" s="416" t="s">
        <v>155</v>
      </c>
      <c r="C8" s="359"/>
      <c r="D8" s="475">
        <f>SUM(D9:D14)</f>
        <v>8800</v>
      </c>
      <c r="E8" s="454">
        <f t="shared" ref="E8:L8" si="2">SUM(E9:E14)</f>
        <v>37418</v>
      </c>
      <c r="F8" s="454">
        <f t="shared" si="2"/>
        <v>0</v>
      </c>
      <c r="G8" s="454">
        <f t="shared" si="2"/>
        <v>500</v>
      </c>
      <c r="H8" s="454">
        <f t="shared" si="2"/>
        <v>413836</v>
      </c>
      <c r="I8" s="454">
        <f t="shared" si="2"/>
        <v>114300</v>
      </c>
      <c r="J8" s="454">
        <f t="shared" si="2"/>
        <v>113376</v>
      </c>
      <c r="K8" s="454">
        <f t="shared" si="2"/>
        <v>0</v>
      </c>
      <c r="L8" s="454">
        <f t="shared" si="2"/>
        <v>49011</v>
      </c>
      <c r="M8" s="455">
        <f t="shared" si="1"/>
        <v>737241</v>
      </c>
    </row>
    <row r="9" spans="1:13">
      <c r="A9" s="408">
        <v>3</v>
      </c>
      <c r="B9" s="417"/>
      <c r="C9" s="360" t="s">
        <v>156</v>
      </c>
      <c r="D9" s="456">
        <f ca="1">LF!D10</f>
        <v>0</v>
      </c>
      <c r="E9" s="476">
        <f ca="1">FF!D10</f>
        <v>406</v>
      </c>
      <c r="F9" s="476">
        <f ca="1">PrF!D10</f>
        <v>0</v>
      </c>
      <c r="G9" s="476">
        <f ca="1">FSS!D10</f>
        <v>0</v>
      </c>
      <c r="H9" s="476">
        <f ca="1">PřF!D10</f>
        <v>0</v>
      </c>
      <c r="I9" s="476">
        <f ca="1">FI!D10</f>
        <v>0</v>
      </c>
      <c r="J9" s="476">
        <f ca="1">PdF!D10</f>
        <v>1750</v>
      </c>
      <c r="K9" s="476">
        <f ca="1">FSpS!D10</f>
        <v>0</v>
      </c>
      <c r="L9" s="476">
        <f ca="1">ESF!D10</f>
        <v>0</v>
      </c>
      <c r="M9" s="457">
        <f t="shared" si="1"/>
        <v>2156</v>
      </c>
    </row>
    <row r="10" spans="1:13">
      <c r="A10" s="408">
        <v>4</v>
      </c>
      <c r="B10" s="417"/>
      <c r="C10" s="360" t="s">
        <v>157</v>
      </c>
      <c r="D10" s="456">
        <f ca="1">LF!D11</f>
        <v>0</v>
      </c>
      <c r="E10" s="476">
        <f ca="1">FF!D11</f>
        <v>0</v>
      </c>
      <c r="F10" s="476">
        <f ca="1">PrF!D11</f>
        <v>0</v>
      </c>
      <c r="G10" s="476">
        <f ca="1">FSS!D11</f>
        <v>0</v>
      </c>
      <c r="H10" s="476">
        <f ca="1">PřF!D11</f>
        <v>0</v>
      </c>
      <c r="I10" s="476">
        <f ca="1">FI!D11</f>
        <v>0</v>
      </c>
      <c r="J10" s="476">
        <f ca="1">PdF!D11</f>
        <v>0</v>
      </c>
      <c r="K10" s="476">
        <f ca="1">FSpS!D11</f>
        <v>0</v>
      </c>
      <c r="L10" s="476">
        <f ca="1">ESF!D11</f>
        <v>0</v>
      </c>
      <c r="M10" s="457">
        <f t="shared" si="1"/>
        <v>0</v>
      </c>
    </row>
    <row r="11" spans="1:13">
      <c r="A11" s="408">
        <v>5</v>
      </c>
      <c r="B11" s="417"/>
      <c r="C11" s="360" t="s">
        <v>158</v>
      </c>
      <c r="D11" s="456">
        <f ca="1">LF!D12</f>
        <v>4200</v>
      </c>
      <c r="E11" s="476">
        <f ca="1">FF!D12</f>
        <v>5860</v>
      </c>
      <c r="F11" s="476">
        <f ca="1">PrF!D12</f>
        <v>0</v>
      </c>
      <c r="G11" s="476">
        <f ca="1">FSS!D12</f>
        <v>500</v>
      </c>
      <c r="H11" s="476">
        <f ca="1">PřF!D12</f>
        <v>2500</v>
      </c>
      <c r="I11" s="476">
        <f ca="1">FI!D12</f>
        <v>0</v>
      </c>
      <c r="J11" s="476">
        <f ca="1">PdF!D12</f>
        <v>0</v>
      </c>
      <c r="K11" s="476">
        <f ca="1">FSpS!D12</f>
        <v>0</v>
      </c>
      <c r="L11" s="476">
        <f ca="1">ESF!D12</f>
        <v>2955</v>
      </c>
      <c r="M11" s="457">
        <f t="shared" si="1"/>
        <v>16015</v>
      </c>
    </row>
    <row r="12" spans="1:13">
      <c r="A12" s="408">
        <v>6</v>
      </c>
      <c r="B12" s="417"/>
      <c r="C12" s="360" t="s">
        <v>159</v>
      </c>
      <c r="D12" s="456">
        <f ca="1">LF!D13</f>
        <v>3400</v>
      </c>
      <c r="E12" s="476">
        <f ca="1">FF!D13</f>
        <v>0</v>
      </c>
      <c r="F12" s="476">
        <f ca="1">PrF!D13</f>
        <v>0</v>
      </c>
      <c r="G12" s="476">
        <f ca="1">FSS!D13</f>
        <v>0</v>
      </c>
      <c r="H12" s="476">
        <f ca="1">PřF!D13</f>
        <v>2900</v>
      </c>
      <c r="I12" s="476">
        <f ca="1">FI!D13</f>
        <v>0</v>
      </c>
      <c r="J12" s="476">
        <f ca="1">PdF!D13</f>
        <v>0</v>
      </c>
      <c r="K12" s="476">
        <f ca="1">FSpS!D13</f>
        <v>0</v>
      </c>
      <c r="L12" s="476">
        <f ca="1">ESF!D13</f>
        <v>150</v>
      </c>
      <c r="M12" s="457">
        <f t="shared" si="1"/>
        <v>6450</v>
      </c>
    </row>
    <row r="13" spans="1:13">
      <c r="A13" s="408">
        <v>7</v>
      </c>
      <c r="B13" s="417"/>
      <c r="C13" s="360" t="s">
        <v>160</v>
      </c>
      <c r="D13" s="456">
        <f ca="1">LF!D14</f>
        <v>0</v>
      </c>
      <c r="E13" s="476">
        <f ca="1">FF!D14</f>
        <v>31152</v>
      </c>
      <c r="F13" s="476">
        <f ca="1">PrF!D14</f>
        <v>0</v>
      </c>
      <c r="G13" s="476">
        <f ca="1">FSS!D14</f>
        <v>0</v>
      </c>
      <c r="H13" s="476">
        <f ca="1">PřF!D14</f>
        <v>404932</v>
      </c>
      <c r="I13" s="476">
        <f ca="1">FI!D14</f>
        <v>114300</v>
      </c>
      <c r="J13" s="476">
        <f ca="1">PdF!D14</f>
        <v>111626</v>
      </c>
      <c r="K13" s="476">
        <f ca="1">FSpS!D14</f>
        <v>0</v>
      </c>
      <c r="L13" s="476">
        <f ca="1">ESF!D14</f>
        <v>45906</v>
      </c>
      <c r="M13" s="457">
        <f t="shared" si="1"/>
        <v>707916</v>
      </c>
    </row>
    <row r="14" spans="1:13">
      <c r="A14" s="409">
        <v>8</v>
      </c>
      <c r="B14" s="418"/>
      <c r="C14" s="361" t="s">
        <v>161</v>
      </c>
      <c r="D14" s="477">
        <f ca="1">LF!D15</f>
        <v>1200</v>
      </c>
      <c r="E14" s="478">
        <f ca="1">FF!D15</f>
        <v>0</v>
      </c>
      <c r="F14" s="478">
        <f ca="1">PrF!D15</f>
        <v>0</v>
      </c>
      <c r="G14" s="478">
        <f ca="1">FSS!D15</f>
        <v>0</v>
      </c>
      <c r="H14" s="478">
        <f ca="1">PřF!D15</f>
        <v>3504</v>
      </c>
      <c r="I14" s="478">
        <f ca="1">FI!D15</f>
        <v>0</v>
      </c>
      <c r="J14" s="478">
        <f ca="1">PdF!D15</f>
        <v>0</v>
      </c>
      <c r="K14" s="478">
        <f ca="1">FSpS!D15</f>
        <v>0</v>
      </c>
      <c r="L14" s="478">
        <f ca="1">ESF!D15</f>
        <v>0</v>
      </c>
      <c r="M14" s="458">
        <f t="shared" si="1"/>
        <v>4704</v>
      </c>
    </row>
    <row r="15" spans="1:13">
      <c r="A15" s="410">
        <v>9</v>
      </c>
      <c r="B15" s="419" t="s">
        <v>162</v>
      </c>
      <c r="C15" s="370"/>
      <c r="D15" s="479">
        <f ca="1">LF!D16</f>
        <v>0</v>
      </c>
      <c r="E15" s="459">
        <f ca="1">FF!D16</f>
        <v>0</v>
      </c>
      <c r="F15" s="459">
        <f ca="1">PrF!D16</f>
        <v>0</v>
      </c>
      <c r="G15" s="459">
        <f ca="1">FSS!D16</f>
        <v>0</v>
      </c>
      <c r="H15" s="459">
        <f ca="1">PřF!D16</f>
        <v>0</v>
      </c>
      <c r="I15" s="459">
        <f ca="1">FI!D16</f>
        <v>2500</v>
      </c>
      <c r="J15" s="459">
        <f ca="1">PdF!D16</f>
        <v>0</v>
      </c>
      <c r="K15" s="459">
        <f ca="1">FSpS!D16</f>
        <v>0</v>
      </c>
      <c r="L15" s="459">
        <f ca="1">ESF!D16</f>
        <v>0</v>
      </c>
      <c r="M15" s="460">
        <f t="shared" si="1"/>
        <v>2500</v>
      </c>
    </row>
    <row r="16" spans="1:13">
      <c r="A16" s="410">
        <v>10</v>
      </c>
      <c r="B16" s="419" t="s">
        <v>163</v>
      </c>
      <c r="C16" s="370"/>
      <c r="D16" s="479">
        <f ca="1">LF!D17</f>
        <v>0</v>
      </c>
      <c r="E16" s="459">
        <f ca="1">FF!D17</f>
        <v>0</v>
      </c>
      <c r="F16" s="459">
        <f ca="1">PrF!D17</f>
        <v>0</v>
      </c>
      <c r="G16" s="459">
        <f ca="1">FSS!D17</f>
        <v>0</v>
      </c>
      <c r="H16" s="459">
        <f ca="1">PřF!D17</f>
        <v>0</v>
      </c>
      <c r="I16" s="459">
        <f ca="1">FI!D17</f>
        <v>0</v>
      </c>
      <c r="J16" s="459">
        <f ca="1">PdF!D17</f>
        <v>0</v>
      </c>
      <c r="K16" s="459">
        <f ca="1">FSpS!D17</f>
        <v>0</v>
      </c>
      <c r="L16" s="459">
        <f ca="1">ESF!D17</f>
        <v>0</v>
      </c>
      <c r="M16" s="461">
        <f t="shared" si="1"/>
        <v>0</v>
      </c>
    </row>
    <row r="17" spans="1:13">
      <c r="A17" s="410">
        <v>11</v>
      </c>
      <c r="B17" s="419" t="s">
        <v>164</v>
      </c>
      <c r="C17" s="370"/>
      <c r="D17" s="479">
        <f ca="1">LF!D18</f>
        <v>0</v>
      </c>
      <c r="E17" s="459">
        <f ca="1">FF!D18</f>
        <v>0</v>
      </c>
      <c r="F17" s="459">
        <f ca="1">PrF!D18</f>
        <v>0</v>
      </c>
      <c r="G17" s="459">
        <f ca="1">FSS!D18</f>
        <v>0</v>
      </c>
      <c r="H17" s="459">
        <f ca="1">PřF!D18</f>
        <v>0</v>
      </c>
      <c r="I17" s="459">
        <f ca="1">FI!D18</f>
        <v>0</v>
      </c>
      <c r="J17" s="459">
        <f ca="1">PdF!D18</f>
        <v>0</v>
      </c>
      <c r="K17" s="459">
        <f ca="1">FSpS!D18</f>
        <v>0</v>
      </c>
      <c r="L17" s="459">
        <f ca="1">ESF!D18</f>
        <v>0</v>
      </c>
      <c r="M17" s="461">
        <f t="shared" si="1"/>
        <v>0</v>
      </c>
    </row>
    <row r="18" spans="1:13">
      <c r="A18" s="410">
        <v>12</v>
      </c>
      <c r="B18" s="419" t="s">
        <v>165</v>
      </c>
      <c r="C18" s="370"/>
      <c r="D18" s="479">
        <f ca="1">LF!D19</f>
        <v>15800</v>
      </c>
      <c r="E18" s="459">
        <f ca="1">FF!D19</f>
        <v>1575</v>
      </c>
      <c r="F18" s="459">
        <f ca="1">PrF!D19</f>
        <v>1000</v>
      </c>
      <c r="G18" s="459">
        <f ca="1">FSS!D19</f>
        <v>1000</v>
      </c>
      <c r="H18" s="459">
        <f ca="1">PřF!D19</f>
        <v>10000</v>
      </c>
      <c r="I18" s="459">
        <f ca="1">FI!D19</f>
        <v>14089</v>
      </c>
      <c r="J18" s="459">
        <f ca="1">PdF!D19</f>
        <v>1700</v>
      </c>
      <c r="K18" s="459">
        <f ca="1">FSpS!D19</f>
        <v>280</v>
      </c>
      <c r="L18" s="459">
        <f ca="1">ESF!D19</f>
        <v>1100</v>
      </c>
      <c r="M18" s="461">
        <f t="shared" si="1"/>
        <v>46544</v>
      </c>
    </row>
    <row r="19" spans="1:13">
      <c r="A19" s="410">
        <v>13</v>
      </c>
      <c r="B19" s="419" t="s">
        <v>166</v>
      </c>
      <c r="C19" s="370"/>
      <c r="D19" s="479">
        <f ca="1">LF!D20</f>
        <v>0</v>
      </c>
      <c r="E19" s="459">
        <f ca="1">FF!D20</f>
        <v>0</v>
      </c>
      <c r="F19" s="459">
        <f ca="1">PrF!D20</f>
        <v>0</v>
      </c>
      <c r="G19" s="459">
        <f ca="1">FSS!D20</f>
        <v>0</v>
      </c>
      <c r="H19" s="459">
        <f ca="1">PřF!D20</f>
        <v>0</v>
      </c>
      <c r="I19" s="459">
        <f ca="1">FI!D20</f>
        <v>0</v>
      </c>
      <c r="J19" s="459">
        <f ca="1">PdF!D20</f>
        <v>0</v>
      </c>
      <c r="K19" s="459">
        <f ca="1">FSpS!D20</f>
        <v>0</v>
      </c>
      <c r="L19" s="459">
        <f ca="1">ESF!D20</f>
        <v>0</v>
      </c>
      <c r="M19" s="461">
        <f t="shared" si="1"/>
        <v>0</v>
      </c>
    </row>
    <row r="20" spans="1:13" ht="13.5" thickBot="1">
      <c r="A20" s="426">
        <v>14</v>
      </c>
      <c r="B20" s="427" t="s">
        <v>167</v>
      </c>
      <c r="C20" s="428"/>
      <c r="D20" s="480">
        <f ca="1">LF!D21</f>
        <v>0</v>
      </c>
      <c r="E20" s="462">
        <f ca="1">FF!D21</f>
        <v>0</v>
      </c>
      <c r="F20" s="462">
        <f ca="1">PrF!D21</f>
        <v>0</v>
      </c>
      <c r="G20" s="462">
        <f ca="1">FSS!D21</f>
        <v>0</v>
      </c>
      <c r="H20" s="462">
        <f ca="1">PřF!D21</f>
        <v>0</v>
      </c>
      <c r="I20" s="462">
        <f ca="1">FI!D21</f>
        <v>0</v>
      </c>
      <c r="J20" s="462">
        <f ca="1">PdF!D21</f>
        <v>0</v>
      </c>
      <c r="K20" s="462">
        <f ca="1">FSpS!D21</f>
        <v>0</v>
      </c>
      <c r="L20" s="462">
        <f ca="1">ESF!D21</f>
        <v>0</v>
      </c>
      <c r="M20" s="463">
        <f t="shared" si="1"/>
        <v>0</v>
      </c>
    </row>
    <row r="23" spans="1:13" ht="13.5" thickBot="1">
      <c r="H23" s="3"/>
      <c r="I23" s="2"/>
      <c r="J23" s="2"/>
      <c r="L23" s="3" t="s">
        <v>142</v>
      </c>
    </row>
    <row r="24" spans="1:13" s="8" customFormat="1" ht="15" customHeight="1">
      <c r="A24" s="5"/>
      <c r="B24" s="6"/>
      <c r="C24" s="7"/>
      <c r="D24" s="502" t="s">
        <v>143</v>
      </c>
      <c r="E24" s="503"/>
      <c r="F24" s="503"/>
      <c r="G24" s="503"/>
      <c r="H24" s="503"/>
      <c r="I24" s="503"/>
      <c r="J24" s="503"/>
      <c r="K24" s="503"/>
      <c r="L24" s="504"/>
    </row>
    <row r="25" spans="1:13" s="8" customFormat="1">
      <c r="A25" s="9"/>
      <c r="B25" s="505" t="s">
        <v>170</v>
      </c>
      <c r="C25" s="506"/>
      <c r="D25" s="10"/>
      <c r="E25" s="508" t="s">
        <v>172</v>
      </c>
      <c r="F25" s="509"/>
      <c r="G25" s="509"/>
      <c r="H25" s="510"/>
      <c r="I25" s="511" t="s">
        <v>171</v>
      </c>
      <c r="J25" s="512"/>
      <c r="K25" s="512"/>
      <c r="L25" s="513"/>
    </row>
    <row r="26" spans="1:13" s="8" customFormat="1">
      <c r="A26" s="9"/>
      <c r="B26" s="507"/>
      <c r="C26" s="506"/>
      <c r="D26" s="10" t="s">
        <v>144</v>
      </c>
      <c r="E26" s="11"/>
      <c r="F26" s="12" t="s">
        <v>145</v>
      </c>
      <c r="G26" s="13"/>
      <c r="H26" s="14" t="s">
        <v>146</v>
      </c>
      <c r="I26" s="11"/>
      <c r="J26" s="12" t="s">
        <v>145</v>
      </c>
      <c r="K26" s="13"/>
      <c r="L26" s="15" t="s">
        <v>146</v>
      </c>
    </row>
    <row r="27" spans="1:13" s="24" customFormat="1">
      <c r="A27" s="16"/>
      <c r="B27" s="17" t="s">
        <v>147</v>
      </c>
      <c r="C27" s="450" t="s">
        <v>256</v>
      </c>
      <c r="D27" s="18" t="s">
        <v>148</v>
      </c>
      <c r="E27" s="19" t="s">
        <v>149</v>
      </c>
      <c r="F27" s="20" t="s">
        <v>150</v>
      </c>
      <c r="G27" s="21" t="s">
        <v>151</v>
      </c>
      <c r="H27" s="22" t="s">
        <v>152</v>
      </c>
      <c r="I27" s="19" t="s">
        <v>149</v>
      </c>
      <c r="J27" s="20" t="s">
        <v>150</v>
      </c>
      <c r="K27" s="21" t="s">
        <v>151</v>
      </c>
      <c r="L27" s="23" t="s">
        <v>153</v>
      </c>
    </row>
    <row r="28" spans="1:13" s="32" customFormat="1" ht="12">
      <c r="A28" s="25"/>
      <c r="B28" s="26"/>
      <c r="C28" s="26"/>
      <c r="D28" s="27">
        <v>1</v>
      </c>
      <c r="E28" s="26">
        <v>2</v>
      </c>
      <c r="F28" s="28">
        <v>3</v>
      </c>
      <c r="G28" s="29">
        <v>4</v>
      </c>
      <c r="H28" s="30">
        <v>5</v>
      </c>
      <c r="I28" s="26">
        <v>6</v>
      </c>
      <c r="J28" s="28">
        <v>7</v>
      </c>
      <c r="K28" s="29">
        <v>8</v>
      </c>
      <c r="L28" s="31">
        <v>9</v>
      </c>
    </row>
    <row r="29" spans="1:13" s="41" customFormat="1" ht="15" customHeight="1">
      <c r="A29" s="33">
        <v>1</v>
      </c>
      <c r="B29" s="34" t="s">
        <v>154</v>
      </c>
      <c r="C29" s="34"/>
      <c r="D29" s="35">
        <f t="shared" ref="D29:L29" si="3">SUM(D37:D42)+D30</f>
        <v>786285</v>
      </c>
      <c r="E29" s="36">
        <f t="shared" si="3"/>
        <v>492338</v>
      </c>
      <c r="F29" s="37">
        <f t="shared" si="3"/>
        <v>280874</v>
      </c>
      <c r="G29" s="38">
        <f t="shared" si="3"/>
        <v>13073</v>
      </c>
      <c r="H29" s="39">
        <f t="shared" si="3"/>
        <v>786285</v>
      </c>
      <c r="I29" s="36">
        <f t="shared" si="3"/>
        <v>0</v>
      </c>
      <c r="J29" s="37">
        <f t="shared" si="3"/>
        <v>0</v>
      </c>
      <c r="K29" s="38">
        <f t="shared" si="3"/>
        <v>0</v>
      </c>
      <c r="L29" s="40">
        <f t="shared" si="3"/>
        <v>0</v>
      </c>
    </row>
    <row r="30" spans="1:13" s="41" customFormat="1" ht="15" customHeight="1">
      <c r="A30" s="42">
        <v>2</v>
      </c>
      <c r="B30" s="416" t="s">
        <v>155</v>
      </c>
      <c r="C30" s="44"/>
      <c r="D30" s="481">
        <f t="shared" ref="D30:D42" si="4">H30+L30</f>
        <v>737241</v>
      </c>
      <c r="E30" s="454">
        <f>SUM(E31:E36)</f>
        <v>467554</v>
      </c>
      <c r="F30" s="454">
        <f>SUM(F31:F36)</f>
        <v>256614</v>
      </c>
      <c r="G30" s="454">
        <f>SUM(G31:G36)</f>
        <v>13073</v>
      </c>
      <c r="H30" s="454">
        <f>SUM(E30:G30)</f>
        <v>737241</v>
      </c>
      <c r="I30" s="454">
        <f>SUM(I31:I36)</f>
        <v>0</v>
      </c>
      <c r="J30" s="454">
        <f>SUM(J31:J36)</f>
        <v>0</v>
      </c>
      <c r="K30" s="454">
        <f>SUM(K31:K36)</f>
        <v>0</v>
      </c>
      <c r="L30" s="482">
        <f>SUM(I30:K30)</f>
        <v>0</v>
      </c>
    </row>
    <row r="31" spans="1:13" s="62" customFormat="1" ht="15" customHeight="1">
      <c r="A31" s="51">
        <v>3</v>
      </c>
      <c r="B31" s="417"/>
      <c r="C31" s="53" t="s">
        <v>156</v>
      </c>
      <c r="D31" s="483">
        <f t="shared" si="4"/>
        <v>2156</v>
      </c>
      <c r="E31" s="476">
        <f ca="1">LF!E10+FF!E10+PrF!E10+FSS!E10+PřF!E10+PdF!E10+FSpS!E10+ESF!E10+FI!E10</f>
        <v>0</v>
      </c>
      <c r="F31" s="476">
        <f ca="1">LF!F10+FF!F10+PrF!F10+FSS!F10+PřF!F10+PdF!F10+FSpS!F10+ESF!F10+FI!F10</f>
        <v>2156</v>
      </c>
      <c r="G31" s="476">
        <f ca="1">LF!G10+FF!G10+PrF!G10+FSS!G10+PřF!G10+PdF!G10+FSpS!G10+ESF!G10+FI!G10</f>
        <v>0</v>
      </c>
      <c r="H31" s="484">
        <f ca="1">LF!H10+FF!H10+PrF!H10+FSS!H10+PřF!H10+PdF!H10+FSpS!H10+ESF!H10+FI!H10</f>
        <v>2156</v>
      </c>
      <c r="I31" s="476">
        <f ca="1">LF!I10+FF!I10+PrF!I10+FSS!I10+PřF!I10+PdF!I10+FSpS!I10+ESF!I10+FI!I10</f>
        <v>0</v>
      </c>
      <c r="J31" s="476">
        <f ca="1">LF!J10+FF!J10+PrF!J10+FSS!J10+PřF!J10+PdF!J10+FSpS!J10+ESF!J10+FI!J10</f>
        <v>0</v>
      </c>
      <c r="K31" s="476">
        <f ca="1">LF!K10+FF!K10+PrF!K10+FSS!K10+PřF!K10+PdF!K10+FSpS!K10+ESF!K10+FI!K10</f>
        <v>0</v>
      </c>
      <c r="L31" s="485">
        <f ca="1">LF!L10+FF!L10+PrF!L10+FSS!L10+PřF!L10+PdF!L10+FSpS!L10+ESF!L10+FI!L10</f>
        <v>0</v>
      </c>
    </row>
    <row r="32" spans="1:13" s="62" customFormat="1" ht="15" customHeight="1">
      <c r="A32" s="51">
        <v>4</v>
      </c>
      <c r="B32" s="417"/>
      <c r="C32" s="53" t="s">
        <v>157</v>
      </c>
      <c r="D32" s="483">
        <f t="shared" si="4"/>
        <v>0</v>
      </c>
      <c r="E32" s="476">
        <f ca="1">LF!E11+FF!E11+PrF!E11+FSS!E11+PřF!E11+PdF!E11+FSpS!E11+ESF!E11+FI!E11</f>
        <v>0</v>
      </c>
      <c r="F32" s="476">
        <f ca="1">LF!F11+FF!F11+PrF!F11+FSS!F11+PřF!F11+PdF!F11+FSpS!F11+ESF!F11+FI!F11</f>
        <v>0</v>
      </c>
      <c r="G32" s="476">
        <f ca="1">LF!G11+FF!G11+PrF!G11+FSS!G11+PřF!G11+PdF!G11+FSpS!G11+ESF!G11+FI!G11</f>
        <v>0</v>
      </c>
      <c r="H32" s="484">
        <f ca="1">LF!H11+FF!H11+PrF!H11+FSS!H11+PřF!H11+PdF!H11+FSpS!H11+ESF!H11+FI!H11</f>
        <v>0</v>
      </c>
      <c r="I32" s="476">
        <f ca="1">LF!I11+FF!I11+PrF!I11+FSS!I11+PřF!I11+PdF!I11+FSpS!I11+ESF!I11+FI!I11</f>
        <v>0</v>
      </c>
      <c r="J32" s="476">
        <f ca="1">LF!J11+FF!J11+PrF!J11+FSS!J11+PřF!J11+PdF!J11+FSpS!J11+ESF!J11+FI!J11</f>
        <v>0</v>
      </c>
      <c r="K32" s="476">
        <f ca="1">LF!K11+FF!K11+PrF!K11+FSS!K11+PřF!K11+PdF!K11+FSpS!K11+ESF!K11+FI!K11</f>
        <v>0</v>
      </c>
      <c r="L32" s="485">
        <f ca="1">LF!L11+FF!L11+PrF!L11+FSS!L11+PřF!L11+PdF!L11+FSpS!L11+ESF!L11+FI!L11</f>
        <v>0</v>
      </c>
    </row>
    <row r="33" spans="1:12" s="62" customFormat="1" ht="15" customHeight="1">
      <c r="A33" s="51">
        <v>5</v>
      </c>
      <c r="B33" s="417"/>
      <c r="C33" s="53" t="s">
        <v>158</v>
      </c>
      <c r="D33" s="483">
        <f t="shared" si="4"/>
        <v>16015</v>
      </c>
      <c r="E33" s="476">
        <f ca="1">LF!E12+FF!E12+PrF!E12+FSS!E12+PřF!E12+PdF!E12+FSpS!E12+ESF!E12+FI!E12</f>
        <v>0</v>
      </c>
      <c r="F33" s="476">
        <f ca="1">LF!F12+FF!F12+PrF!F12+FSS!F12+PřF!F12+PdF!F12+FSpS!F12+ESF!F12+FI!F12</f>
        <v>16015</v>
      </c>
      <c r="G33" s="476">
        <f ca="1">LF!G12+FF!G12+PrF!G12+FSS!G12+PřF!G12+PdF!G12+FSpS!G12+ESF!G12+FI!G12</f>
        <v>0</v>
      </c>
      <c r="H33" s="484">
        <f ca="1">LF!H12+FF!H12+PrF!H12+FSS!H12+PřF!H12+PdF!H12+FSpS!H12+ESF!H12+FI!H12</f>
        <v>16015</v>
      </c>
      <c r="I33" s="476">
        <f ca="1">LF!I12+FF!I12+PrF!I12+FSS!I12+PřF!I12+PdF!I12+FSpS!I12+ESF!I12+FI!I12</f>
        <v>0</v>
      </c>
      <c r="J33" s="476">
        <f ca="1">LF!J12+FF!J12+PrF!J12+FSS!J12+PřF!J12+PdF!J12+FSpS!J12+ESF!J12+FI!J12</f>
        <v>0</v>
      </c>
      <c r="K33" s="476">
        <f ca="1">LF!K12+FF!K12+PrF!K12+FSS!K12+PřF!K12+PdF!K12+FSpS!K12+ESF!K12+FI!K12</f>
        <v>0</v>
      </c>
      <c r="L33" s="485">
        <f ca="1">LF!L12+FF!L12+PrF!L12+FSS!L12+PřF!L12+PdF!L12+FSpS!L12+ESF!L12+FI!L12</f>
        <v>0</v>
      </c>
    </row>
    <row r="34" spans="1:12" s="62" customFormat="1" ht="15" customHeight="1">
      <c r="A34" s="51">
        <v>6</v>
      </c>
      <c r="B34" s="417"/>
      <c r="C34" s="53" t="s">
        <v>159</v>
      </c>
      <c r="D34" s="483">
        <f t="shared" si="4"/>
        <v>6450</v>
      </c>
      <c r="E34" s="476">
        <f ca="1">LF!E13+FF!E13+PrF!E13+FSS!E13+PřF!E13+PdF!E13+FSpS!E13+ESF!E13+FI!E13</f>
        <v>0</v>
      </c>
      <c r="F34" s="476">
        <f ca="1">LF!F13+FF!F13+PrF!F13+FSS!F13+PřF!F13+PdF!F13+FSpS!F13+ESF!F13+FI!F13</f>
        <v>6450</v>
      </c>
      <c r="G34" s="476">
        <f ca="1">LF!G13+FF!G13+PrF!G13+FSS!G13+PřF!G13+PdF!G13+FSpS!G13+ESF!G13+FI!G13</f>
        <v>0</v>
      </c>
      <c r="H34" s="484">
        <f ca="1">LF!H13+FF!H13+PrF!H13+FSS!H13+PřF!H13+PdF!H13+FSpS!H13+ESF!H13+FI!H13</f>
        <v>6450</v>
      </c>
      <c r="I34" s="476">
        <f ca="1">LF!I13+FF!I13+PrF!I13+FSS!I13+PřF!I13+PdF!I13+FSpS!I13+ESF!I13+FI!I13</f>
        <v>0</v>
      </c>
      <c r="J34" s="476">
        <f ca="1">LF!J13+FF!J13+PrF!J13+FSS!J13+PřF!J13+PdF!J13+FSpS!J13+ESF!J13+FI!J13</f>
        <v>0</v>
      </c>
      <c r="K34" s="476">
        <f ca="1">LF!K13+FF!K13+PrF!K13+FSS!K13+PřF!K13+PdF!K13+FSpS!K13+ESF!K13+FI!K13</f>
        <v>0</v>
      </c>
      <c r="L34" s="485">
        <f ca="1">LF!L13+FF!L13+PrF!L13+FSS!L13+PřF!L13+PdF!L13+FSpS!L13+ESF!L13+FI!L13</f>
        <v>0</v>
      </c>
    </row>
    <row r="35" spans="1:12" s="62" customFormat="1" ht="15" customHeight="1">
      <c r="A35" s="51">
        <v>7</v>
      </c>
      <c r="B35" s="417"/>
      <c r="C35" s="53" t="s">
        <v>160</v>
      </c>
      <c r="D35" s="483">
        <f t="shared" si="4"/>
        <v>707916</v>
      </c>
      <c r="E35" s="476">
        <f ca="1">LF!E14+FF!E14+PrF!E14+FSS!E14+PřF!E14+PdF!E14+FSpS!E14+ESF!E14+FI!E14</f>
        <v>467554</v>
      </c>
      <c r="F35" s="476">
        <f ca="1">LF!F14+FF!F14+PrF!F14+FSS!F14+PřF!F14+PdF!F14+FSpS!F14+ESF!F14+FI!F14</f>
        <v>227289</v>
      </c>
      <c r="G35" s="476">
        <f ca="1">LF!G14+FF!G14+PrF!G14+FSS!G14+PřF!G14+PdF!G14+FSpS!G14+ESF!G14+FI!G14</f>
        <v>13073</v>
      </c>
      <c r="H35" s="484">
        <f ca="1">LF!H14+FF!H14+PrF!H14+FSS!H14+PřF!H14+PdF!H14+FSpS!H14+ESF!H14+FI!H14</f>
        <v>707916</v>
      </c>
      <c r="I35" s="476">
        <f ca="1">LF!I14+FF!I14+PrF!I14+FSS!I14+PřF!I14+PdF!I14+FSpS!I14+ESF!I14+FI!I14</f>
        <v>0</v>
      </c>
      <c r="J35" s="476">
        <f ca="1">LF!J14+FF!J14+PrF!J14+FSS!J14+PřF!J14+PdF!J14+FSpS!J14+ESF!J14+FI!J14</f>
        <v>0</v>
      </c>
      <c r="K35" s="476">
        <f ca="1">LF!K14+FF!K14+PrF!K14+FSS!K14+PřF!K14+PdF!K14+FSpS!K14+ESF!K14+FI!K14</f>
        <v>0</v>
      </c>
      <c r="L35" s="485">
        <f ca="1">LF!L14+FF!L14+PrF!L14+FSS!L14+PřF!L14+PdF!L14+FSpS!L14+ESF!L14+FI!L14</f>
        <v>0</v>
      </c>
    </row>
    <row r="36" spans="1:12" s="62" customFormat="1" ht="15" customHeight="1">
      <c r="A36" s="71">
        <v>8</v>
      </c>
      <c r="B36" s="418"/>
      <c r="C36" s="73" t="s">
        <v>161</v>
      </c>
      <c r="D36" s="486">
        <f t="shared" si="4"/>
        <v>4704</v>
      </c>
      <c r="E36" s="478">
        <f ca="1">LF!E15+FF!E15+PrF!E15+FSS!E15+PřF!E15+PdF!E15+FSpS!E15+ESF!E15+FI!E15</f>
        <v>0</v>
      </c>
      <c r="F36" s="478">
        <f ca="1">LF!F15+FF!F15+PrF!F15+FSS!F15+PřF!F15+PdF!F15+FSpS!F15+ESF!F15+FI!F15</f>
        <v>4704</v>
      </c>
      <c r="G36" s="478">
        <f ca="1">LF!G15+FF!G15+PrF!G15+FSS!G15+PřF!G15+PdF!G15+FSpS!G15+ESF!G15+FI!G15</f>
        <v>0</v>
      </c>
      <c r="H36" s="487">
        <f ca="1">LF!H15+FF!H15+PrF!H15+FSS!H15+PřF!H15+PdF!H15+FSpS!H15+ESF!H15+FI!H15</f>
        <v>4704</v>
      </c>
      <c r="I36" s="478">
        <f ca="1">LF!I15+FF!I15+PrF!I15+FSS!I15+PřF!I15+PdF!I15+FSpS!I15+ESF!I15+FI!I15</f>
        <v>0</v>
      </c>
      <c r="J36" s="478">
        <f ca="1">LF!J15+FF!J15+PrF!J15+FSS!J15+PřF!J15+PdF!J15+FSpS!J15+ESF!J15+FI!J15</f>
        <v>0</v>
      </c>
      <c r="K36" s="478">
        <f ca="1">LF!K15+FF!K15+PrF!K15+FSS!K15+PřF!K15+PdF!K15+FSpS!K15+ESF!K15+FI!K15</f>
        <v>0</v>
      </c>
      <c r="L36" s="488">
        <f ca="1">LF!L15+FF!L15+PrF!L15+FSS!L15+PřF!L15+PdF!L15+FSpS!L15+ESF!L15+FI!L15</f>
        <v>0</v>
      </c>
    </row>
    <row r="37" spans="1:12" s="41" customFormat="1" ht="15" customHeight="1">
      <c r="A37" s="82">
        <v>9</v>
      </c>
      <c r="B37" s="419" t="s">
        <v>162</v>
      </c>
      <c r="C37" s="83"/>
      <c r="D37" s="489">
        <f t="shared" si="4"/>
        <v>2500</v>
      </c>
      <c r="E37" s="459">
        <f ca="1">LF!E16+FF!E16+PrF!E16+FSS!E16+PřF!E16+PdF!E16+FSpS!E16+ESF!E16+FI!E16</f>
        <v>0</v>
      </c>
      <c r="F37" s="459">
        <f ca="1">LF!F16+FF!F16+PrF!F16+FSS!F16+PřF!F16+PdF!F16+FSpS!F16+ESF!F16+FI!F16</f>
        <v>2500</v>
      </c>
      <c r="G37" s="459">
        <f ca="1">LF!G16+FF!G16+PrF!G16+FSS!G16+PřF!G16+PdF!G16+FSpS!G16+ESF!G16+FI!G16</f>
        <v>0</v>
      </c>
      <c r="H37" s="490">
        <f ca="1">LF!H16+FF!H16+PrF!H16+FSS!H16+PřF!H16+PdF!H16+FSpS!H16+ESF!H16+FI!H16</f>
        <v>2500</v>
      </c>
      <c r="I37" s="459">
        <f ca="1">LF!I16+FF!I16+PrF!I16+FSS!I16+PřF!I16+PdF!I16+FSpS!I16+ESF!I16+FI!I16</f>
        <v>0</v>
      </c>
      <c r="J37" s="459">
        <f ca="1">LF!J16+FF!J16+PrF!J16+FSS!J16+PřF!J16+PdF!J16+FSpS!J16+ESF!J16+FI!J16</f>
        <v>0</v>
      </c>
      <c r="K37" s="459">
        <f ca="1">LF!K16+FF!K16+PrF!K16+FSS!K16+PřF!K16+PdF!K16+FSpS!K16+ESF!K16+FI!K16</f>
        <v>0</v>
      </c>
      <c r="L37" s="491">
        <f ca="1">LF!L16+FF!L16+PrF!L16+FSS!L16+PřF!L16+PdF!L16+FSpS!L16+ESF!L16+FI!L16</f>
        <v>0</v>
      </c>
    </row>
    <row r="38" spans="1:12" s="41" customFormat="1" ht="15" customHeight="1">
      <c r="A38" s="82">
        <v>10</v>
      </c>
      <c r="B38" s="419" t="s">
        <v>163</v>
      </c>
      <c r="C38" s="83"/>
      <c r="D38" s="489">
        <f t="shared" si="4"/>
        <v>0</v>
      </c>
      <c r="E38" s="459">
        <f ca="1">LF!E17+FF!E17+PrF!E17+FSS!E17+PřF!E17+PdF!E17+FSpS!E17+ESF!E17+FI!E17</f>
        <v>0</v>
      </c>
      <c r="F38" s="459">
        <f ca="1">LF!F17+FF!F17+PrF!F17+FSS!F17+PřF!F17+PdF!F17+FSpS!F17+ESF!F17+FI!F17</f>
        <v>0</v>
      </c>
      <c r="G38" s="459">
        <f ca="1">LF!G17+FF!G17+PrF!G17+FSS!G17+PřF!G17+PdF!G17+FSpS!G17+ESF!G17+FI!G17</f>
        <v>0</v>
      </c>
      <c r="H38" s="490">
        <f ca="1">LF!H17+FF!H17+PrF!H17+FSS!H17+PřF!H17+PdF!H17+FSpS!H17+ESF!H17+FI!H17</f>
        <v>0</v>
      </c>
      <c r="I38" s="459">
        <f ca="1">LF!I17+FF!I17+PrF!I17+FSS!I17+PřF!I17+PdF!I17+FSpS!I17+ESF!I17+FI!I17</f>
        <v>0</v>
      </c>
      <c r="J38" s="459">
        <f ca="1">LF!J17+FF!J17+PrF!J17+FSS!J17+PřF!J17+PdF!J17+FSpS!J17+ESF!J17+FI!J17</f>
        <v>0</v>
      </c>
      <c r="K38" s="459">
        <f ca="1">LF!K17+FF!K17+PrF!K17+FSS!K17+PřF!K17+PdF!K17+FSpS!K17+ESF!K17+FI!K17</f>
        <v>0</v>
      </c>
      <c r="L38" s="491">
        <f ca="1">LF!L17+FF!L17+PrF!L17+FSS!L17+PřF!L17+PdF!L17+FSpS!L17+ESF!L17+FI!L17</f>
        <v>0</v>
      </c>
    </row>
    <row r="39" spans="1:12" s="41" customFormat="1" ht="15" customHeight="1">
      <c r="A39" s="42">
        <v>11</v>
      </c>
      <c r="B39" s="419" t="s">
        <v>164</v>
      </c>
      <c r="C39" s="83"/>
      <c r="D39" s="489">
        <f t="shared" si="4"/>
        <v>0</v>
      </c>
      <c r="E39" s="459">
        <f ca="1">LF!E18+FF!E18+PrF!E18+FSS!E18+PřF!E18+PdF!E18+FSpS!E18+ESF!E18+FI!E18</f>
        <v>0</v>
      </c>
      <c r="F39" s="459">
        <f ca="1">LF!F18+FF!F18+PrF!F18+FSS!F18+PřF!F18+PdF!F18+FSpS!F18+ESF!F18+FI!F18</f>
        <v>0</v>
      </c>
      <c r="G39" s="459">
        <f ca="1">LF!G18+FF!G18+PrF!G18+FSS!G18+PřF!G18+PdF!G18+FSpS!G18+ESF!G18+FI!G18</f>
        <v>0</v>
      </c>
      <c r="H39" s="490">
        <f ca="1">LF!H18+FF!H18+PrF!H18+FSS!H18+PřF!H18+PdF!H18+FSpS!H18+ESF!H18+FI!H18</f>
        <v>0</v>
      </c>
      <c r="I39" s="459">
        <f ca="1">LF!I18+FF!I18+PrF!I18+FSS!I18+PřF!I18+PdF!I18+FSpS!I18+ESF!I18+FI!I18</f>
        <v>0</v>
      </c>
      <c r="J39" s="459">
        <f ca="1">LF!J18+FF!J18+PrF!J18+FSS!J18+PřF!J18+PdF!J18+FSpS!J18+ESF!J18+FI!J18</f>
        <v>0</v>
      </c>
      <c r="K39" s="459">
        <f ca="1">LF!K18+FF!K18+PrF!K18+FSS!K18+PřF!K18+PdF!K18+FSpS!K18+ESF!K18+FI!K18</f>
        <v>0</v>
      </c>
      <c r="L39" s="491">
        <f ca="1">LF!L18+FF!L18+PrF!L18+FSS!L18+PřF!L18+PdF!L18+FSpS!L18+ESF!L18+FI!L18</f>
        <v>0</v>
      </c>
    </row>
    <row r="40" spans="1:12" s="41" customFormat="1" ht="15" customHeight="1">
      <c r="A40" s="82">
        <v>12</v>
      </c>
      <c r="B40" s="419" t="s">
        <v>165</v>
      </c>
      <c r="C40" s="83"/>
      <c r="D40" s="489">
        <f t="shared" si="4"/>
        <v>46544</v>
      </c>
      <c r="E40" s="459">
        <f ca="1">LF!E19+FF!E19+PrF!E19+FSS!E19+PřF!E19+PdF!E19+FSpS!E19+ESF!E19+FI!E19</f>
        <v>24784</v>
      </c>
      <c r="F40" s="459">
        <f ca="1">LF!F19+FF!F19+PrF!F19+FSS!F19+PřF!F19+PdF!F19+FSpS!F19+ESF!F19+FI!F19</f>
        <v>21760</v>
      </c>
      <c r="G40" s="459">
        <f ca="1">LF!G19+FF!G19+PrF!G19+FSS!G19+PřF!G19+PdF!G19+FSpS!G19+ESF!G19+FI!G19</f>
        <v>0</v>
      </c>
      <c r="H40" s="490">
        <f ca="1">LF!H19+FF!H19+PrF!H19+FSS!H19+PřF!H19+PdF!H19+FSpS!H19+ESF!H19+FI!H19</f>
        <v>46544</v>
      </c>
      <c r="I40" s="459">
        <f ca="1">LF!I19+FF!I19+PrF!I19+FSS!I19+PřF!I19+PdF!I19+FSpS!I19+ESF!I19+FI!I19</f>
        <v>0</v>
      </c>
      <c r="J40" s="459">
        <f ca="1">LF!J19+FF!J19+PrF!J19+FSS!J19+PřF!J19+PdF!J19+FSpS!J19+ESF!J19+FI!J19</f>
        <v>0</v>
      </c>
      <c r="K40" s="459">
        <f ca="1">LF!K19+FF!K19+PrF!K19+FSS!K19+PřF!K19+PdF!K19+FSpS!K19+ESF!K19+FI!K19</f>
        <v>0</v>
      </c>
      <c r="L40" s="491">
        <f ca="1">LF!L19+FF!L19+PrF!L19+FSS!L19+PřF!L19+PdF!L19+FSpS!L19+ESF!L19+FI!L19</f>
        <v>0</v>
      </c>
    </row>
    <row r="41" spans="1:12" s="41" customFormat="1" ht="15" customHeight="1">
      <c r="A41" s="82">
        <v>13</v>
      </c>
      <c r="B41" s="419" t="s">
        <v>166</v>
      </c>
      <c r="C41" s="83"/>
      <c r="D41" s="489">
        <f t="shared" si="4"/>
        <v>0</v>
      </c>
      <c r="E41" s="459">
        <f ca="1">LF!E20+FF!E20+PrF!E20+FSS!E20+PřF!E20+PdF!E20+FSpS!E20+ESF!E20+FI!E20</f>
        <v>0</v>
      </c>
      <c r="F41" s="459">
        <f ca="1">LF!F20+FF!F20+PrF!F20+FSS!F20+PřF!F20+PdF!F20+FSpS!F20+ESF!F20+FI!F20</f>
        <v>0</v>
      </c>
      <c r="G41" s="459">
        <f ca="1">LF!G20+FF!G20+PrF!G20+FSS!G20+PřF!G20+PdF!G20+FSpS!G20+ESF!G20+FI!G20</f>
        <v>0</v>
      </c>
      <c r="H41" s="490">
        <f ca="1">LF!H20+FF!H20+PrF!H20+FSS!H20+PřF!H20+PdF!H20+FSpS!H20+ESF!H20+FI!H20</f>
        <v>0</v>
      </c>
      <c r="I41" s="459">
        <f ca="1">LF!I20+FF!I20+PrF!I20+FSS!I20+PřF!I20+PdF!I20+FSpS!I20+ESF!I20+FI!I20</f>
        <v>0</v>
      </c>
      <c r="J41" s="459">
        <f ca="1">LF!J20+FF!J20+PrF!J20+FSS!J20+PřF!J20+PdF!J20+FSpS!J20+ESF!J20+FI!J20</f>
        <v>0</v>
      </c>
      <c r="K41" s="459">
        <f ca="1">LF!K20+FF!K20+PrF!K20+FSS!K20+PřF!K20+PdF!K20+FSpS!K20+ESF!K20+FI!K20</f>
        <v>0</v>
      </c>
      <c r="L41" s="491">
        <f ca="1">LF!L20+FF!L20+PrF!L20+FSS!L20+PřF!L20+PdF!L20+FSpS!L20+ESF!L20+FI!L20</f>
        <v>0</v>
      </c>
    </row>
    <row r="42" spans="1:12" s="41" customFormat="1" ht="15" customHeight="1" thickBot="1">
      <c r="A42" s="101">
        <v>14</v>
      </c>
      <c r="B42" s="427" t="s">
        <v>167</v>
      </c>
      <c r="C42" s="429"/>
      <c r="D42" s="492">
        <f t="shared" si="4"/>
        <v>0</v>
      </c>
      <c r="E42" s="462">
        <f ca="1">LF!E21+FF!E21+PrF!E21+FSS!E21+PřF!E21+PdF!E21+FSpS!E21+ESF!E21+FI!E21</f>
        <v>0</v>
      </c>
      <c r="F42" s="462">
        <f ca="1">LF!F21+FF!F21+PrF!F21+FSS!F21+PřF!F21+PdF!F21+FSpS!F21+ESF!F21+FI!F21</f>
        <v>0</v>
      </c>
      <c r="G42" s="462">
        <f ca="1">LF!G21+FF!G21+PrF!G21+FSS!G21+PřF!G21+PdF!G21+FSpS!G21+ESF!G21+FI!G21</f>
        <v>0</v>
      </c>
      <c r="H42" s="493">
        <f ca="1">LF!H21+FF!H21+PrF!H21+FSS!H21+PřF!H21+PdF!H21+FSpS!H21+ESF!H21+FI!H21</f>
        <v>0</v>
      </c>
      <c r="I42" s="462">
        <f ca="1">LF!I21+FF!I21+PrF!I21+FSS!I21+PřF!I21+PdF!I21+FSpS!I21+ESF!I21+FI!I21</f>
        <v>0</v>
      </c>
      <c r="J42" s="462">
        <f ca="1">LF!J21+FF!J21+PrF!J21+FSS!J21+PřF!J21+PdF!J21+FSpS!J21+ESF!J21+FI!J21</f>
        <v>0</v>
      </c>
      <c r="K42" s="462">
        <f ca="1">LF!K21+FF!K21+PrF!K21+FSS!K21+PřF!K21+PdF!K21+FSpS!K21+ESF!K21+FI!K21</f>
        <v>0</v>
      </c>
      <c r="L42" s="494">
        <f ca="1">LF!L21+FF!L21+PrF!L21+FSS!L21+PřF!L21+PdF!L21+FSpS!L21+ESF!L21+FI!L21</f>
        <v>0</v>
      </c>
    </row>
    <row r="43" spans="1:12" s="110" customFormat="1" ht="11.25">
      <c r="A43" s="109" t="s">
        <v>174</v>
      </c>
      <c r="B43" s="109" t="s">
        <v>168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s="110" customFormat="1" ht="11.25">
      <c r="A44" s="109"/>
      <c r="B44" s="109" t="s">
        <v>175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</row>
    <row r="45" spans="1:12" s="110" customFormat="1" ht="11.25">
      <c r="A45" s="109" t="s">
        <v>176</v>
      </c>
      <c r="B45" s="109" t="s">
        <v>177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</row>
    <row r="46" spans="1:12" s="112" customFormat="1" ht="12">
      <c r="A46" s="111"/>
      <c r="B46" s="111"/>
      <c r="C46" s="111"/>
      <c r="E46" s="113"/>
    </row>
  </sheetData>
  <mergeCells count="5">
    <mergeCell ref="B3:C4"/>
    <mergeCell ref="D24:L24"/>
    <mergeCell ref="B25:C26"/>
    <mergeCell ref="E25:H25"/>
    <mergeCell ref="I25:L25"/>
  </mergeCells>
  <phoneticPr fontId="30" type="noConversion"/>
  <printOptions horizontalCentered="1"/>
  <pageMargins left="0.59055118110236227" right="0.31496062992125984" top="0.5" bottom="0.24" header="0.19685039370078741" footer="0.16"/>
  <pageSetup paperSize="9" scale="80" orientation="landscape" r:id="rId1"/>
  <headerFooter alignWithMargins="0">
    <oddHeader>&amp;L&amp;"Arial CE,kurzíva\&amp;11Osnova rozpočtu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424"/>
  <sheetViews>
    <sheetView zoomScale="65" workbookViewId="0">
      <selection activeCell="F40" sqref="F40"/>
    </sheetView>
  </sheetViews>
  <sheetFormatPr defaultColWidth="8.85546875" defaultRowHeight="12.75" outlineLevelRow="1" outlineLevelCol="1"/>
  <cols>
    <col min="1" max="1" width="10.28515625" style="139" customWidth="1"/>
    <col min="2" max="2" width="59.7109375" style="139" customWidth="1"/>
    <col min="3" max="3" width="17.42578125" style="139" customWidth="1" outlineLevel="1"/>
    <col min="4" max="4" width="14.28515625" style="289" customWidth="1" outlineLevel="1"/>
    <col min="5" max="7" width="13.7109375" style="289" customWidth="1" outlineLevel="1"/>
    <col min="8" max="8" width="19.85546875" style="314" customWidth="1" outlineLevel="1"/>
    <col min="9" max="9" width="0.28515625" style="203" customWidth="1"/>
    <col min="10" max="16384" width="8.85546875" style="139"/>
  </cols>
  <sheetData>
    <row r="1" spans="1:9" s="119" customFormat="1" ht="18" outlineLevel="1">
      <c r="A1" s="116" t="s">
        <v>20</v>
      </c>
      <c r="D1" s="120"/>
      <c r="E1" s="120"/>
      <c r="F1" s="120"/>
      <c r="G1" s="120"/>
      <c r="H1" s="120"/>
      <c r="I1" s="517"/>
    </row>
    <row r="2" spans="1:9" s="127" customFormat="1" ht="15" outlineLevel="1" thickBot="1">
      <c r="D2" s="128"/>
      <c r="E2" s="128"/>
      <c r="F2" s="128"/>
      <c r="G2" s="128"/>
      <c r="H2" s="128"/>
      <c r="I2" s="518"/>
    </row>
    <row r="3" spans="1:9" ht="14.25" customHeight="1">
      <c r="A3" s="519" t="s">
        <v>21</v>
      </c>
      <c r="B3" s="291"/>
      <c r="C3" s="133"/>
      <c r="D3" s="134" t="s">
        <v>182</v>
      </c>
      <c r="E3" s="134"/>
      <c r="F3" s="134" t="s">
        <v>183</v>
      </c>
      <c r="G3" s="134" t="s">
        <v>183</v>
      </c>
      <c r="H3" s="521" t="s">
        <v>184</v>
      </c>
      <c r="I3" s="518"/>
    </row>
    <row r="4" spans="1:9" s="161" customFormat="1" ht="31.5" customHeight="1" thickBot="1">
      <c r="A4" s="520"/>
      <c r="B4" s="292" t="s">
        <v>188</v>
      </c>
      <c r="C4" s="293" t="s">
        <v>189</v>
      </c>
      <c r="D4" s="294" t="s">
        <v>190</v>
      </c>
      <c r="E4" s="294" t="s">
        <v>192</v>
      </c>
      <c r="F4" s="294" t="s">
        <v>22</v>
      </c>
      <c r="G4" s="294" t="s">
        <v>23</v>
      </c>
      <c r="H4" s="522"/>
      <c r="I4" s="518"/>
    </row>
    <row r="5" spans="1:9" s="195" customFormat="1" ht="7.5" customHeight="1" thickBot="1">
      <c r="A5" s="190"/>
      <c r="B5" s="193"/>
      <c r="C5" s="193"/>
      <c r="D5" s="194"/>
      <c r="E5" s="194"/>
      <c r="F5" s="194"/>
      <c r="G5" s="194"/>
      <c r="H5" s="295"/>
    </row>
    <row r="6" spans="1:9">
      <c r="A6" s="296" t="s">
        <v>63</v>
      </c>
      <c r="B6" s="297" t="s">
        <v>24</v>
      </c>
      <c r="C6" s="298"/>
      <c r="D6" s="299">
        <v>90000</v>
      </c>
      <c r="E6" s="523">
        <v>0</v>
      </c>
      <c r="F6" s="299"/>
      <c r="G6" s="299"/>
      <c r="H6" s="300"/>
    </row>
    <row r="7" spans="1:9">
      <c r="A7" s="301"/>
      <c r="B7" s="302" t="s">
        <v>25</v>
      </c>
      <c r="C7" s="303"/>
      <c r="D7" s="304">
        <v>300000</v>
      </c>
      <c r="E7" s="524"/>
      <c r="F7" s="304"/>
      <c r="G7" s="304"/>
      <c r="H7" s="305"/>
    </row>
    <row r="8" spans="1:9">
      <c r="A8" s="301"/>
      <c r="B8" s="302" t="s">
        <v>26</v>
      </c>
      <c r="C8" s="303"/>
      <c r="D8" s="304">
        <v>500000</v>
      </c>
      <c r="E8" s="524"/>
      <c r="F8" s="304"/>
      <c r="G8" s="304"/>
      <c r="H8" s="305"/>
    </row>
    <row r="9" spans="1:9">
      <c r="A9" s="301"/>
      <c r="B9" s="302" t="s">
        <v>27</v>
      </c>
      <c r="C9" s="303"/>
      <c r="D9" s="304">
        <v>850000</v>
      </c>
      <c r="E9" s="524"/>
      <c r="F9" s="304"/>
      <c r="G9" s="304"/>
      <c r="H9" s="305"/>
    </row>
    <row r="10" spans="1:9">
      <c r="A10" s="301"/>
      <c r="B10" s="302" t="s">
        <v>28</v>
      </c>
      <c r="C10" s="303"/>
      <c r="D10" s="304">
        <v>200000</v>
      </c>
      <c r="E10" s="524"/>
      <c r="F10" s="304"/>
      <c r="G10" s="304"/>
      <c r="H10" s="305"/>
    </row>
    <row r="11" spans="1:9">
      <c r="A11" s="301"/>
      <c r="B11" s="302" t="s">
        <v>29</v>
      </c>
      <c r="C11" s="303"/>
      <c r="D11" s="304">
        <v>2400000</v>
      </c>
      <c r="E11" s="524"/>
      <c r="F11" s="304"/>
      <c r="G11" s="304"/>
      <c r="H11" s="305"/>
    </row>
    <row r="12" spans="1:9">
      <c r="A12" s="301"/>
      <c r="B12" s="302" t="s">
        <v>30</v>
      </c>
      <c r="C12" s="303"/>
      <c r="D12" s="304">
        <v>2100000</v>
      </c>
      <c r="E12" s="524"/>
      <c r="F12" s="304"/>
      <c r="G12" s="304"/>
      <c r="H12" s="305"/>
    </row>
    <row r="13" spans="1:9">
      <c r="A13" s="301"/>
      <c r="B13" s="302" t="s">
        <v>31</v>
      </c>
      <c r="C13" s="303"/>
      <c r="D13" s="304">
        <v>2800000</v>
      </c>
      <c r="E13" s="524"/>
      <c r="F13" s="304"/>
      <c r="G13" s="304"/>
      <c r="H13" s="305"/>
    </row>
    <row r="14" spans="1:9">
      <c r="A14" s="301"/>
      <c r="B14" s="302" t="s">
        <v>32</v>
      </c>
      <c r="C14" s="303"/>
      <c r="D14" s="304">
        <v>300000</v>
      </c>
      <c r="E14" s="524"/>
      <c r="F14" s="304"/>
      <c r="G14" s="304"/>
      <c r="H14" s="305"/>
    </row>
    <row r="15" spans="1:9">
      <c r="A15" s="301"/>
      <c r="B15" s="302" t="s">
        <v>33</v>
      </c>
      <c r="C15" s="303"/>
      <c r="D15" s="304">
        <v>2000000</v>
      </c>
      <c r="E15" s="524"/>
      <c r="F15" s="304"/>
      <c r="G15" s="304"/>
      <c r="H15" s="305"/>
    </row>
    <row r="16" spans="1:9">
      <c r="A16" s="301"/>
      <c r="B16" s="302" t="s">
        <v>34</v>
      </c>
      <c r="C16" s="303"/>
      <c r="D16" s="304">
        <v>600000</v>
      </c>
      <c r="E16" s="524"/>
      <c r="F16" s="304"/>
      <c r="G16" s="304"/>
      <c r="H16" s="305"/>
    </row>
    <row r="17" spans="1:9">
      <c r="A17" s="301"/>
      <c r="B17" s="302" t="s">
        <v>35</v>
      </c>
      <c r="C17" s="303"/>
      <c r="D17" s="304">
        <v>1000000</v>
      </c>
      <c r="E17" s="524"/>
      <c r="F17" s="304"/>
      <c r="G17" s="304"/>
      <c r="H17" s="305"/>
    </row>
    <row r="18" spans="1:9">
      <c r="A18" s="301"/>
      <c r="B18" s="302" t="s">
        <v>36</v>
      </c>
      <c r="C18" s="303"/>
      <c r="D18" s="304">
        <v>1000000</v>
      </c>
      <c r="E18" s="524"/>
      <c r="F18" s="304"/>
      <c r="G18" s="304"/>
      <c r="H18" s="305"/>
    </row>
    <row r="19" spans="1:9">
      <c r="A19" s="301"/>
      <c r="B19" s="302" t="s">
        <v>37</v>
      </c>
      <c r="C19" s="303"/>
      <c r="D19" s="304">
        <v>3000000</v>
      </c>
      <c r="E19" s="524"/>
      <c r="F19" s="304"/>
      <c r="G19" s="304"/>
      <c r="H19" s="305"/>
    </row>
    <row r="20" spans="1:9">
      <c r="A20" s="301"/>
      <c r="B20" s="302" t="s">
        <v>38</v>
      </c>
      <c r="C20" s="303"/>
      <c r="D20" s="304">
        <v>1900000</v>
      </c>
      <c r="E20" s="524"/>
      <c r="F20" s="304"/>
      <c r="G20" s="304"/>
      <c r="H20" s="305"/>
    </row>
    <row r="21" spans="1:9">
      <c r="A21" s="301"/>
      <c r="B21" s="302" t="s">
        <v>39</v>
      </c>
      <c r="C21" s="303"/>
      <c r="D21" s="304">
        <v>400000</v>
      </c>
      <c r="E21" s="524"/>
      <c r="F21" s="304"/>
      <c r="G21" s="304"/>
      <c r="H21" s="305"/>
    </row>
    <row r="22" spans="1:9">
      <c r="A22" s="301"/>
      <c r="B22" s="302" t="s">
        <v>40</v>
      </c>
      <c r="C22" s="303"/>
      <c r="D22" s="304">
        <v>70000</v>
      </c>
      <c r="E22" s="524"/>
      <c r="F22" s="304"/>
      <c r="G22" s="304"/>
      <c r="H22" s="305"/>
    </row>
    <row r="23" spans="1:9">
      <c r="A23" s="301"/>
      <c r="B23" s="302" t="s">
        <v>41</v>
      </c>
      <c r="C23" s="303"/>
      <c r="D23" s="304">
        <v>70000</v>
      </c>
      <c r="E23" s="524"/>
      <c r="F23" s="304"/>
      <c r="G23" s="304"/>
      <c r="H23" s="305"/>
    </row>
    <row r="24" spans="1:9">
      <c r="A24" s="301"/>
      <c r="B24" s="302" t="s">
        <v>42</v>
      </c>
      <c r="C24" s="303"/>
      <c r="D24" s="304">
        <v>500000</v>
      </c>
      <c r="E24" s="525"/>
      <c r="F24" s="304"/>
      <c r="G24" s="304"/>
      <c r="H24" s="305"/>
    </row>
    <row r="25" spans="1:9" ht="13.5" thickBot="1">
      <c r="A25" s="306"/>
      <c r="B25" s="307"/>
      <c r="C25" s="308"/>
      <c r="D25" s="309"/>
      <c r="E25" s="309"/>
      <c r="F25" s="309"/>
      <c r="G25" s="309"/>
      <c r="H25" s="310"/>
    </row>
    <row r="26" spans="1:9" s="119" customFormat="1" ht="15.75" thickBot="1">
      <c r="A26" s="311"/>
      <c r="B26" s="312" t="s">
        <v>19</v>
      </c>
      <c r="C26" s="312"/>
      <c r="D26" s="313">
        <f>SUM(D6:D25)</f>
        <v>20080000</v>
      </c>
      <c r="E26" s="313">
        <f>SUM(E6:E25)</f>
        <v>0</v>
      </c>
      <c r="F26" s="313">
        <f>SUM(F6:F25)</f>
        <v>0</v>
      </c>
      <c r="G26" s="313">
        <f>SUM(G6:G25)</f>
        <v>0</v>
      </c>
      <c r="H26" s="313"/>
      <c r="I26" s="124"/>
    </row>
    <row r="27" spans="1:9">
      <c r="H27" s="310"/>
    </row>
    <row r="28" spans="1:9">
      <c r="A28" s="343" t="s">
        <v>220</v>
      </c>
      <c r="B28" s="343" t="s">
        <v>219</v>
      </c>
      <c r="E28" s="289">
        <v>0</v>
      </c>
      <c r="H28" s="310"/>
    </row>
    <row r="29" spans="1:9">
      <c r="H29" s="310"/>
    </row>
    <row r="30" spans="1:9">
      <c r="H30" s="310"/>
    </row>
    <row r="31" spans="1:9">
      <c r="H31" s="310"/>
    </row>
    <row r="32" spans="1:9">
      <c r="A32" s="343" t="s">
        <v>19</v>
      </c>
      <c r="E32" s="289">
        <f>E28+E26</f>
        <v>0</v>
      </c>
      <c r="H32" s="310"/>
    </row>
    <row r="33" spans="8:8">
      <c r="H33" s="310"/>
    </row>
    <row r="34" spans="8:8">
      <c r="H34" s="310"/>
    </row>
    <row r="35" spans="8:8">
      <c r="H35" s="310"/>
    </row>
    <row r="36" spans="8:8">
      <c r="H36" s="310"/>
    </row>
    <row r="37" spans="8:8">
      <c r="H37" s="310"/>
    </row>
    <row r="38" spans="8:8">
      <c r="H38" s="310"/>
    </row>
    <row r="39" spans="8:8">
      <c r="H39" s="310"/>
    </row>
    <row r="40" spans="8:8">
      <c r="H40" s="310"/>
    </row>
    <row r="41" spans="8:8">
      <c r="H41" s="310"/>
    </row>
    <row r="42" spans="8:8">
      <c r="H42" s="310"/>
    </row>
    <row r="43" spans="8:8">
      <c r="H43" s="310"/>
    </row>
    <row r="44" spans="8:8">
      <c r="H44" s="310"/>
    </row>
    <row r="45" spans="8:8">
      <c r="H45" s="310"/>
    </row>
    <row r="46" spans="8:8">
      <c r="H46" s="310"/>
    </row>
    <row r="47" spans="8:8">
      <c r="H47" s="310"/>
    </row>
    <row r="48" spans="8:8">
      <c r="H48" s="310"/>
    </row>
    <row r="49" spans="8:8">
      <c r="H49" s="310"/>
    </row>
    <row r="50" spans="8:8">
      <c r="H50" s="310"/>
    </row>
    <row r="51" spans="8:8">
      <c r="H51" s="310"/>
    </row>
    <row r="52" spans="8:8">
      <c r="H52" s="310"/>
    </row>
    <row r="53" spans="8:8">
      <c r="H53" s="310"/>
    </row>
    <row r="54" spans="8:8">
      <c r="H54" s="310"/>
    </row>
    <row r="55" spans="8:8">
      <c r="H55" s="310"/>
    </row>
    <row r="56" spans="8:8">
      <c r="H56" s="310"/>
    </row>
    <row r="57" spans="8:8">
      <c r="H57" s="310"/>
    </row>
    <row r="58" spans="8:8">
      <c r="H58" s="310"/>
    </row>
    <row r="59" spans="8:8">
      <c r="H59" s="310"/>
    </row>
    <row r="60" spans="8:8">
      <c r="H60" s="310"/>
    </row>
    <row r="61" spans="8:8">
      <c r="H61" s="310"/>
    </row>
    <row r="62" spans="8:8">
      <c r="H62" s="310"/>
    </row>
    <row r="63" spans="8:8">
      <c r="H63" s="310"/>
    </row>
    <row r="64" spans="8:8">
      <c r="H64" s="310"/>
    </row>
    <row r="65" spans="8:8">
      <c r="H65" s="310"/>
    </row>
    <row r="66" spans="8:8">
      <c r="H66" s="310"/>
    </row>
    <row r="67" spans="8:8">
      <c r="H67" s="310"/>
    </row>
    <row r="68" spans="8:8">
      <c r="H68" s="310"/>
    </row>
    <row r="69" spans="8:8">
      <c r="H69" s="310"/>
    </row>
    <row r="70" spans="8:8">
      <c r="H70" s="310"/>
    </row>
    <row r="71" spans="8:8">
      <c r="H71" s="310"/>
    </row>
    <row r="72" spans="8:8">
      <c r="H72" s="310"/>
    </row>
    <row r="73" spans="8:8">
      <c r="H73" s="310"/>
    </row>
    <row r="74" spans="8:8">
      <c r="H74" s="310"/>
    </row>
    <row r="75" spans="8:8">
      <c r="H75" s="310"/>
    </row>
    <row r="76" spans="8:8">
      <c r="H76" s="310"/>
    </row>
    <row r="77" spans="8:8">
      <c r="H77" s="310"/>
    </row>
    <row r="78" spans="8:8">
      <c r="H78" s="310"/>
    </row>
    <row r="79" spans="8:8">
      <c r="H79" s="310"/>
    </row>
    <row r="80" spans="8:8">
      <c r="H80" s="310"/>
    </row>
    <row r="81" spans="8:8">
      <c r="H81" s="310"/>
    </row>
    <row r="82" spans="8:8">
      <c r="H82" s="310"/>
    </row>
    <row r="83" spans="8:8">
      <c r="H83" s="310"/>
    </row>
    <row r="84" spans="8:8">
      <c r="H84" s="310"/>
    </row>
    <row r="85" spans="8:8">
      <c r="H85" s="310"/>
    </row>
    <row r="86" spans="8:8">
      <c r="H86" s="310"/>
    </row>
    <row r="87" spans="8:8">
      <c r="H87" s="310"/>
    </row>
    <row r="88" spans="8:8">
      <c r="H88" s="310"/>
    </row>
    <row r="89" spans="8:8">
      <c r="H89" s="310"/>
    </row>
    <row r="90" spans="8:8">
      <c r="H90" s="310"/>
    </row>
    <row r="91" spans="8:8">
      <c r="H91" s="310"/>
    </row>
    <row r="92" spans="8:8">
      <c r="H92" s="310"/>
    </row>
    <row r="93" spans="8:8">
      <c r="H93" s="310"/>
    </row>
    <row r="94" spans="8:8">
      <c r="H94" s="310"/>
    </row>
    <row r="95" spans="8:8">
      <c r="H95" s="310"/>
    </row>
    <row r="96" spans="8:8">
      <c r="H96" s="310"/>
    </row>
    <row r="97" spans="8:8">
      <c r="H97" s="310"/>
    </row>
    <row r="98" spans="8:8">
      <c r="H98" s="310"/>
    </row>
    <row r="99" spans="8:8">
      <c r="H99" s="310"/>
    </row>
    <row r="100" spans="8:8">
      <c r="H100" s="310"/>
    </row>
    <row r="101" spans="8:8">
      <c r="H101" s="310"/>
    </row>
    <row r="102" spans="8:8">
      <c r="H102" s="310"/>
    </row>
    <row r="103" spans="8:8">
      <c r="H103" s="310"/>
    </row>
    <row r="104" spans="8:8">
      <c r="H104" s="310"/>
    </row>
    <row r="105" spans="8:8">
      <c r="H105" s="310"/>
    </row>
    <row r="106" spans="8:8">
      <c r="H106" s="310"/>
    </row>
    <row r="107" spans="8:8">
      <c r="H107" s="310"/>
    </row>
    <row r="108" spans="8:8">
      <c r="H108" s="310"/>
    </row>
    <row r="109" spans="8:8">
      <c r="H109" s="310"/>
    </row>
    <row r="110" spans="8:8">
      <c r="H110" s="310"/>
    </row>
    <row r="111" spans="8:8">
      <c r="H111" s="310"/>
    </row>
    <row r="112" spans="8:8">
      <c r="H112" s="310"/>
    </row>
    <row r="113" spans="8:8">
      <c r="H113" s="310"/>
    </row>
    <row r="114" spans="8:8">
      <c r="H114" s="310"/>
    </row>
    <row r="115" spans="8:8">
      <c r="H115" s="310"/>
    </row>
    <row r="116" spans="8:8">
      <c r="H116" s="310"/>
    </row>
    <row r="117" spans="8:8">
      <c r="H117" s="310"/>
    </row>
    <row r="118" spans="8:8">
      <c r="H118" s="310"/>
    </row>
    <row r="119" spans="8:8">
      <c r="H119" s="310"/>
    </row>
    <row r="120" spans="8:8">
      <c r="H120" s="310"/>
    </row>
    <row r="121" spans="8:8">
      <c r="H121" s="310"/>
    </row>
    <row r="122" spans="8:8">
      <c r="H122" s="310"/>
    </row>
    <row r="123" spans="8:8">
      <c r="H123" s="310"/>
    </row>
    <row r="124" spans="8:8">
      <c r="H124" s="310"/>
    </row>
    <row r="125" spans="8:8">
      <c r="H125" s="310"/>
    </row>
    <row r="126" spans="8:8">
      <c r="H126" s="310"/>
    </row>
    <row r="127" spans="8:8">
      <c r="H127" s="310"/>
    </row>
    <row r="128" spans="8:8">
      <c r="H128" s="310"/>
    </row>
    <row r="129" spans="8:8">
      <c r="H129" s="310"/>
    </row>
    <row r="130" spans="8:8">
      <c r="H130" s="310"/>
    </row>
    <row r="131" spans="8:8">
      <c r="H131" s="310"/>
    </row>
    <row r="132" spans="8:8">
      <c r="H132" s="310"/>
    </row>
    <row r="133" spans="8:8">
      <c r="H133" s="310"/>
    </row>
    <row r="134" spans="8:8">
      <c r="H134" s="310"/>
    </row>
    <row r="135" spans="8:8">
      <c r="H135" s="310"/>
    </row>
    <row r="136" spans="8:8">
      <c r="H136" s="310"/>
    </row>
    <row r="137" spans="8:8">
      <c r="H137" s="310"/>
    </row>
    <row r="138" spans="8:8">
      <c r="H138" s="310"/>
    </row>
    <row r="139" spans="8:8">
      <c r="H139" s="310"/>
    </row>
    <row r="140" spans="8:8">
      <c r="H140" s="310"/>
    </row>
    <row r="141" spans="8:8">
      <c r="H141" s="310"/>
    </row>
    <row r="142" spans="8:8">
      <c r="H142" s="310"/>
    </row>
    <row r="143" spans="8:8">
      <c r="H143" s="310"/>
    </row>
    <row r="144" spans="8:8">
      <c r="H144" s="310"/>
    </row>
    <row r="145" spans="8:8">
      <c r="H145" s="310"/>
    </row>
    <row r="146" spans="8:8">
      <c r="H146" s="310"/>
    </row>
    <row r="147" spans="8:8">
      <c r="H147" s="310"/>
    </row>
    <row r="148" spans="8:8">
      <c r="H148" s="310"/>
    </row>
    <row r="149" spans="8:8">
      <c r="H149" s="310"/>
    </row>
    <row r="150" spans="8:8">
      <c r="H150" s="310"/>
    </row>
    <row r="151" spans="8:8">
      <c r="H151" s="310"/>
    </row>
    <row r="152" spans="8:8">
      <c r="H152" s="310"/>
    </row>
    <row r="153" spans="8:8">
      <c r="H153" s="310"/>
    </row>
    <row r="154" spans="8:8">
      <c r="H154" s="310"/>
    </row>
    <row r="155" spans="8:8">
      <c r="H155" s="310"/>
    </row>
    <row r="156" spans="8:8">
      <c r="H156" s="310"/>
    </row>
    <row r="157" spans="8:8">
      <c r="H157" s="310"/>
    </row>
    <row r="158" spans="8:8">
      <c r="H158" s="310"/>
    </row>
    <row r="159" spans="8:8">
      <c r="H159" s="310"/>
    </row>
    <row r="160" spans="8:8">
      <c r="H160" s="310"/>
    </row>
    <row r="161" spans="8:8">
      <c r="H161" s="310"/>
    </row>
    <row r="162" spans="8:8">
      <c r="H162" s="310"/>
    </row>
    <row r="163" spans="8:8">
      <c r="H163" s="310"/>
    </row>
    <row r="164" spans="8:8">
      <c r="H164" s="310"/>
    </row>
    <row r="165" spans="8:8">
      <c r="H165" s="310"/>
    </row>
    <row r="166" spans="8:8">
      <c r="H166" s="310"/>
    </row>
    <row r="167" spans="8:8">
      <c r="H167" s="310"/>
    </row>
    <row r="168" spans="8:8">
      <c r="H168" s="310"/>
    </row>
    <row r="169" spans="8:8">
      <c r="H169" s="310"/>
    </row>
    <row r="170" spans="8:8">
      <c r="H170" s="310"/>
    </row>
    <row r="171" spans="8:8">
      <c r="H171" s="310"/>
    </row>
    <row r="172" spans="8:8">
      <c r="H172" s="310"/>
    </row>
    <row r="173" spans="8:8">
      <c r="H173" s="310"/>
    </row>
    <row r="174" spans="8:8">
      <c r="H174" s="310"/>
    </row>
    <row r="175" spans="8:8">
      <c r="H175" s="310"/>
    </row>
    <row r="176" spans="8:8">
      <c r="H176" s="310"/>
    </row>
    <row r="177" spans="8:8">
      <c r="H177" s="310"/>
    </row>
    <row r="178" spans="8:8">
      <c r="H178" s="310"/>
    </row>
    <row r="179" spans="8:8">
      <c r="H179" s="310"/>
    </row>
    <row r="180" spans="8:8">
      <c r="H180" s="310"/>
    </row>
    <row r="181" spans="8:8">
      <c r="H181" s="310"/>
    </row>
    <row r="182" spans="8:8">
      <c r="H182" s="310"/>
    </row>
    <row r="183" spans="8:8">
      <c r="H183" s="310"/>
    </row>
    <row r="184" spans="8:8">
      <c r="H184" s="310"/>
    </row>
    <row r="185" spans="8:8">
      <c r="H185" s="310"/>
    </row>
    <row r="186" spans="8:8">
      <c r="H186" s="310"/>
    </row>
    <row r="187" spans="8:8">
      <c r="H187" s="310"/>
    </row>
    <row r="188" spans="8:8">
      <c r="H188" s="310"/>
    </row>
    <row r="189" spans="8:8">
      <c r="H189" s="310"/>
    </row>
    <row r="190" spans="8:8">
      <c r="H190" s="310"/>
    </row>
    <row r="191" spans="8:8">
      <c r="H191" s="310"/>
    </row>
    <row r="192" spans="8:8">
      <c r="H192" s="310"/>
    </row>
    <row r="193" spans="8:8">
      <c r="H193" s="310"/>
    </row>
    <row r="194" spans="8:8">
      <c r="H194" s="310"/>
    </row>
    <row r="195" spans="8:8">
      <c r="H195" s="310"/>
    </row>
    <row r="196" spans="8:8">
      <c r="H196" s="310"/>
    </row>
    <row r="197" spans="8:8">
      <c r="H197" s="310"/>
    </row>
    <row r="198" spans="8:8">
      <c r="H198" s="310"/>
    </row>
    <row r="199" spans="8:8">
      <c r="H199" s="310"/>
    </row>
    <row r="200" spans="8:8">
      <c r="H200" s="310"/>
    </row>
    <row r="201" spans="8:8">
      <c r="H201" s="310"/>
    </row>
    <row r="202" spans="8:8">
      <c r="H202" s="310"/>
    </row>
    <row r="203" spans="8:8">
      <c r="H203" s="310"/>
    </row>
    <row r="204" spans="8:8">
      <c r="H204" s="310"/>
    </row>
    <row r="205" spans="8:8">
      <c r="H205" s="310"/>
    </row>
    <row r="206" spans="8:8">
      <c r="H206" s="310"/>
    </row>
    <row r="207" spans="8:8">
      <c r="H207" s="310"/>
    </row>
    <row r="208" spans="8:8">
      <c r="H208" s="310"/>
    </row>
    <row r="209" spans="8:8">
      <c r="H209" s="310"/>
    </row>
    <row r="210" spans="8:8">
      <c r="H210" s="310"/>
    </row>
    <row r="211" spans="8:8">
      <c r="H211" s="310"/>
    </row>
    <row r="212" spans="8:8">
      <c r="H212" s="310"/>
    </row>
    <row r="213" spans="8:8">
      <c r="H213" s="310"/>
    </row>
    <row r="214" spans="8:8">
      <c r="H214" s="310"/>
    </row>
    <row r="215" spans="8:8">
      <c r="H215" s="310"/>
    </row>
    <row r="216" spans="8:8">
      <c r="H216" s="310"/>
    </row>
    <row r="217" spans="8:8">
      <c r="H217" s="310"/>
    </row>
    <row r="218" spans="8:8">
      <c r="H218" s="310"/>
    </row>
    <row r="219" spans="8:8">
      <c r="H219" s="310"/>
    </row>
    <row r="220" spans="8:8">
      <c r="H220" s="310"/>
    </row>
    <row r="221" spans="8:8">
      <c r="H221" s="310"/>
    </row>
    <row r="222" spans="8:8">
      <c r="H222" s="310"/>
    </row>
    <row r="223" spans="8:8">
      <c r="H223" s="310"/>
    </row>
    <row r="224" spans="8:8">
      <c r="H224" s="310"/>
    </row>
    <row r="225" spans="8:8">
      <c r="H225" s="310"/>
    </row>
    <row r="226" spans="8:8">
      <c r="H226" s="310"/>
    </row>
    <row r="227" spans="8:8">
      <c r="H227" s="310"/>
    </row>
    <row r="228" spans="8:8">
      <c r="H228" s="310"/>
    </row>
    <row r="229" spans="8:8">
      <c r="H229" s="310"/>
    </row>
    <row r="230" spans="8:8">
      <c r="H230" s="310"/>
    </row>
    <row r="231" spans="8:8">
      <c r="H231" s="310"/>
    </row>
    <row r="232" spans="8:8">
      <c r="H232" s="310"/>
    </row>
    <row r="233" spans="8:8">
      <c r="H233" s="310"/>
    </row>
    <row r="234" spans="8:8">
      <c r="H234" s="310"/>
    </row>
    <row r="235" spans="8:8">
      <c r="H235" s="310"/>
    </row>
    <row r="236" spans="8:8">
      <c r="H236" s="310"/>
    </row>
    <row r="237" spans="8:8">
      <c r="H237" s="310"/>
    </row>
    <row r="238" spans="8:8">
      <c r="H238" s="310"/>
    </row>
    <row r="239" spans="8:8">
      <c r="H239" s="310"/>
    </row>
    <row r="240" spans="8:8">
      <c r="H240" s="310"/>
    </row>
    <row r="241" spans="8:8">
      <c r="H241" s="310"/>
    </row>
    <row r="242" spans="8:8">
      <c r="H242" s="310"/>
    </row>
    <row r="243" spans="8:8">
      <c r="H243" s="310"/>
    </row>
    <row r="244" spans="8:8">
      <c r="H244" s="310"/>
    </row>
    <row r="245" spans="8:8">
      <c r="H245" s="310"/>
    </row>
    <row r="246" spans="8:8">
      <c r="H246" s="310"/>
    </row>
    <row r="247" spans="8:8">
      <c r="H247" s="310"/>
    </row>
    <row r="248" spans="8:8">
      <c r="H248" s="310"/>
    </row>
    <row r="249" spans="8:8">
      <c r="H249" s="310"/>
    </row>
    <row r="250" spans="8:8">
      <c r="H250" s="310"/>
    </row>
    <row r="251" spans="8:8">
      <c r="H251" s="310"/>
    </row>
    <row r="252" spans="8:8">
      <c r="H252" s="310"/>
    </row>
    <row r="253" spans="8:8">
      <c r="H253" s="310"/>
    </row>
    <row r="254" spans="8:8">
      <c r="H254" s="310"/>
    </row>
    <row r="255" spans="8:8">
      <c r="H255" s="310"/>
    </row>
    <row r="256" spans="8:8">
      <c r="H256" s="310"/>
    </row>
    <row r="257" spans="8:8">
      <c r="H257" s="310"/>
    </row>
    <row r="258" spans="8:8">
      <c r="H258" s="310"/>
    </row>
    <row r="259" spans="8:8">
      <c r="H259" s="310"/>
    </row>
    <row r="260" spans="8:8">
      <c r="H260" s="310"/>
    </row>
    <row r="261" spans="8:8">
      <c r="H261" s="310"/>
    </row>
    <row r="262" spans="8:8">
      <c r="H262" s="310"/>
    </row>
    <row r="263" spans="8:8">
      <c r="H263" s="310"/>
    </row>
    <row r="264" spans="8:8">
      <c r="H264" s="310"/>
    </row>
    <row r="265" spans="8:8">
      <c r="H265" s="310"/>
    </row>
    <row r="266" spans="8:8">
      <c r="H266" s="310"/>
    </row>
    <row r="267" spans="8:8">
      <c r="H267" s="310"/>
    </row>
    <row r="268" spans="8:8">
      <c r="H268" s="310"/>
    </row>
    <row r="269" spans="8:8">
      <c r="H269" s="310"/>
    </row>
    <row r="270" spans="8:8">
      <c r="H270" s="310"/>
    </row>
    <row r="271" spans="8:8">
      <c r="H271" s="310"/>
    </row>
    <row r="272" spans="8:8">
      <c r="H272" s="310"/>
    </row>
    <row r="273" spans="8:8">
      <c r="H273" s="310"/>
    </row>
    <row r="274" spans="8:8">
      <c r="H274" s="310"/>
    </row>
    <row r="275" spans="8:8">
      <c r="H275" s="310"/>
    </row>
    <row r="276" spans="8:8">
      <c r="H276" s="310"/>
    </row>
    <row r="277" spans="8:8">
      <c r="H277" s="310"/>
    </row>
    <row r="278" spans="8:8">
      <c r="H278" s="310"/>
    </row>
    <row r="279" spans="8:8">
      <c r="H279" s="310"/>
    </row>
    <row r="280" spans="8:8">
      <c r="H280" s="310"/>
    </row>
    <row r="281" spans="8:8">
      <c r="H281" s="310"/>
    </row>
    <row r="282" spans="8:8">
      <c r="H282" s="310"/>
    </row>
    <row r="283" spans="8:8">
      <c r="H283" s="310"/>
    </row>
    <row r="284" spans="8:8">
      <c r="H284" s="310"/>
    </row>
    <row r="285" spans="8:8">
      <c r="H285" s="310"/>
    </row>
    <row r="286" spans="8:8">
      <c r="H286" s="310"/>
    </row>
    <row r="287" spans="8:8">
      <c r="H287" s="310"/>
    </row>
    <row r="288" spans="8:8">
      <c r="H288" s="310"/>
    </row>
    <row r="289" spans="8:8">
      <c r="H289" s="310"/>
    </row>
    <row r="290" spans="8:8">
      <c r="H290" s="310"/>
    </row>
    <row r="291" spans="8:8">
      <c r="H291" s="310"/>
    </row>
    <row r="292" spans="8:8">
      <c r="H292" s="310"/>
    </row>
    <row r="293" spans="8:8">
      <c r="H293" s="310"/>
    </row>
    <row r="294" spans="8:8">
      <c r="H294" s="310"/>
    </row>
    <row r="295" spans="8:8">
      <c r="H295" s="310"/>
    </row>
    <row r="296" spans="8:8">
      <c r="H296" s="310"/>
    </row>
    <row r="297" spans="8:8">
      <c r="H297" s="310"/>
    </row>
    <row r="298" spans="8:8">
      <c r="H298" s="310"/>
    </row>
    <row r="299" spans="8:8">
      <c r="H299" s="310"/>
    </row>
    <row r="300" spans="8:8">
      <c r="H300" s="310"/>
    </row>
    <row r="301" spans="8:8">
      <c r="H301" s="310"/>
    </row>
    <row r="302" spans="8:8">
      <c r="H302" s="310"/>
    </row>
    <row r="303" spans="8:8">
      <c r="H303" s="310"/>
    </row>
    <row r="304" spans="8:8">
      <c r="H304" s="310"/>
    </row>
    <row r="305" spans="8:8">
      <c r="H305" s="310"/>
    </row>
    <row r="306" spans="8:8">
      <c r="H306" s="310"/>
    </row>
    <row r="307" spans="8:8">
      <c r="H307" s="310"/>
    </row>
    <row r="308" spans="8:8">
      <c r="H308" s="310"/>
    </row>
    <row r="309" spans="8:8">
      <c r="H309" s="310"/>
    </row>
    <row r="310" spans="8:8">
      <c r="H310" s="310"/>
    </row>
    <row r="311" spans="8:8">
      <c r="H311" s="310"/>
    </row>
    <row r="312" spans="8:8">
      <c r="H312" s="310"/>
    </row>
    <row r="313" spans="8:8">
      <c r="H313" s="310"/>
    </row>
    <row r="314" spans="8:8">
      <c r="H314" s="310"/>
    </row>
    <row r="315" spans="8:8">
      <c r="H315" s="310"/>
    </row>
    <row r="316" spans="8:8">
      <c r="H316" s="310"/>
    </row>
    <row r="317" spans="8:8">
      <c r="H317" s="310"/>
    </row>
    <row r="318" spans="8:8">
      <c r="H318" s="310"/>
    </row>
    <row r="319" spans="8:8">
      <c r="H319" s="310"/>
    </row>
    <row r="320" spans="8:8">
      <c r="H320" s="310"/>
    </row>
    <row r="321" spans="8:8">
      <c r="H321" s="310"/>
    </row>
    <row r="322" spans="8:8">
      <c r="H322" s="310"/>
    </row>
    <row r="323" spans="8:8">
      <c r="H323" s="310"/>
    </row>
    <row r="324" spans="8:8">
      <c r="H324" s="310"/>
    </row>
    <row r="325" spans="8:8">
      <c r="H325" s="310"/>
    </row>
    <row r="326" spans="8:8">
      <c r="H326" s="310"/>
    </row>
    <row r="327" spans="8:8">
      <c r="H327" s="310"/>
    </row>
    <row r="328" spans="8:8">
      <c r="H328" s="310"/>
    </row>
    <row r="329" spans="8:8">
      <c r="H329" s="310"/>
    </row>
    <row r="330" spans="8:8">
      <c r="H330" s="310"/>
    </row>
    <row r="331" spans="8:8">
      <c r="H331" s="310"/>
    </row>
    <row r="332" spans="8:8">
      <c r="H332" s="310"/>
    </row>
    <row r="333" spans="8:8">
      <c r="H333" s="310"/>
    </row>
    <row r="334" spans="8:8">
      <c r="H334" s="310"/>
    </row>
    <row r="335" spans="8:8">
      <c r="H335" s="310"/>
    </row>
    <row r="336" spans="8:8">
      <c r="H336" s="310"/>
    </row>
    <row r="337" spans="8:8">
      <c r="H337" s="310"/>
    </row>
    <row r="338" spans="8:8">
      <c r="H338" s="310"/>
    </row>
    <row r="339" spans="8:8">
      <c r="H339" s="310"/>
    </row>
    <row r="340" spans="8:8">
      <c r="H340" s="310"/>
    </row>
    <row r="341" spans="8:8">
      <c r="H341" s="310"/>
    </row>
    <row r="342" spans="8:8">
      <c r="H342" s="310"/>
    </row>
    <row r="343" spans="8:8">
      <c r="H343" s="310"/>
    </row>
    <row r="344" spans="8:8">
      <c r="H344" s="310"/>
    </row>
    <row r="345" spans="8:8">
      <c r="H345" s="310"/>
    </row>
    <row r="346" spans="8:8">
      <c r="H346" s="310"/>
    </row>
    <row r="347" spans="8:8">
      <c r="H347" s="310"/>
    </row>
    <row r="348" spans="8:8">
      <c r="H348" s="310"/>
    </row>
    <row r="349" spans="8:8">
      <c r="H349" s="310"/>
    </row>
    <row r="350" spans="8:8">
      <c r="H350" s="310"/>
    </row>
    <row r="351" spans="8:8">
      <c r="H351" s="310"/>
    </row>
    <row r="352" spans="8:8">
      <c r="H352" s="310"/>
    </row>
    <row r="353" spans="8:8">
      <c r="H353" s="310"/>
    </row>
    <row r="354" spans="8:8">
      <c r="H354" s="310"/>
    </row>
    <row r="355" spans="8:8">
      <c r="H355" s="310"/>
    </row>
    <row r="356" spans="8:8">
      <c r="H356" s="310"/>
    </row>
    <row r="357" spans="8:8">
      <c r="H357" s="310"/>
    </row>
    <row r="358" spans="8:8">
      <c r="H358" s="310"/>
    </row>
    <row r="359" spans="8:8">
      <c r="H359" s="310"/>
    </row>
    <row r="360" spans="8:8">
      <c r="H360" s="310"/>
    </row>
    <row r="361" spans="8:8">
      <c r="H361" s="310"/>
    </row>
    <row r="362" spans="8:8">
      <c r="H362" s="310"/>
    </row>
    <row r="363" spans="8:8">
      <c r="H363" s="310"/>
    </row>
    <row r="364" spans="8:8">
      <c r="H364" s="310"/>
    </row>
    <row r="365" spans="8:8">
      <c r="H365" s="310"/>
    </row>
    <row r="366" spans="8:8">
      <c r="H366" s="310"/>
    </row>
    <row r="367" spans="8:8">
      <c r="H367" s="310"/>
    </row>
    <row r="368" spans="8:8">
      <c r="H368" s="310"/>
    </row>
    <row r="369" spans="8:8">
      <c r="H369" s="310"/>
    </row>
    <row r="370" spans="8:8">
      <c r="H370" s="310"/>
    </row>
    <row r="371" spans="8:8">
      <c r="H371" s="310"/>
    </row>
    <row r="372" spans="8:8">
      <c r="H372" s="310"/>
    </row>
    <row r="373" spans="8:8">
      <c r="H373" s="310"/>
    </row>
    <row r="374" spans="8:8">
      <c r="H374" s="310"/>
    </row>
    <row r="375" spans="8:8">
      <c r="H375" s="310"/>
    </row>
    <row r="376" spans="8:8">
      <c r="H376" s="310"/>
    </row>
    <row r="377" spans="8:8">
      <c r="H377" s="310"/>
    </row>
    <row r="378" spans="8:8">
      <c r="H378" s="310"/>
    </row>
    <row r="379" spans="8:8">
      <c r="H379" s="310"/>
    </row>
    <row r="380" spans="8:8">
      <c r="H380" s="310"/>
    </row>
    <row r="381" spans="8:8">
      <c r="H381" s="310"/>
    </row>
    <row r="382" spans="8:8">
      <c r="H382" s="310"/>
    </row>
    <row r="383" spans="8:8">
      <c r="H383" s="310"/>
    </row>
    <row r="384" spans="8:8">
      <c r="H384" s="310"/>
    </row>
    <row r="385" spans="8:8">
      <c r="H385" s="310"/>
    </row>
    <row r="386" spans="8:8">
      <c r="H386" s="310"/>
    </row>
    <row r="387" spans="8:8">
      <c r="H387" s="310"/>
    </row>
    <row r="388" spans="8:8">
      <c r="H388" s="310"/>
    </row>
    <row r="389" spans="8:8">
      <c r="H389" s="310"/>
    </row>
    <row r="390" spans="8:8">
      <c r="H390" s="310"/>
    </row>
    <row r="391" spans="8:8">
      <c r="H391" s="310"/>
    </row>
    <row r="392" spans="8:8">
      <c r="H392" s="310"/>
    </row>
    <row r="393" spans="8:8">
      <c r="H393" s="310"/>
    </row>
    <row r="394" spans="8:8">
      <c r="H394" s="310"/>
    </row>
    <row r="395" spans="8:8">
      <c r="H395" s="310"/>
    </row>
    <row r="396" spans="8:8">
      <c r="H396" s="310"/>
    </row>
    <row r="397" spans="8:8">
      <c r="H397" s="310"/>
    </row>
    <row r="398" spans="8:8">
      <c r="H398" s="310"/>
    </row>
    <row r="399" spans="8:8">
      <c r="H399" s="310"/>
    </row>
    <row r="400" spans="8:8">
      <c r="H400" s="310"/>
    </row>
    <row r="401" spans="8:8">
      <c r="H401" s="310"/>
    </row>
    <row r="402" spans="8:8">
      <c r="H402" s="310"/>
    </row>
    <row r="403" spans="8:8">
      <c r="H403" s="310"/>
    </row>
    <row r="404" spans="8:8">
      <c r="H404" s="310"/>
    </row>
    <row r="405" spans="8:8">
      <c r="H405" s="310"/>
    </row>
    <row r="406" spans="8:8">
      <c r="H406" s="310"/>
    </row>
    <row r="407" spans="8:8">
      <c r="H407" s="310"/>
    </row>
    <row r="408" spans="8:8">
      <c r="H408" s="310"/>
    </row>
    <row r="409" spans="8:8">
      <c r="H409" s="310"/>
    </row>
    <row r="410" spans="8:8">
      <c r="H410" s="310"/>
    </row>
    <row r="411" spans="8:8">
      <c r="H411" s="310"/>
    </row>
    <row r="412" spans="8:8">
      <c r="H412" s="310"/>
    </row>
    <row r="413" spans="8:8">
      <c r="H413" s="310"/>
    </row>
    <row r="414" spans="8:8">
      <c r="H414" s="310"/>
    </row>
    <row r="415" spans="8:8">
      <c r="H415" s="310"/>
    </row>
    <row r="416" spans="8:8">
      <c r="H416" s="310"/>
    </row>
    <row r="417" spans="8:8">
      <c r="H417" s="310"/>
    </row>
    <row r="418" spans="8:8">
      <c r="H418" s="310"/>
    </row>
    <row r="419" spans="8:8">
      <c r="H419" s="310"/>
    </row>
    <row r="420" spans="8:8">
      <c r="H420" s="310"/>
    </row>
    <row r="421" spans="8:8">
      <c r="H421" s="310"/>
    </row>
    <row r="422" spans="8:8">
      <c r="H422" s="310"/>
    </row>
    <row r="423" spans="8:8">
      <c r="H423" s="310"/>
    </row>
    <row r="424" spans="8:8">
      <c r="H424" s="310"/>
    </row>
  </sheetData>
  <mergeCells count="4">
    <mergeCell ref="I1:I4"/>
    <mergeCell ref="A3:A4"/>
    <mergeCell ref="H3:H4"/>
    <mergeCell ref="E6:E24"/>
  </mergeCells>
  <phoneticPr fontId="3" type="noConversion"/>
  <pageMargins left="0.45" right="0.28000000000000003" top="0.984251969" bottom="0.984251969" header="0.4921259845" footer="0.492125984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S25"/>
  <sheetViews>
    <sheetView showGridLines="0" topLeftCell="A4" zoomScaleNormal="10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221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24600</v>
      </c>
      <c r="E8" s="36">
        <f t="shared" si="0"/>
        <v>2000</v>
      </c>
      <c r="F8" s="37">
        <f t="shared" si="0"/>
        <v>22600</v>
      </c>
      <c r="G8" s="38">
        <f t="shared" si="0"/>
        <v>0</v>
      </c>
      <c r="H8" s="39">
        <f t="shared" si="0"/>
        <v>24600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8800</v>
      </c>
      <c r="E9" s="46">
        <f>SUM(E10:E15)</f>
        <v>0</v>
      </c>
      <c r="F9" s="47">
        <f>SUM(F10:F15)</f>
        <v>8800</v>
      </c>
      <c r="G9" s="48">
        <f>SUM(G10:G15)</f>
        <v>0</v>
      </c>
      <c r="H9" s="49">
        <f t="shared" ref="H9:H21" si="2">SUM(E9:G9)</f>
        <v>8800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4200</v>
      </c>
      <c r="E12" s="55"/>
      <c r="F12" s="56">
        <v>4200</v>
      </c>
      <c r="G12" s="57"/>
      <c r="H12" s="58">
        <f t="shared" si="2"/>
        <v>4200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3400</v>
      </c>
      <c r="E13" s="64"/>
      <c r="F13" s="65">
        <v>3400</v>
      </c>
      <c r="G13" s="66"/>
      <c r="H13" s="67">
        <f t="shared" si="2"/>
        <v>3400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1200</v>
      </c>
      <c r="E15" s="75"/>
      <c r="F15" s="76">
        <v>1200</v>
      </c>
      <c r="G15" s="77"/>
      <c r="H15" s="78">
        <f t="shared" si="2"/>
        <v>1200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15800</v>
      </c>
      <c r="E19" s="93">
        <v>2000</v>
      </c>
      <c r="F19" s="94">
        <v>13800</v>
      </c>
      <c r="G19" s="95"/>
      <c r="H19" s="96">
        <f t="shared" si="2"/>
        <v>15800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S25"/>
  <sheetViews>
    <sheetView showGridLines="0" topLeftCell="A4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222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38993</v>
      </c>
      <c r="E8" s="36">
        <f t="shared" si="0"/>
        <v>32727</v>
      </c>
      <c r="F8" s="37">
        <f t="shared" si="0"/>
        <v>6266</v>
      </c>
      <c r="G8" s="38">
        <f t="shared" si="0"/>
        <v>0</v>
      </c>
      <c r="H8" s="39">
        <f t="shared" si="0"/>
        <v>38993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37418</v>
      </c>
      <c r="E9" s="46">
        <f>SUM(E10:E15)</f>
        <v>31152</v>
      </c>
      <c r="F9" s="47">
        <f>SUM(F10:F15)</f>
        <v>6266</v>
      </c>
      <c r="G9" s="48">
        <f>SUM(G10:G15)</f>
        <v>0</v>
      </c>
      <c r="H9" s="49">
        <f t="shared" ref="H9:H21" si="2">SUM(E9:G9)</f>
        <v>37418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406</v>
      </c>
      <c r="E10" s="55"/>
      <c r="F10" s="56">
        <v>406</v>
      </c>
      <c r="G10" s="57"/>
      <c r="H10" s="58">
        <f t="shared" si="2"/>
        <v>406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5860</v>
      </c>
      <c r="E12" s="55"/>
      <c r="F12" s="56">
        <v>5860</v>
      </c>
      <c r="G12" s="57"/>
      <c r="H12" s="58">
        <f t="shared" si="2"/>
        <v>5860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31152</v>
      </c>
      <c r="E14" s="64">
        <v>31152</v>
      </c>
      <c r="F14" s="65"/>
      <c r="G14" s="66"/>
      <c r="H14" s="67">
        <f t="shared" si="2"/>
        <v>31152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1575</v>
      </c>
      <c r="E19" s="93">
        <v>1575</v>
      </c>
      <c r="F19" s="94"/>
      <c r="G19" s="95"/>
      <c r="H19" s="96">
        <f t="shared" si="2"/>
        <v>1575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223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1000</v>
      </c>
      <c r="E8" s="36">
        <f t="shared" si="0"/>
        <v>500</v>
      </c>
      <c r="F8" s="37">
        <f t="shared" si="0"/>
        <v>500</v>
      </c>
      <c r="G8" s="38">
        <f t="shared" si="0"/>
        <v>0</v>
      </c>
      <c r="H8" s="39">
        <f t="shared" si="0"/>
        <v>1000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0</v>
      </c>
      <c r="E9" s="46">
        <f>SUM(E10:E15)</f>
        <v>0</v>
      </c>
      <c r="F9" s="47">
        <f>SUM(F10:F15)</f>
        <v>0</v>
      </c>
      <c r="G9" s="48">
        <f>SUM(G10:G15)</f>
        <v>0</v>
      </c>
      <c r="H9" s="49">
        <f t="shared" ref="H9:H21" si="2">SUM(E9:G9)</f>
        <v>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1000</v>
      </c>
      <c r="E19" s="93">
        <v>500</v>
      </c>
      <c r="F19" s="94">
        <v>500</v>
      </c>
      <c r="G19" s="95"/>
      <c r="H19" s="96">
        <f t="shared" si="2"/>
        <v>1000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S25"/>
  <sheetViews>
    <sheetView showGridLines="0" topLeftCell="A4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224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1500</v>
      </c>
      <c r="E8" s="36">
        <f t="shared" si="0"/>
        <v>0</v>
      </c>
      <c r="F8" s="37">
        <f t="shared" si="0"/>
        <v>1500</v>
      </c>
      <c r="G8" s="38">
        <f t="shared" si="0"/>
        <v>0</v>
      </c>
      <c r="H8" s="39">
        <f t="shared" si="0"/>
        <v>1500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500</v>
      </c>
      <c r="E9" s="46">
        <f>SUM(E10:E15)</f>
        <v>0</v>
      </c>
      <c r="F9" s="47">
        <f>SUM(F10:F15)</f>
        <v>500</v>
      </c>
      <c r="G9" s="48">
        <f>SUM(G10:G15)</f>
        <v>0</v>
      </c>
      <c r="H9" s="49">
        <f t="shared" ref="H9:H21" si="2">SUM(E9:G9)</f>
        <v>500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500</v>
      </c>
      <c r="E12" s="55"/>
      <c r="F12" s="56">
        <v>500</v>
      </c>
      <c r="G12" s="57"/>
      <c r="H12" s="58">
        <f t="shared" si="2"/>
        <v>500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0</v>
      </c>
      <c r="E14" s="64"/>
      <c r="F14" s="65"/>
      <c r="G14" s="66"/>
      <c r="H14" s="67">
        <f t="shared" si="2"/>
        <v>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1000</v>
      </c>
      <c r="E19" s="93"/>
      <c r="F19" s="94">
        <v>1000</v>
      </c>
      <c r="G19" s="95"/>
      <c r="H19" s="96">
        <f t="shared" si="2"/>
        <v>1000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S25"/>
  <sheetViews>
    <sheetView showGridLines="0" topLeftCell="A7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245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130889</v>
      </c>
      <c r="E8" s="36">
        <f t="shared" si="0"/>
        <v>127709</v>
      </c>
      <c r="F8" s="37">
        <f t="shared" si="0"/>
        <v>3180</v>
      </c>
      <c r="G8" s="38">
        <f t="shared" si="0"/>
        <v>0</v>
      </c>
      <c r="H8" s="39">
        <f t="shared" si="0"/>
        <v>130889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114300</v>
      </c>
      <c r="E9" s="46">
        <f>SUM(E10:E15)</f>
        <v>114300</v>
      </c>
      <c r="F9" s="47">
        <f>SUM(F10:F15)</f>
        <v>0</v>
      </c>
      <c r="G9" s="48">
        <f>SUM(G10:G15)</f>
        <v>0</v>
      </c>
      <c r="H9" s="49">
        <f t="shared" ref="H9:H21" si="2">SUM(E9:G9)</f>
        <v>114300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0</v>
      </c>
      <c r="E12" s="55"/>
      <c r="F12" s="56"/>
      <c r="G12" s="57"/>
      <c r="H12" s="58">
        <f t="shared" si="2"/>
        <v>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0</v>
      </c>
      <c r="E13" s="64"/>
      <c r="F13" s="65"/>
      <c r="G13" s="66"/>
      <c r="H13" s="67">
        <f t="shared" si="2"/>
        <v>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114300</v>
      </c>
      <c r="E14" s="64">
        <v>114300</v>
      </c>
      <c r="F14" s="65"/>
      <c r="G14" s="66"/>
      <c r="H14" s="67">
        <f t="shared" si="2"/>
        <v>114300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0</v>
      </c>
      <c r="E15" s="75"/>
      <c r="F15" s="76"/>
      <c r="G15" s="77"/>
      <c r="H15" s="78">
        <f t="shared" si="2"/>
        <v>0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2500</v>
      </c>
      <c r="E16" s="86"/>
      <c r="F16" s="87">
        <v>2500</v>
      </c>
      <c r="G16" s="88"/>
      <c r="H16" s="89">
        <f t="shared" si="2"/>
        <v>2500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442">
        <f t="shared" si="1"/>
        <v>14089</v>
      </c>
      <c r="E19" s="93">
        <v>13409</v>
      </c>
      <c r="F19" s="94">
        <v>680</v>
      </c>
      <c r="G19" s="95"/>
      <c r="H19" s="96">
        <f t="shared" si="2"/>
        <v>14089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S25"/>
  <sheetViews>
    <sheetView showGridLines="0" workbookViewId="0">
      <selection activeCell="F19" sqref="F19"/>
    </sheetView>
  </sheetViews>
  <sheetFormatPr defaultColWidth="8.85546875" defaultRowHeight="12.75"/>
  <cols>
    <col min="1" max="1" width="4.42578125" style="1" customWidth="1"/>
    <col min="2" max="2" width="5.42578125" style="1" customWidth="1"/>
    <col min="3" max="3" width="34.42578125" style="1" customWidth="1"/>
    <col min="4" max="4" width="10.85546875" style="1" customWidth="1"/>
    <col min="5" max="5" width="10.140625" style="1" customWidth="1"/>
    <col min="6" max="6" width="10" style="2" customWidth="1"/>
    <col min="7" max="7" width="9.42578125" style="2" customWidth="1"/>
    <col min="8" max="8" width="10.140625" style="2" customWidth="1"/>
    <col min="9" max="9" width="8" style="1" customWidth="1"/>
    <col min="10" max="10" width="8.7109375" style="1" customWidth="1"/>
    <col min="11" max="11" width="7.85546875" style="2" customWidth="1"/>
    <col min="12" max="12" width="8.7109375" style="2" customWidth="1"/>
    <col min="13" max="14" width="10.28515625" style="2" customWidth="1"/>
    <col min="15" max="15" width="5" style="1" bestFit="1" customWidth="1"/>
    <col min="16" max="19" width="10.85546875" style="114" customWidth="1"/>
    <col min="20" max="16384" width="8.85546875" style="1"/>
  </cols>
  <sheetData>
    <row r="2" spans="1:12" ht="13.5" thickBot="1">
      <c r="H2" s="3"/>
      <c r="I2" s="2"/>
      <c r="J2" s="2"/>
      <c r="L2" s="3" t="s">
        <v>142</v>
      </c>
    </row>
    <row r="3" spans="1:12" s="8" customFormat="1" ht="15" customHeight="1">
      <c r="A3" s="5"/>
      <c r="B3" s="6"/>
      <c r="C3" s="7"/>
      <c r="D3" s="502" t="s">
        <v>143</v>
      </c>
      <c r="E3" s="503"/>
      <c r="F3" s="503"/>
      <c r="G3" s="503"/>
      <c r="H3" s="503"/>
      <c r="I3" s="503"/>
      <c r="J3" s="503"/>
      <c r="K3" s="503"/>
      <c r="L3" s="504"/>
    </row>
    <row r="4" spans="1:12" s="8" customFormat="1">
      <c r="A4" s="9"/>
      <c r="B4" s="505" t="s">
        <v>170</v>
      </c>
      <c r="C4" s="506"/>
      <c r="D4" s="10"/>
      <c r="E4" s="508" t="s">
        <v>172</v>
      </c>
      <c r="F4" s="509"/>
      <c r="G4" s="509"/>
      <c r="H4" s="510"/>
      <c r="I4" s="511" t="s">
        <v>171</v>
      </c>
      <c r="J4" s="512"/>
      <c r="K4" s="512"/>
      <c r="L4" s="513"/>
    </row>
    <row r="5" spans="1:12" s="8" customFormat="1">
      <c r="A5" s="9"/>
      <c r="B5" s="507"/>
      <c r="C5" s="506"/>
      <c r="D5" s="10" t="s">
        <v>144</v>
      </c>
      <c r="E5" s="11"/>
      <c r="F5" s="12" t="s">
        <v>145</v>
      </c>
      <c r="G5" s="13"/>
      <c r="H5" s="14" t="s">
        <v>146</v>
      </c>
      <c r="I5" s="11"/>
      <c r="J5" s="12" t="s">
        <v>145</v>
      </c>
      <c r="K5" s="13"/>
      <c r="L5" s="15" t="s">
        <v>146</v>
      </c>
    </row>
    <row r="6" spans="1:12" s="24" customFormat="1" ht="15.75">
      <c r="A6" s="16"/>
      <c r="B6" s="17" t="s">
        <v>147</v>
      </c>
      <c r="C6" s="431" t="s">
        <v>225</v>
      </c>
      <c r="D6" s="18" t="s">
        <v>148</v>
      </c>
      <c r="E6" s="19" t="s">
        <v>149</v>
      </c>
      <c r="F6" s="20" t="s">
        <v>150</v>
      </c>
      <c r="G6" s="21" t="s">
        <v>151</v>
      </c>
      <c r="H6" s="22" t="s">
        <v>152</v>
      </c>
      <c r="I6" s="19" t="s">
        <v>149</v>
      </c>
      <c r="J6" s="20" t="s">
        <v>150</v>
      </c>
      <c r="K6" s="21" t="s">
        <v>151</v>
      </c>
      <c r="L6" s="23" t="s">
        <v>153</v>
      </c>
    </row>
    <row r="7" spans="1:12" s="32" customFormat="1" ht="12">
      <c r="A7" s="25"/>
      <c r="B7" s="26"/>
      <c r="C7" s="26"/>
      <c r="D7" s="27">
        <v>1</v>
      </c>
      <c r="E7" s="26">
        <v>2</v>
      </c>
      <c r="F7" s="28">
        <v>3</v>
      </c>
      <c r="G7" s="29">
        <v>4</v>
      </c>
      <c r="H7" s="30">
        <v>5</v>
      </c>
      <c r="I7" s="26">
        <v>6</v>
      </c>
      <c r="J7" s="28">
        <v>7</v>
      </c>
      <c r="K7" s="29">
        <v>8</v>
      </c>
      <c r="L7" s="31">
        <v>9</v>
      </c>
    </row>
    <row r="8" spans="1:12" s="41" customFormat="1" ht="15" customHeight="1">
      <c r="A8" s="33">
        <v>1</v>
      </c>
      <c r="B8" s="34" t="s">
        <v>154</v>
      </c>
      <c r="C8" s="34"/>
      <c r="D8" s="35">
        <f t="shared" ref="D8:L8" si="0">SUM(D16:D21)+D9</f>
        <v>423836</v>
      </c>
      <c r="E8" s="36">
        <f t="shared" si="0"/>
        <v>172568</v>
      </c>
      <c r="F8" s="37">
        <f t="shared" si="0"/>
        <v>238594</v>
      </c>
      <c r="G8" s="38">
        <f t="shared" si="0"/>
        <v>12674</v>
      </c>
      <c r="H8" s="39">
        <f t="shared" si="0"/>
        <v>423836</v>
      </c>
      <c r="I8" s="36">
        <f t="shared" si="0"/>
        <v>0</v>
      </c>
      <c r="J8" s="37">
        <f t="shared" si="0"/>
        <v>0</v>
      </c>
      <c r="K8" s="38">
        <f t="shared" si="0"/>
        <v>0</v>
      </c>
      <c r="L8" s="40">
        <f t="shared" si="0"/>
        <v>0</v>
      </c>
    </row>
    <row r="9" spans="1:12" s="41" customFormat="1" ht="15" customHeight="1">
      <c r="A9" s="42">
        <v>2</v>
      </c>
      <c r="B9" s="43" t="s">
        <v>155</v>
      </c>
      <c r="C9" s="44"/>
      <c r="D9" s="45">
        <f t="shared" ref="D9:D21" si="1">H9+L9</f>
        <v>413836</v>
      </c>
      <c r="E9" s="46">
        <f>SUM(E10:E15)</f>
        <v>167568</v>
      </c>
      <c r="F9" s="47">
        <f>SUM(F10:F15)</f>
        <v>233594</v>
      </c>
      <c r="G9" s="48">
        <f>SUM(G10:G15)</f>
        <v>12674</v>
      </c>
      <c r="H9" s="49">
        <f t="shared" ref="H9:H21" si="2">SUM(E9:G9)</f>
        <v>413836</v>
      </c>
      <c r="I9" s="46">
        <f>SUM(I10:I15)</f>
        <v>0</v>
      </c>
      <c r="J9" s="47">
        <f>SUM(J10:J15)</f>
        <v>0</v>
      </c>
      <c r="K9" s="48">
        <f>SUM(K10:K15)</f>
        <v>0</v>
      </c>
      <c r="L9" s="50">
        <f t="shared" ref="L9:L21" si="3">SUM(I9:K9)</f>
        <v>0</v>
      </c>
    </row>
    <row r="10" spans="1:12" s="62" customFormat="1" ht="15" customHeight="1">
      <c r="A10" s="51">
        <v>3</v>
      </c>
      <c r="B10" s="52"/>
      <c r="C10" s="53" t="s">
        <v>156</v>
      </c>
      <c r="D10" s="54">
        <f t="shared" si="1"/>
        <v>0</v>
      </c>
      <c r="E10" s="55"/>
      <c r="F10" s="56"/>
      <c r="G10" s="57"/>
      <c r="H10" s="58">
        <f t="shared" si="2"/>
        <v>0</v>
      </c>
      <c r="I10" s="59"/>
      <c r="J10" s="60"/>
      <c r="K10" s="57"/>
      <c r="L10" s="61">
        <f t="shared" si="3"/>
        <v>0</v>
      </c>
    </row>
    <row r="11" spans="1:12" s="62" customFormat="1" ht="15" customHeight="1">
      <c r="A11" s="51">
        <v>4</v>
      </c>
      <c r="B11" s="52"/>
      <c r="C11" s="53" t="s">
        <v>157</v>
      </c>
      <c r="D11" s="63">
        <f t="shared" si="1"/>
        <v>0</v>
      </c>
      <c r="E11" s="55"/>
      <c r="F11" s="56"/>
      <c r="G11" s="57"/>
      <c r="H11" s="58">
        <f t="shared" si="2"/>
        <v>0</v>
      </c>
      <c r="I11" s="59"/>
      <c r="J11" s="60"/>
      <c r="K11" s="57"/>
      <c r="L11" s="61">
        <f t="shared" si="3"/>
        <v>0</v>
      </c>
    </row>
    <row r="12" spans="1:12" s="62" customFormat="1" ht="15" customHeight="1">
      <c r="A12" s="51">
        <v>5</v>
      </c>
      <c r="B12" s="52"/>
      <c r="C12" s="53" t="s">
        <v>158</v>
      </c>
      <c r="D12" s="63">
        <f t="shared" si="1"/>
        <v>2500</v>
      </c>
      <c r="E12" s="55"/>
      <c r="F12" s="56">
        <v>2500</v>
      </c>
      <c r="G12" s="57"/>
      <c r="H12" s="58">
        <f t="shared" si="2"/>
        <v>2500</v>
      </c>
      <c r="I12" s="59"/>
      <c r="J12" s="60"/>
      <c r="K12" s="57"/>
      <c r="L12" s="61">
        <f t="shared" si="3"/>
        <v>0</v>
      </c>
    </row>
    <row r="13" spans="1:12" s="62" customFormat="1" ht="15" customHeight="1">
      <c r="A13" s="51">
        <v>6</v>
      </c>
      <c r="B13" s="52"/>
      <c r="C13" s="53" t="s">
        <v>159</v>
      </c>
      <c r="D13" s="63">
        <f t="shared" si="1"/>
        <v>2900</v>
      </c>
      <c r="E13" s="64"/>
      <c r="F13" s="65">
        <v>2900</v>
      </c>
      <c r="G13" s="66"/>
      <c r="H13" s="67">
        <f t="shared" si="2"/>
        <v>2900</v>
      </c>
      <c r="I13" s="68"/>
      <c r="J13" s="69"/>
      <c r="K13" s="66"/>
      <c r="L13" s="70">
        <f t="shared" si="3"/>
        <v>0</v>
      </c>
    </row>
    <row r="14" spans="1:12" s="62" customFormat="1" ht="15" customHeight="1">
      <c r="A14" s="51">
        <v>7</v>
      </c>
      <c r="B14" s="52"/>
      <c r="C14" s="53" t="s">
        <v>160</v>
      </c>
      <c r="D14" s="63">
        <f t="shared" si="1"/>
        <v>404932</v>
      </c>
      <c r="E14" s="64">
        <v>167568</v>
      </c>
      <c r="F14" s="65">
        <v>224690</v>
      </c>
      <c r="G14" s="66">
        <v>12674</v>
      </c>
      <c r="H14" s="67">
        <f t="shared" si="2"/>
        <v>404932</v>
      </c>
      <c r="I14" s="68"/>
      <c r="J14" s="69"/>
      <c r="K14" s="66"/>
      <c r="L14" s="70">
        <f t="shared" si="3"/>
        <v>0</v>
      </c>
    </row>
    <row r="15" spans="1:12" s="62" customFormat="1" ht="15" customHeight="1">
      <c r="A15" s="71">
        <v>8</v>
      </c>
      <c r="B15" s="72"/>
      <c r="C15" s="73" t="s">
        <v>161</v>
      </c>
      <c r="D15" s="74">
        <f t="shared" si="1"/>
        <v>3504</v>
      </c>
      <c r="E15" s="75"/>
      <c r="F15" s="76">
        <v>3504</v>
      </c>
      <c r="G15" s="77"/>
      <c r="H15" s="78">
        <f t="shared" si="2"/>
        <v>3504</v>
      </c>
      <c r="I15" s="79"/>
      <c r="J15" s="80"/>
      <c r="K15" s="77"/>
      <c r="L15" s="81">
        <f t="shared" si="3"/>
        <v>0</v>
      </c>
    </row>
    <row r="16" spans="1:12" s="41" customFormat="1" ht="15" customHeight="1">
      <c r="A16" s="82">
        <v>9</v>
      </c>
      <c r="B16" s="83" t="s">
        <v>162</v>
      </c>
      <c r="C16" s="84"/>
      <c r="D16" s="85">
        <f t="shared" si="1"/>
        <v>0</v>
      </c>
      <c r="E16" s="86"/>
      <c r="F16" s="87"/>
      <c r="G16" s="88"/>
      <c r="H16" s="89">
        <f t="shared" si="2"/>
        <v>0</v>
      </c>
      <c r="I16" s="90"/>
      <c r="J16" s="91"/>
      <c r="K16" s="88"/>
      <c r="L16" s="92">
        <f t="shared" si="3"/>
        <v>0</v>
      </c>
    </row>
    <row r="17" spans="1:12" s="41" customFormat="1" ht="15" customHeight="1">
      <c r="A17" s="82">
        <v>10</v>
      </c>
      <c r="B17" s="83" t="s">
        <v>163</v>
      </c>
      <c r="C17" s="84"/>
      <c r="D17" s="85">
        <f t="shared" si="1"/>
        <v>0</v>
      </c>
      <c r="E17" s="86"/>
      <c r="F17" s="87"/>
      <c r="G17" s="88"/>
      <c r="H17" s="89">
        <f t="shared" si="2"/>
        <v>0</v>
      </c>
      <c r="I17" s="90"/>
      <c r="J17" s="91"/>
      <c r="K17" s="88"/>
      <c r="L17" s="92">
        <f t="shared" si="3"/>
        <v>0</v>
      </c>
    </row>
    <row r="18" spans="1:12" s="41" customFormat="1" ht="15" customHeight="1">
      <c r="A18" s="42">
        <v>11</v>
      </c>
      <c r="B18" s="43" t="s">
        <v>164</v>
      </c>
      <c r="C18" s="43"/>
      <c r="D18" s="85">
        <f t="shared" si="1"/>
        <v>0</v>
      </c>
      <c r="E18" s="93"/>
      <c r="F18" s="94"/>
      <c r="G18" s="95"/>
      <c r="H18" s="96">
        <f t="shared" si="2"/>
        <v>0</v>
      </c>
      <c r="I18" s="97"/>
      <c r="J18" s="98"/>
      <c r="K18" s="95"/>
      <c r="L18" s="99">
        <f t="shared" si="3"/>
        <v>0</v>
      </c>
    </row>
    <row r="19" spans="1:12" s="41" customFormat="1" ht="15" customHeight="1">
      <c r="A19" s="82">
        <v>12</v>
      </c>
      <c r="B19" s="84" t="s">
        <v>165</v>
      </c>
      <c r="C19" s="84"/>
      <c r="D19" s="100">
        <f t="shared" si="1"/>
        <v>10000</v>
      </c>
      <c r="E19" s="93">
        <v>5000</v>
      </c>
      <c r="F19" s="94">
        <v>5000</v>
      </c>
      <c r="G19" s="95"/>
      <c r="H19" s="96">
        <f t="shared" si="2"/>
        <v>10000</v>
      </c>
      <c r="I19" s="97"/>
      <c r="J19" s="98"/>
      <c r="K19" s="95"/>
      <c r="L19" s="99">
        <f t="shared" si="3"/>
        <v>0</v>
      </c>
    </row>
    <row r="20" spans="1:12" s="41" customFormat="1" ht="15" customHeight="1">
      <c r="A20" s="82">
        <v>13</v>
      </c>
      <c r="B20" s="84" t="s">
        <v>166</v>
      </c>
      <c r="C20" s="84"/>
      <c r="D20" s="100">
        <f t="shared" si="1"/>
        <v>0</v>
      </c>
      <c r="E20" s="97"/>
      <c r="F20" s="98"/>
      <c r="G20" s="95"/>
      <c r="H20" s="96">
        <f t="shared" si="2"/>
        <v>0</v>
      </c>
      <c r="I20" s="97"/>
      <c r="J20" s="98"/>
      <c r="K20" s="95"/>
      <c r="L20" s="99">
        <f t="shared" si="3"/>
        <v>0</v>
      </c>
    </row>
    <row r="21" spans="1:12" s="41" customFormat="1" ht="15" customHeight="1" thickBot="1">
      <c r="A21" s="101">
        <v>14</v>
      </c>
      <c r="B21" s="102" t="s">
        <v>167</v>
      </c>
      <c r="C21" s="102"/>
      <c r="D21" s="103">
        <f t="shared" si="1"/>
        <v>0</v>
      </c>
      <c r="E21" s="104"/>
      <c r="F21" s="105"/>
      <c r="G21" s="106"/>
      <c r="H21" s="107">
        <f t="shared" si="2"/>
        <v>0</v>
      </c>
      <c r="I21" s="104"/>
      <c r="J21" s="105"/>
      <c r="K21" s="106"/>
      <c r="L21" s="108">
        <f t="shared" si="3"/>
        <v>0</v>
      </c>
    </row>
    <row r="22" spans="1:12" s="110" customFormat="1" ht="11.25">
      <c r="A22" s="109" t="s">
        <v>174</v>
      </c>
      <c r="B22" s="109" t="s">
        <v>168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s="110" customFormat="1" ht="11.25">
      <c r="A23" s="109"/>
      <c r="B23" s="109" t="s">
        <v>175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 s="110" customFormat="1" ht="11.25">
      <c r="A24" s="109" t="s">
        <v>176</v>
      </c>
      <c r="B24" s="109" t="s">
        <v>177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 s="112" customFormat="1" ht="12">
      <c r="A25" s="111" t="s">
        <v>169</v>
      </c>
      <c r="B25" s="111"/>
      <c r="C25" s="111"/>
      <c r="E25" s="113"/>
    </row>
  </sheetData>
  <mergeCells count="4">
    <mergeCell ref="D3:L3"/>
    <mergeCell ref="B4:C5"/>
    <mergeCell ref="E4:H4"/>
    <mergeCell ref="I4:L4"/>
  </mergeCells>
  <phoneticPr fontId="30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titl</vt:lpstr>
      <vt:lpstr>MU celkem</vt:lpstr>
      <vt:lpstr>Fakulty</vt:lpstr>
      <vt:lpstr>LF</vt:lpstr>
      <vt:lpstr>FF</vt:lpstr>
      <vt:lpstr>PrF</vt:lpstr>
      <vt:lpstr>FSS</vt:lpstr>
      <vt:lpstr>FI</vt:lpstr>
      <vt:lpstr>PřF</vt:lpstr>
      <vt:lpstr>PdF</vt:lpstr>
      <vt:lpstr>FSpS</vt:lpstr>
      <vt:lpstr>ESF</vt:lpstr>
      <vt:lpstr>Součásti</vt:lpstr>
      <vt:lpstr>Ceitec MU</vt:lpstr>
      <vt:lpstr>Ceitec CŘS</vt:lpstr>
      <vt:lpstr>SKM</vt:lpstr>
      <vt:lpstr>UKB</vt:lpstr>
      <vt:lpstr>UCT</vt:lpstr>
      <vt:lpstr>SPSSN</vt:lpstr>
      <vt:lpstr>IBA</vt:lpstr>
      <vt:lpstr>CTT</vt:lpstr>
      <vt:lpstr>ÚVT</vt:lpstr>
      <vt:lpstr>CJV</vt:lpstr>
      <vt:lpstr>CZS</vt:lpstr>
      <vt:lpstr>RMU</vt:lpstr>
      <vt:lpstr>RMU IO</vt:lpstr>
      <vt:lpstr>RMU bez IO</vt:lpstr>
      <vt:lpstr>komentar</vt:lpstr>
      <vt:lpstr>investice_12</vt:lpstr>
      <vt:lpstr>Stroje mimo program</vt:lpstr>
      <vt:lpstr>investice_12!Názvy_tisku</vt:lpstr>
      <vt:lpstr>investice_12!Oblast_tisku</vt:lpstr>
      <vt:lpstr>'Stroje mimo program'!Oblast_tisku</vt:lpstr>
    </vt:vector>
  </TitlesOfParts>
  <Company>RMU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Jarka</cp:lastModifiedBy>
  <cp:lastPrinted>2012-03-19T10:41:43Z</cp:lastPrinted>
  <dcterms:created xsi:type="dcterms:W3CDTF">2011-11-23T15:59:22Z</dcterms:created>
  <dcterms:modified xsi:type="dcterms:W3CDTF">2012-04-03T11:24:02Z</dcterms:modified>
</cp:coreProperties>
</file>