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EF-FINANCOVANI\ROZPOCTY\ROZPOCET_MU\2021\04_Schváleno AS\Odesláno na AS\"/>
    </mc:Choice>
  </mc:AlternateContent>
  <bookViews>
    <workbookView xWindow="-120" yWindow="-120" windowWidth="29040" windowHeight="15840"/>
  </bookViews>
  <sheets>
    <sheet name="proúčt.HV20" sheetId="1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K29" i="1" l="1"/>
  <c r="E30" i="1" l="1"/>
  <c r="D9" i="1" l="1"/>
  <c r="E9" i="1" s="1"/>
  <c r="C30" i="1"/>
  <c r="D11" i="1" l="1"/>
  <c r="E11" i="1" s="1"/>
  <c r="F11" i="1" s="1"/>
  <c r="K11" i="1" s="1"/>
  <c r="D12" i="1"/>
  <c r="D13" i="1"/>
  <c r="E13" i="1" s="1"/>
  <c r="F13" i="1" s="1"/>
  <c r="K13" i="1" s="1"/>
  <c r="D14" i="1"/>
  <c r="D15" i="1"/>
  <c r="E15" i="1" s="1"/>
  <c r="F15" i="1" s="1"/>
  <c r="K15" i="1" s="1"/>
  <c r="D16" i="1"/>
  <c r="D17" i="1"/>
  <c r="E17" i="1" s="1"/>
  <c r="F17" i="1" s="1"/>
  <c r="K17" i="1" s="1"/>
  <c r="D18" i="1"/>
  <c r="D19" i="1"/>
  <c r="E19" i="1" s="1"/>
  <c r="F19" i="1" s="1"/>
  <c r="D20" i="1"/>
  <c r="D21" i="1"/>
  <c r="E21" i="1" s="1"/>
  <c r="F21" i="1" s="1"/>
  <c r="K21" i="1" s="1"/>
  <c r="D22" i="1"/>
  <c r="D23" i="1"/>
  <c r="E23" i="1" s="1"/>
  <c r="F23" i="1" s="1"/>
  <c r="K23" i="1" s="1"/>
  <c r="D24" i="1"/>
  <c r="E24" i="1" s="1"/>
  <c r="F24" i="1" s="1"/>
  <c r="D25" i="1"/>
  <c r="D26" i="1"/>
  <c r="E26" i="1" s="1"/>
  <c r="F26" i="1" s="1"/>
  <c r="K26" i="1" s="1"/>
  <c r="D28" i="1"/>
  <c r="F9" i="1"/>
  <c r="D10" i="1"/>
  <c r="D27" i="1"/>
  <c r="E27" i="1" s="1"/>
  <c r="F27" i="1" s="1"/>
  <c r="K27" i="1" s="1"/>
  <c r="K24" i="1" l="1"/>
  <c r="K19" i="1"/>
  <c r="H30" i="1"/>
  <c r="E28" i="1"/>
  <c r="F28" i="1" s="1"/>
  <c r="K9" i="1"/>
  <c r="D30" i="1"/>
  <c r="E22" i="1"/>
  <c r="F22" i="1" s="1"/>
  <c r="E14" i="1"/>
  <c r="F14" i="1" s="1"/>
  <c r="E16" i="1"/>
  <c r="F16" i="1" s="1"/>
  <c r="K16" i="1" s="1"/>
  <c r="E25" i="1"/>
  <c r="F25" i="1" s="1"/>
  <c r="K25" i="1" s="1"/>
  <c r="E18" i="1"/>
  <c r="F18" i="1" s="1"/>
  <c r="E10" i="1"/>
  <c r="F20" i="1"/>
  <c r="E12" i="1"/>
  <c r="F12" i="1" s="1"/>
  <c r="K12" i="1" s="1"/>
  <c r="F10" i="1" l="1"/>
  <c r="G29" i="1"/>
  <c r="G30" i="1" s="1"/>
  <c r="K10" i="1"/>
  <c r="J30" i="1"/>
  <c r="I30" i="1"/>
  <c r="K14" i="1"/>
  <c r="F30" i="1"/>
  <c r="K22" i="1" l="1"/>
  <c r="K18" i="1"/>
  <c r="F31" i="1"/>
  <c r="K30" i="1" l="1"/>
  <c r="K31" i="1" s="1"/>
</calcChain>
</file>

<file path=xl/sharedStrings.xml><?xml version="1.0" encoding="utf-8"?>
<sst xmlns="http://schemas.openxmlformats.org/spreadsheetml/2006/main" count="52" uniqueCount="52">
  <si>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</si>
  <si>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</si>
  <si>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</si>
  <si>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</si>
  <si>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</si>
  <si>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</si>
  <si>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</si>
  <si>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</si>
  <si>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</si>
  <si>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</si>
  <si>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</si>
  <si>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</si>
  <si>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10% ze sl.1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</si>
  <si>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</si>
  <si>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</si>
  <si>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</si>
  <si>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</si>
  <si>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</si>
  <si>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</si>
  <si>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</si>
  <si>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</si>
  <si>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</si>
  <si>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</si>
  <si>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</si>
  <si>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</si>
  <si>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</si>
  <si>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</si>
  <si>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</si>
  <si>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</si>
  <si>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</si>
  <si>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</si>
  <si>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</si>
  <si>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</si>
  <si>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</si>
  <si>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</si>
  <si>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</si>
  <si>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</si>
  <si>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</si>
  <si>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</si>
  <si>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CTT</t>
  </si>
  <si>
    <t>č.č.4729</t>
  </si>
  <si>
    <t>RMU-CP (47*9)</t>
  </si>
  <si>
    <t>do FPP</t>
  </si>
  <si>
    <t xml:space="preserve"> </t>
  </si>
  <si>
    <r>
      <t>*)</t>
    </r>
    <r>
      <rPr>
        <i/>
        <sz val="8"/>
        <rFont val="Arial CE"/>
      </rPr>
      <t xml:space="preserve"> u RMU centralizace na hmotnou zainteresovanost dle směrnice Realizace pravidel hospodaření MU , č.ú. 911 101</t>
    </r>
  </si>
  <si>
    <r>
      <t xml:space="preserve">**) </t>
    </r>
    <r>
      <rPr>
        <i/>
        <sz val="8"/>
        <rFont val="Arial CE"/>
      </rPr>
      <t>HV RMU centralizovat do rezervy FRIM (č.č. 4749)</t>
    </r>
  </si>
  <si>
    <t>Návrh HS uvést do sl. 7 až 9</t>
  </si>
  <si>
    <t>č.č.4761</t>
  </si>
  <si>
    <t>Rozdělení HV MU za rok 2020 do finančních fondů</t>
  </si>
  <si>
    <t>za r.2020</t>
  </si>
  <si>
    <t>FaF</t>
  </si>
  <si>
    <t>V Brně dne 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</si>
</sst>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vertAlign val="superscript"/>
      <sz val="10"/>
      <name val="Arial CE"/>
    </font>
    <font>
      <i/>
      <sz val="8"/>
      <name val="Arial CE"/>
    </font>
    <font>
      <b/>
      <i/>
      <sz val="8"/>
      <name val="Arial CE"/>
    </font>
    <font>
      <i/>
      <vertAlign val="superscript"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7" fillId="0" borderId="0"/>
    <xf numFmtId="0" fontId="6" fillId="0" borderId="0"/>
    <xf numFmtId="0" fontId="5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7" fillId="0" borderId="0" xfId="2" applyFont="1"/>
    <xf numFmtId="0" fontId="6" fillId="0" borderId="0" xfId="2"/>
    <xf numFmtId="4" fontId="6" fillId="0" borderId="0" xfId="2" applyNumberFormat="1"/>
    <xf numFmtId="4" fontId="8" fillId="0" borderId="0" xfId="2" applyNumberFormat="1" applyFont="1"/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2" applyNumberFormat="1" applyFont="1"/>
    <xf numFmtId="4" fontId="10" fillId="0" borderId="0" xfId="2" applyNumberFormat="1" applyFont="1"/>
    <xf numFmtId="0" fontId="10" fillId="0" borderId="0" xfId="2" applyFont="1"/>
    <xf numFmtId="0" fontId="11" fillId="0" borderId="0" xfId="2" applyFont="1" applyFill="1" applyAlignment="1">
      <alignment horizontal="center"/>
    </xf>
    <xf numFmtId="0" fontId="12" fillId="0" borderId="0" xfId="2" applyFont="1" applyFill="1"/>
    <xf numFmtId="0" fontId="9" fillId="0" borderId="0" xfId="2" applyFont="1" applyFill="1"/>
    <xf numFmtId="0" fontId="11" fillId="0" borderId="0" xfId="2" applyFont="1" applyAlignment="1">
      <alignment horizontal="center"/>
    </xf>
    <xf numFmtId="0" fontId="6" fillId="0" borderId="0" xfId="2" applyAlignment="1">
      <alignment horizontal="right"/>
    </xf>
    <xf numFmtId="0" fontId="14" fillId="0" borderId="2" xfId="2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0" fontId="25" fillId="0" borderId="0" xfId="2" applyFont="1" applyAlignment="1">
      <alignment horizontal="center"/>
    </xf>
    <xf numFmtId="0" fontId="30" fillId="0" borderId="0" xfId="2" applyFont="1" applyBorder="1"/>
    <xf numFmtId="4" fontId="30" fillId="0" borderId="0" xfId="2" applyNumberFormat="1" applyFont="1" applyBorder="1"/>
    <xf numFmtId="4" fontId="21" fillId="0" borderId="0" xfId="2" applyNumberFormat="1" applyFont="1" applyBorder="1"/>
    <xf numFmtId="3" fontId="30" fillId="0" borderId="0" xfId="2" applyNumberFormat="1" applyFont="1" applyBorder="1"/>
    <xf numFmtId="3" fontId="31" fillId="0" borderId="0" xfId="2" applyNumberFormat="1" applyFont="1" applyBorder="1"/>
    <xf numFmtId="4" fontId="31" fillId="0" borderId="0" xfId="2" applyNumberFormat="1" applyFont="1" applyBorder="1"/>
    <xf numFmtId="0" fontId="30" fillId="0" borderId="0" xfId="2" applyFont="1"/>
    <xf numFmtId="0" fontId="32" fillId="0" borderId="0" xfId="2" applyFont="1"/>
    <xf numFmtId="0" fontId="33" fillId="0" borderId="0" xfId="2" applyFont="1"/>
    <xf numFmtId="4" fontId="33" fillId="0" borderId="0" xfId="2" applyNumberFormat="1" applyFont="1"/>
    <xf numFmtId="4" fontId="30" fillId="0" borderId="0" xfId="2" applyNumberFormat="1" applyFont="1"/>
    <xf numFmtId="164" fontId="30" fillId="0" borderId="0" xfId="2" applyNumberFormat="1" applyFont="1"/>
    <xf numFmtId="0" fontId="34" fillId="0" borderId="0" xfId="2" applyFont="1"/>
    <xf numFmtId="4" fontId="34" fillId="0" borderId="0" xfId="2" applyNumberFormat="1" applyFont="1"/>
    <xf numFmtId="4" fontId="21" fillId="0" borderId="0" xfId="2" applyNumberFormat="1" applyFont="1"/>
    <xf numFmtId="0" fontId="21" fillId="0" borderId="0" xfId="2" applyFont="1"/>
    <xf numFmtId="164" fontId="34" fillId="0" borderId="0" xfId="2" applyNumberFormat="1" applyFont="1"/>
    <xf numFmtId="0" fontId="38" fillId="0" borderId="0" xfId="2" applyFont="1"/>
    <xf numFmtId="4" fontId="13" fillId="4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14" fontId="35" fillId="0" borderId="0" xfId="2" applyNumberFormat="1" applyFont="1" applyFill="1"/>
    <xf numFmtId="0" fontId="8" fillId="0" borderId="0" xfId="2" applyFont="1" applyFill="1"/>
    <xf numFmtId="0" fontId="34" fillId="0" borderId="0" xfId="2" applyFont="1" applyFill="1"/>
    <xf numFmtId="0" fontId="36" fillId="0" borderId="0" xfId="2" applyFont="1"/>
    <xf numFmtId="0" fontId="14" fillId="0" borderId="9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6" fillId="0" borderId="10" xfId="2" applyBorder="1" applyAlignment="1">
      <alignment horizontal="center"/>
    </xf>
    <xf numFmtId="0" fontId="6" fillId="0" borderId="11" xfId="2" applyBorder="1" applyAlignment="1">
      <alignment horizontal="center"/>
    </xf>
    <xf numFmtId="0" fontId="6" fillId="2" borderId="11" xfId="2" applyFill="1" applyBorder="1" applyAlignment="1">
      <alignment horizontal="center"/>
    </xf>
    <xf numFmtId="0" fontId="20" fillId="0" borderId="2" xfId="2" applyFont="1" applyBorder="1" applyAlignment="1">
      <alignment horizontal="center"/>
    </xf>
    <xf numFmtId="0" fontId="23" fillId="0" borderId="2" xfId="2" applyFont="1" applyFill="1" applyBorder="1" applyAlignment="1">
      <alignment horizontal="center"/>
    </xf>
    <xf numFmtId="0" fontId="23" fillId="0" borderId="3" xfId="2" applyFont="1" applyFill="1" applyBorder="1" applyAlignment="1">
      <alignment horizontal="center"/>
    </xf>
    <xf numFmtId="0" fontId="6" fillId="0" borderId="12" xfId="2" applyBorder="1"/>
    <xf numFmtId="0" fontId="25" fillId="0" borderId="15" xfId="2" applyFont="1" applyBorder="1" applyAlignment="1">
      <alignment horizontal="center"/>
    </xf>
    <xf numFmtId="0" fontId="21" fillId="0" borderId="16" xfId="2" applyFont="1" applyBorder="1" applyAlignment="1">
      <alignment horizontal="center"/>
    </xf>
    <xf numFmtId="0" fontId="26" fillId="0" borderId="17" xfId="2" applyFont="1" applyBorder="1" applyAlignment="1">
      <alignment horizontal="center"/>
    </xf>
    <xf numFmtId="0" fontId="28" fillId="0" borderId="17" xfId="2" applyFont="1" applyBorder="1" applyAlignment="1">
      <alignment horizontal="center"/>
    </xf>
    <xf numFmtId="0" fontId="28" fillId="0" borderId="15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25" fillId="0" borderId="19" xfId="2" applyFont="1" applyBorder="1" applyAlignment="1">
      <alignment horizontal="center"/>
    </xf>
    <xf numFmtId="0" fontId="8" fillId="5" borderId="21" xfId="2" applyFont="1" applyFill="1" applyBorder="1"/>
    <xf numFmtId="0" fontId="6" fillId="0" borderId="21" xfId="2" applyBorder="1"/>
    <xf numFmtId="0" fontId="18" fillId="0" borderId="0" xfId="2" applyFont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27" fillId="0" borderId="19" xfId="2" applyFont="1" applyBorder="1" applyAlignment="1">
      <alignment horizontal="center"/>
    </xf>
    <xf numFmtId="4" fontId="6" fillId="0" borderId="9" xfId="2" applyNumberFormat="1" applyBorder="1" applyAlignment="1">
      <alignment horizontal="center"/>
    </xf>
    <xf numFmtId="0" fontId="8" fillId="0" borderId="9" xfId="2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4" fontId="6" fillId="0" borderId="2" xfId="2" applyNumberForma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5" fillId="0" borderId="17" xfId="2" applyFont="1" applyBorder="1" applyAlignment="1">
      <alignment horizontal="center"/>
    </xf>
    <xf numFmtId="0" fontId="21" fillId="0" borderId="17" xfId="2" applyFont="1" applyBorder="1" applyAlignment="1">
      <alignment horizontal="center"/>
    </xf>
    <xf numFmtId="0" fontId="6" fillId="2" borderId="20" xfId="2" applyFont="1" applyFill="1" applyBorder="1"/>
    <xf numFmtId="0" fontId="6" fillId="0" borderId="0" xfId="2" applyFill="1" applyBorder="1"/>
    <xf numFmtId="0" fontId="6" fillId="0" borderId="20" xfId="2" applyFill="1" applyBorder="1"/>
    <xf numFmtId="4" fontId="3" fillId="0" borderId="7" xfId="1" applyNumberFormat="1" applyFont="1" applyBorder="1"/>
    <xf numFmtId="4" fontId="3" fillId="0" borderId="5" xfId="1" applyNumberFormat="1" applyFont="1" applyBorder="1"/>
    <xf numFmtId="4" fontId="40" fillId="0" borderId="1" xfId="2" applyNumberFormat="1" applyFont="1" applyBorder="1"/>
    <xf numFmtId="3" fontId="41" fillId="0" borderId="7" xfId="2" applyNumberFormat="1" applyFont="1" applyBorder="1"/>
    <xf numFmtId="4" fontId="40" fillId="0" borderId="22" xfId="2" applyNumberFormat="1" applyFont="1" applyBorder="1"/>
    <xf numFmtId="4" fontId="42" fillId="0" borderId="0" xfId="2" applyNumberFormat="1" applyFont="1" applyBorder="1"/>
    <xf numFmtId="4" fontId="43" fillId="0" borderId="5" xfId="2" applyNumberFormat="1" applyFont="1" applyFill="1" applyBorder="1"/>
    <xf numFmtId="4" fontId="40" fillId="0" borderId="4" xfId="2" applyNumberFormat="1" applyFont="1" applyBorder="1"/>
    <xf numFmtId="3" fontId="41" fillId="0" borderId="5" xfId="2" applyNumberFormat="1" applyFont="1" applyBorder="1"/>
    <xf numFmtId="4" fontId="40" fillId="0" borderId="5" xfId="2" applyNumberFormat="1" applyFont="1" applyBorder="1"/>
    <xf numFmtId="4" fontId="42" fillId="0" borderId="20" xfId="2" applyNumberFormat="1" applyFont="1" applyBorder="1"/>
    <xf numFmtId="4" fontId="41" fillId="2" borderId="4" xfId="2" applyNumberFormat="1" applyFont="1" applyFill="1" applyBorder="1"/>
    <xf numFmtId="3" fontId="41" fillId="2" borderId="20" xfId="2" applyNumberFormat="1" applyFont="1" applyFill="1" applyBorder="1"/>
    <xf numFmtId="4" fontId="40" fillId="2" borderId="5" xfId="2" applyNumberFormat="1" applyFont="1" applyFill="1" applyBorder="1"/>
    <xf numFmtId="4" fontId="42" fillId="2" borderId="20" xfId="2" applyNumberFormat="1" applyFont="1" applyFill="1" applyBorder="1"/>
    <xf numFmtId="3" fontId="44" fillId="2" borderId="5" xfId="2" applyNumberFormat="1" applyFont="1" applyFill="1" applyBorder="1"/>
    <xf numFmtId="3" fontId="44" fillId="2" borderId="6" xfId="2" applyNumberFormat="1" applyFont="1" applyFill="1" applyBorder="1"/>
    <xf numFmtId="4" fontId="43" fillId="2" borderId="5" xfId="2" applyNumberFormat="1" applyFont="1" applyFill="1" applyBorder="1"/>
    <xf numFmtId="4" fontId="40" fillId="0" borderId="18" xfId="2" applyNumberFormat="1" applyFont="1" applyBorder="1"/>
    <xf numFmtId="4" fontId="40" fillId="0" borderId="13" xfId="2" applyNumberFormat="1" applyFont="1" applyBorder="1"/>
    <xf numFmtId="3" fontId="41" fillId="0" borderId="18" xfId="2" applyNumberFormat="1" applyFont="1" applyBorder="1"/>
    <xf numFmtId="3" fontId="42" fillId="5" borderId="21" xfId="2" applyNumberFormat="1" applyFont="1" applyFill="1" applyBorder="1"/>
    <xf numFmtId="3" fontId="45" fillId="5" borderId="14" xfId="2" applyNumberFormat="1" applyFont="1" applyFill="1" applyBorder="1"/>
    <xf numFmtId="3" fontId="45" fillId="5" borderId="12" xfId="2" applyNumberFormat="1" applyFont="1" applyFill="1" applyBorder="1"/>
    <xf numFmtId="4" fontId="43" fillId="3" borderId="14" xfId="2" applyNumberFormat="1" applyFont="1" applyFill="1" applyBorder="1"/>
    <xf numFmtId="4" fontId="40" fillId="0" borderId="14" xfId="2" applyNumberFormat="1" applyFont="1" applyBorder="1"/>
    <xf numFmtId="3" fontId="41" fillId="0" borderId="14" xfId="2" applyNumberFormat="1" applyFont="1" applyBorder="1"/>
    <xf numFmtId="3" fontId="42" fillId="0" borderId="13" xfId="2" applyNumberFormat="1" applyFont="1" applyBorder="1"/>
    <xf numFmtId="4" fontId="46" fillId="0" borderId="14" xfId="2" applyNumberFormat="1" applyFont="1" applyBorder="1"/>
    <xf numFmtId="4" fontId="42" fillId="0" borderId="20" xfId="2" applyNumberFormat="1" applyFont="1" applyBorder="1"/>
    <xf numFmtId="4" fontId="40" fillId="4" borderId="6" xfId="2" applyNumberFormat="1" applyFont="1" applyFill="1" applyBorder="1"/>
    <xf numFmtId="4" fontId="40" fillId="0" borderId="2" xfId="2" applyNumberFormat="1" applyFont="1" applyFill="1" applyBorder="1"/>
    <xf numFmtId="4" fontId="40" fillId="0" borderId="3" xfId="2" applyNumberFormat="1" applyFont="1" applyFill="1" applyBorder="1"/>
    <xf numFmtId="4" fontId="40" fillId="0" borderId="5" xfId="2" applyNumberFormat="1" applyFont="1" applyFill="1" applyBorder="1"/>
    <xf numFmtId="4" fontId="40" fillId="0" borderId="6" xfId="2" applyNumberFormat="1" applyFont="1" applyFill="1" applyBorder="1"/>
    <xf numFmtId="4" fontId="45" fillId="5" borderId="12" xfId="2" applyNumberFormat="1" applyFont="1" applyFill="1" applyBorder="1"/>
    <xf numFmtId="0" fontId="15" fillId="0" borderId="19" xfId="2" applyFont="1" applyBorder="1" applyAlignment="1">
      <alignment horizontal="center" vertical="center"/>
    </xf>
    <xf numFmtId="0" fontId="6" fillId="0" borderId="19" xfId="2" applyBorder="1" applyAlignment="1">
      <alignment horizontal="center" vertical="center"/>
    </xf>
    <xf numFmtId="0" fontId="6" fillId="0" borderId="16" xfId="2" applyBorder="1" applyAlignment="1">
      <alignment horizontal="center" vertical="center"/>
    </xf>
    <xf numFmtId="4" fontId="8" fillId="0" borderId="9" xfId="2" applyNumberFormat="1" applyFont="1" applyBorder="1" applyAlignment="1">
      <alignment horizontal="center" vertical="center"/>
    </xf>
    <xf numFmtId="4" fontId="8" fillId="0" borderId="2" xfId="2" applyNumberFormat="1" applyFont="1" applyBorder="1" applyAlignment="1">
      <alignment horizontal="center" vertical="center"/>
    </xf>
    <xf numFmtId="4" fontId="8" fillId="0" borderId="14" xfId="2" applyNumberFormat="1" applyFont="1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23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</cellXfs>
  <cellStyles count="18">
    <cellStyle name="Normální" xfId="0" builtinId="0"/>
    <cellStyle name="Normální 2" xfId="1"/>
    <cellStyle name="Normální 2 2" xfId="3"/>
    <cellStyle name="Normální 2 2 2" xfId="7"/>
    <cellStyle name="Normální 2 2 2 2" xfId="12"/>
    <cellStyle name="Normální 2 2 2 3" xfId="17"/>
    <cellStyle name="Normální 2 2 3" xfId="9"/>
    <cellStyle name="Normální 2 2 4" xfId="14"/>
    <cellStyle name="Normální 2 3" xfId="6"/>
    <cellStyle name="Normální 2 3 2" xfId="11"/>
    <cellStyle name="Normální 2 3 3" xfId="16"/>
    <cellStyle name="Normální 2 4" xfId="8"/>
    <cellStyle name="Normální 2 5" xfId="13"/>
    <cellStyle name="Normální 3" xfId="5"/>
    <cellStyle name="Normální 4" xfId="4"/>
    <cellStyle name="Normální 4 2" xfId="10"/>
    <cellStyle name="Normální 4 3" xfId="15"/>
    <cellStyle name="normální_proúčt.HV06_navrh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Normal="100" workbookViewId="0"/>
  </sheetViews>
  <sheetFormatPr defaultColWidth="11.44140625" defaultRowHeight="13.2" x14ac:dyDescent="0.25"/>
  <cols>
    <col min="1" max="1" width="4.88671875" style="2" customWidth="1"/>
    <col min="2" max="2" width="14.109375" style="2" customWidth="1"/>
    <col min="3" max="3" width="15.109375" style="3" customWidth="1"/>
    <col min="4" max="4" width="15.21875" style="4" customWidth="1"/>
    <col min="5" max="5" width="14" style="2" customWidth="1"/>
    <col min="6" max="6" width="13.6640625" style="5" customWidth="1"/>
    <col min="7" max="7" width="12.44140625" style="2" customWidth="1"/>
    <col min="8" max="8" width="12.109375" style="2" customWidth="1"/>
    <col min="9" max="10" width="13.6640625" style="2" customWidth="1"/>
    <col min="11" max="11" width="14" style="2" customWidth="1"/>
    <col min="12" max="16384" width="11.44140625" style="2"/>
  </cols>
  <sheetData>
    <row r="1" spans="1:11" ht="15.6" x14ac:dyDescent="0.3">
      <c r="A1" s="1" t="s">
        <v>48</v>
      </c>
      <c r="G1" s="6"/>
    </row>
    <row r="2" spans="1:11" s="7" customFormat="1" x14ac:dyDescent="0.25">
      <c r="A2" s="43"/>
      <c r="C2" s="8"/>
      <c r="D2" s="9"/>
      <c r="F2" s="10"/>
      <c r="H2" s="11" t="s">
        <v>46</v>
      </c>
      <c r="I2" s="11"/>
      <c r="J2" s="11"/>
      <c r="K2" s="40"/>
    </row>
    <row r="3" spans="1:11" s="7" customFormat="1" ht="11.25" customHeight="1" x14ac:dyDescent="0.25">
      <c r="C3" s="8"/>
      <c r="D3" s="9"/>
      <c r="F3" s="10"/>
      <c r="H3" s="12"/>
      <c r="I3" s="12"/>
      <c r="J3" s="12"/>
      <c r="K3" s="13"/>
    </row>
    <row r="4" spans="1:11" x14ac:dyDescent="0.25">
      <c r="C4" s="38" t="s">
        <v>43</v>
      </c>
      <c r="H4" s="39" t="s">
        <v>0</v>
      </c>
      <c r="I4" s="14"/>
      <c r="J4" s="14"/>
      <c r="K4" s="15" t="s">
        <v>1</v>
      </c>
    </row>
    <row r="5" spans="1:11" x14ac:dyDescent="0.25">
      <c r="A5" s="118" t="s">
        <v>9</v>
      </c>
      <c r="B5" s="119"/>
      <c r="C5" s="65" t="s">
        <v>2</v>
      </c>
      <c r="D5" s="115" t="s">
        <v>11</v>
      </c>
      <c r="E5" s="44" t="s">
        <v>3</v>
      </c>
      <c r="F5" s="66"/>
      <c r="G5" s="112" t="s">
        <v>4</v>
      </c>
      <c r="H5" s="113"/>
      <c r="I5" s="113"/>
      <c r="J5" s="113"/>
      <c r="K5" s="114"/>
    </row>
    <row r="6" spans="1:11" ht="15.6" x14ac:dyDescent="0.25">
      <c r="A6" s="120"/>
      <c r="B6" s="121"/>
      <c r="C6" s="67" t="s">
        <v>49</v>
      </c>
      <c r="D6" s="116"/>
      <c r="E6" s="16" t="s">
        <v>34</v>
      </c>
      <c r="F6" s="68" t="s">
        <v>5</v>
      </c>
      <c r="G6" s="62" t="s">
        <v>35</v>
      </c>
      <c r="H6" s="17" t="s">
        <v>6</v>
      </c>
      <c r="I6" s="18" t="s">
        <v>7</v>
      </c>
      <c r="J6" s="18" t="s">
        <v>42</v>
      </c>
      <c r="K6" s="45" t="s">
        <v>8</v>
      </c>
    </row>
    <row r="7" spans="1:11" x14ac:dyDescent="0.25">
      <c r="A7" s="122"/>
      <c r="B7" s="123"/>
      <c r="C7" s="69" t="s">
        <v>10</v>
      </c>
      <c r="D7" s="117"/>
      <c r="E7" s="49" t="s">
        <v>12</v>
      </c>
      <c r="F7" s="70" t="s">
        <v>13</v>
      </c>
      <c r="G7" s="63" t="s">
        <v>40</v>
      </c>
      <c r="H7" s="50" t="s">
        <v>14</v>
      </c>
      <c r="I7" s="51" t="s">
        <v>15</v>
      </c>
      <c r="J7" s="51" t="s">
        <v>47</v>
      </c>
      <c r="K7" s="50" t="s">
        <v>36</v>
      </c>
    </row>
    <row r="8" spans="1:11" s="19" customFormat="1" x14ac:dyDescent="0.25">
      <c r="A8" s="53"/>
      <c r="B8" s="59"/>
      <c r="C8" s="71">
        <v>1</v>
      </c>
      <c r="D8" s="54">
        <v>2</v>
      </c>
      <c r="E8" s="55">
        <v>3</v>
      </c>
      <c r="F8" s="72">
        <v>4</v>
      </c>
      <c r="G8" s="64">
        <v>6</v>
      </c>
      <c r="H8" s="56">
        <v>7</v>
      </c>
      <c r="I8" s="57">
        <v>8</v>
      </c>
      <c r="J8" s="57">
        <v>9</v>
      </c>
      <c r="K8" s="56">
        <v>10</v>
      </c>
    </row>
    <row r="9" spans="1:11" ht="18" customHeight="1" x14ac:dyDescent="0.3">
      <c r="A9" s="46">
        <v>11</v>
      </c>
      <c r="B9" s="74" t="s">
        <v>16</v>
      </c>
      <c r="C9" s="76">
        <v>17450827.800000001</v>
      </c>
      <c r="D9" s="78">
        <f>0.1*C9</f>
        <v>1745082.7800000003</v>
      </c>
      <c r="E9" s="79">
        <f>FLOOR(D9,1)</f>
        <v>1745082</v>
      </c>
      <c r="F9" s="80">
        <f>C9-E9</f>
        <v>15705745.800000001</v>
      </c>
      <c r="G9" s="81"/>
      <c r="H9" s="107"/>
      <c r="I9" s="108">
        <v>5235248.34</v>
      </c>
      <c r="J9" s="108"/>
      <c r="K9" s="82">
        <f>F9-H9-I9-J9-G9</f>
        <v>10470497.460000001</v>
      </c>
    </row>
    <row r="10" spans="1:11" ht="18" customHeight="1" x14ac:dyDescent="0.3">
      <c r="A10" s="47">
        <v>16</v>
      </c>
      <c r="B10" s="75" t="s">
        <v>50</v>
      </c>
      <c r="C10" s="77">
        <v>726102.95</v>
      </c>
      <c r="D10" s="83">
        <f t="shared" ref="D10:D26" si="0">0.1*C10</f>
        <v>72610.294999999998</v>
      </c>
      <c r="E10" s="84">
        <f t="shared" ref="E10:E28" si="1">FLOOR(D10,1)</f>
        <v>72610</v>
      </c>
      <c r="F10" s="85">
        <f t="shared" ref="F10:F23" si="2">C10-E10</f>
        <v>653492.94999999995</v>
      </c>
      <c r="G10" s="86"/>
      <c r="H10" s="109"/>
      <c r="I10" s="109">
        <v>653492.94999999995</v>
      </c>
      <c r="J10" s="110"/>
      <c r="K10" s="82">
        <f t="shared" ref="K10:K27" si="3">F10-H10-I10-J10-G10</f>
        <v>0</v>
      </c>
    </row>
    <row r="11" spans="1:11" ht="18" customHeight="1" x14ac:dyDescent="0.3">
      <c r="A11" s="47">
        <v>21</v>
      </c>
      <c r="B11" s="75" t="s">
        <v>17</v>
      </c>
      <c r="C11" s="77">
        <v>5159905.78</v>
      </c>
      <c r="D11" s="83">
        <f t="shared" si="0"/>
        <v>515990.57800000004</v>
      </c>
      <c r="E11" s="84">
        <f t="shared" si="1"/>
        <v>515990</v>
      </c>
      <c r="F11" s="85">
        <f t="shared" si="2"/>
        <v>4643915.78</v>
      </c>
      <c r="G11" s="86"/>
      <c r="H11" s="109">
        <v>643915.78</v>
      </c>
      <c r="I11" s="110">
        <v>2000000</v>
      </c>
      <c r="J11" s="110"/>
      <c r="K11" s="82">
        <f t="shared" si="3"/>
        <v>2000000</v>
      </c>
    </row>
    <row r="12" spans="1:11" ht="18" customHeight="1" x14ac:dyDescent="0.3">
      <c r="A12" s="47">
        <v>22</v>
      </c>
      <c r="B12" s="75" t="s">
        <v>18</v>
      </c>
      <c r="C12" s="77">
        <v>3504203.58</v>
      </c>
      <c r="D12" s="83">
        <f t="shared" si="0"/>
        <v>350420.35800000001</v>
      </c>
      <c r="E12" s="84">
        <f t="shared" si="1"/>
        <v>350420</v>
      </c>
      <c r="F12" s="85">
        <f t="shared" si="2"/>
        <v>3153783.58</v>
      </c>
      <c r="G12" s="105"/>
      <c r="H12" s="110">
        <v>350420</v>
      </c>
      <c r="I12" s="110"/>
      <c r="J12" s="110"/>
      <c r="K12" s="82">
        <f t="shared" si="3"/>
        <v>2803363.58</v>
      </c>
    </row>
    <row r="13" spans="1:11" ht="18" customHeight="1" x14ac:dyDescent="0.3">
      <c r="A13" s="47">
        <v>23</v>
      </c>
      <c r="B13" s="75" t="s">
        <v>19</v>
      </c>
      <c r="C13" s="77">
        <v>2059349.39</v>
      </c>
      <c r="D13" s="83">
        <f t="shared" si="0"/>
        <v>205934.93900000001</v>
      </c>
      <c r="E13" s="84">
        <f t="shared" si="1"/>
        <v>205934</v>
      </c>
      <c r="F13" s="85">
        <f t="shared" si="2"/>
        <v>1853415.39</v>
      </c>
      <c r="G13" s="86"/>
      <c r="H13" s="109"/>
      <c r="I13" s="110"/>
      <c r="J13" s="110"/>
      <c r="K13" s="82">
        <f t="shared" si="3"/>
        <v>1853415.39</v>
      </c>
    </row>
    <row r="14" spans="1:11" ht="18" customHeight="1" x14ac:dyDescent="0.3">
      <c r="A14" s="47">
        <v>31</v>
      </c>
      <c r="B14" s="75" t="s">
        <v>20</v>
      </c>
      <c r="C14" s="77">
        <v>9610084.9000000004</v>
      </c>
      <c r="D14" s="83">
        <f t="shared" si="0"/>
        <v>961008.49000000011</v>
      </c>
      <c r="E14" s="84">
        <f t="shared" si="1"/>
        <v>961008</v>
      </c>
      <c r="F14" s="85">
        <f t="shared" si="2"/>
        <v>8649076.9000000004</v>
      </c>
      <c r="G14" s="86"/>
      <c r="H14" s="109"/>
      <c r="I14" s="110">
        <v>7545223.9000000004</v>
      </c>
      <c r="J14" s="110">
        <v>1103853</v>
      </c>
      <c r="K14" s="82">
        <f t="shared" si="3"/>
        <v>0</v>
      </c>
    </row>
    <row r="15" spans="1:11" ht="18" customHeight="1" x14ac:dyDescent="0.3">
      <c r="A15" s="47">
        <v>33</v>
      </c>
      <c r="B15" s="75" t="s">
        <v>21</v>
      </c>
      <c r="C15" s="77">
        <v>7151821.5800000001</v>
      </c>
      <c r="D15" s="83">
        <f t="shared" si="0"/>
        <v>715182.15800000005</v>
      </c>
      <c r="E15" s="84">
        <f t="shared" si="1"/>
        <v>715182</v>
      </c>
      <c r="F15" s="85">
        <f t="shared" si="2"/>
        <v>6436639.5800000001</v>
      </c>
      <c r="G15" s="86"/>
      <c r="H15" s="109"/>
      <c r="I15" s="110"/>
      <c r="J15" s="110"/>
      <c r="K15" s="82">
        <f t="shared" si="3"/>
        <v>6436639.5800000001</v>
      </c>
    </row>
    <row r="16" spans="1:11" ht="18" customHeight="1" x14ac:dyDescent="0.3">
      <c r="A16" s="47">
        <v>41</v>
      </c>
      <c r="B16" s="75" t="s">
        <v>22</v>
      </c>
      <c r="C16" s="77">
        <v>2341978.06</v>
      </c>
      <c r="D16" s="83">
        <f t="shared" si="0"/>
        <v>234197.80600000001</v>
      </c>
      <c r="E16" s="84">
        <f t="shared" si="1"/>
        <v>234197</v>
      </c>
      <c r="F16" s="85">
        <f t="shared" si="2"/>
        <v>2107781.06</v>
      </c>
      <c r="G16" s="86"/>
      <c r="H16" s="109"/>
      <c r="I16" s="110"/>
      <c r="J16" s="110"/>
      <c r="K16" s="82">
        <f t="shared" si="3"/>
        <v>2107781.06</v>
      </c>
    </row>
    <row r="17" spans="1:11" ht="18" customHeight="1" x14ac:dyDescent="0.3">
      <c r="A17" s="47">
        <v>51</v>
      </c>
      <c r="B17" s="75" t="s">
        <v>23</v>
      </c>
      <c r="C17" s="77">
        <v>840684.65</v>
      </c>
      <c r="D17" s="83">
        <f t="shared" si="0"/>
        <v>84068.465000000011</v>
      </c>
      <c r="E17" s="84">
        <f t="shared" si="1"/>
        <v>84068</v>
      </c>
      <c r="F17" s="85">
        <f t="shared" si="2"/>
        <v>756616.65</v>
      </c>
      <c r="G17" s="86"/>
      <c r="H17" s="109"/>
      <c r="I17" s="110"/>
      <c r="J17" s="110"/>
      <c r="K17" s="82">
        <f t="shared" si="3"/>
        <v>756616.65</v>
      </c>
    </row>
    <row r="18" spans="1:11" ht="18" customHeight="1" x14ac:dyDescent="0.3">
      <c r="A18" s="47">
        <v>56</v>
      </c>
      <c r="B18" s="75" t="s">
        <v>24</v>
      </c>
      <c r="C18" s="77">
        <v>4291240.37</v>
      </c>
      <c r="D18" s="83">
        <f t="shared" si="0"/>
        <v>429124.03700000001</v>
      </c>
      <c r="E18" s="84">
        <f t="shared" si="1"/>
        <v>429124</v>
      </c>
      <c r="F18" s="85">
        <f t="shared" si="2"/>
        <v>3862116.37</v>
      </c>
      <c r="G18" s="86"/>
      <c r="H18" s="109">
        <v>500000</v>
      </c>
      <c r="I18" s="110"/>
      <c r="J18" s="110">
        <v>2322476.98</v>
      </c>
      <c r="K18" s="82">
        <f t="shared" si="3"/>
        <v>1039639.3900000001</v>
      </c>
    </row>
    <row r="19" spans="1:11" ht="18" customHeight="1" x14ac:dyDescent="0.3">
      <c r="A19" s="47">
        <v>71</v>
      </c>
      <c r="B19" s="75" t="s">
        <v>38</v>
      </c>
      <c r="C19" s="77">
        <v>13038125.26</v>
      </c>
      <c r="D19" s="83">
        <f t="shared" si="0"/>
        <v>1303812.5260000001</v>
      </c>
      <c r="E19" s="84">
        <f t="shared" si="1"/>
        <v>1303812</v>
      </c>
      <c r="F19" s="85">
        <f t="shared" si="2"/>
        <v>11734313.26</v>
      </c>
      <c r="G19" s="86"/>
      <c r="H19" s="109"/>
      <c r="I19" s="110">
        <v>11734313.26</v>
      </c>
      <c r="J19" s="110"/>
      <c r="K19" s="82">
        <f t="shared" si="3"/>
        <v>0</v>
      </c>
    </row>
    <row r="20" spans="1:11" ht="18" customHeight="1" x14ac:dyDescent="0.3">
      <c r="A20" s="47">
        <v>81</v>
      </c>
      <c r="B20" s="75" t="s">
        <v>25</v>
      </c>
      <c r="C20" s="77">
        <v>-26178561.260000002</v>
      </c>
      <c r="D20" s="83">
        <f t="shared" si="0"/>
        <v>-2617856.1260000002</v>
      </c>
      <c r="E20" s="84">
        <v>0</v>
      </c>
      <c r="F20" s="85">
        <f t="shared" si="2"/>
        <v>-26178561.260000002</v>
      </c>
      <c r="G20" s="86"/>
      <c r="H20" s="109"/>
      <c r="I20" s="110">
        <v>-4513776.62</v>
      </c>
      <c r="J20" s="110"/>
      <c r="K20" s="82">
        <v>0</v>
      </c>
    </row>
    <row r="21" spans="1:11" ht="18" customHeight="1" x14ac:dyDescent="0.3">
      <c r="A21" s="47">
        <v>82</v>
      </c>
      <c r="B21" s="75" t="s">
        <v>26</v>
      </c>
      <c r="C21" s="77">
        <v>1325421.6399999999</v>
      </c>
      <c r="D21" s="83">
        <f t="shared" si="0"/>
        <v>132542.16399999999</v>
      </c>
      <c r="E21" s="84">
        <f t="shared" si="1"/>
        <v>132542</v>
      </c>
      <c r="F21" s="85">
        <f t="shared" si="2"/>
        <v>1192879.6399999999</v>
      </c>
      <c r="G21" s="86"/>
      <c r="H21" s="109">
        <v>119000</v>
      </c>
      <c r="I21" s="110"/>
      <c r="J21" s="110"/>
      <c r="K21" s="82">
        <f t="shared" si="3"/>
        <v>1073879.6399999999</v>
      </c>
    </row>
    <row r="22" spans="1:11" ht="18" customHeight="1" x14ac:dyDescent="0.3">
      <c r="A22" s="47">
        <v>83</v>
      </c>
      <c r="B22" s="75" t="s">
        <v>27</v>
      </c>
      <c r="C22" s="77">
        <v>448487.06</v>
      </c>
      <c r="D22" s="83">
        <f t="shared" si="0"/>
        <v>44848.706000000006</v>
      </c>
      <c r="E22" s="84">
        <f t="shared" si="1"/>
        <v>44848</v>
      </c>
      <c r="F22" s="85">
        <f t="shared" si="2"/>
        <v>403639.06</v>
      </c>
      <c r="G22" s="86"/>
      <c r="H22" s="109"/>
      <c r="I22" s="110"/>
      <c r="J22" s="110">
        <v>201819.53</v>
      </c>
      <c r="K22" s="82">
        <f t="shared" si="3"/>
        <v>201819.53</v>
      </c>
    </row>
    <row r="23" spans="1:11" ht="18" customHeight="1" x14ac:dyDescent="0.3">
      <c r="A23" s="47">
        <v>84</v>
      </c>
      <c r="B23" s="75" t="s">
        <v>28</v>
      </c>
      <c r="C23" s="77">
        <v>348476.08</v>
      </c>
      <c r="D23" s="83">
        <f t="shared" si="0"/>
        <v>34847.608</v>
      </c>
      <c r="E23" s="84">
        <f t="shared" si="1"/>
        <v>34847</v>
      </c>
      <c r="F23" s="85">
        <f t="shared" si="2"/>
        <v>313629.08</v>
      </c>
      <c r="G23" s="86"/>
      <c r="H23" s="109"/>
      <c r="I23" s="110"/>
      <c r="J23" s="110"/>
      <c r="K23" s="82">
        <f t="shared" si="3"/>
        <v>313629.08</v>
      </c>
    </row>
    <row r="24" spans="1:11" ht="18" customHeight="1" x14ac:dyDescent="0.3">
      <c r="A24" s="47">
        <v>87</v>
      </c>
      <c r="B24" s="75" t="s">
        <v>39</v>
      </c>
      <c r="C24" s="77">
        <v>29596944.670000002</v>
      </c>
      <c r="D24" s="83">
        <f t="shared" si="0"/>
        <v>2959694.4670000002</v>
      </c>
      <c r="E24" s="84">
        <f t="shared" si="1"/>
        <v>2959694</v>
      </c>
      <c r="F24" s="85">
        <f t="shared" ref="F24:F28" si="4">C24-E24</f>
        <v>26637250.670000002</v>
      </c>
      <c r="G24" s="86"/>
      <c r="H24" s="109"/>
      <c r="I24" s="110">
        <v>2166151.3900000006</v>
      </c>
      <c r="J24" s="106">
        <v>4471099.28</v>
      </c>
      <c r="K24" s="82">
        <f t="shared" si="3"/>
        <v>20000000</v>
      </c>
    </row>
    <row r="25" spans="1:11" ht="18" customHeight="1" x14ac:dyDescent="0.3">
      <c r="A25" s="47">
        <v>92</v>
      </c>
      <c r="B25" s="75" t="s">
        <v>29</v>
      </c>
      <c r="C25" s="77">
        <v>4408461.24</v>
      </c>
      <c r="D25" s="83">
        <f t="shared" si="0"/>
        <v>440846.12400000007</v>
      </c>
      <c r="E25" s="84">
        <f t="shared" si="1"/>
        <v>440846</v>
      </c>
      <c r="F25" s="85">
        <f t="shared" si="4"/>
        <v>3967615.24</v>
      </c>
      <c r="G25" s="86"/>
      <c r="H25" s="109"/>
      <c r="I25" s="110"/>
      <c r="J25" s="106">
        <v>2500000</v>
      </c>
      <c r="K25" s="82">
        <f t="shared" si="3"/>
        <v>1467615.2400000002</v>
      </c>
    </row>
    <row r="26" spans="1:11" ht="18" customHeight="1" x14ac:dyDescent="0.3">
      <c r="A26" s="47">
        <v>96</v>
      </c>
      <c r="B26" s="75" t="s">
        <v>30</v>
      </c>
      <c r="C26" s="77">
        <v>1876717.9</v>
      </c>
      <c r="D26" s="83">
        <f t="shared" si="0"/>
        <v>187671.79</v>
      </c>
      <c r="E26" s="84">
        <f t="shared" si="1"/>
        <v>187671</v>
      </c>
      <c r="F26" s="85">
        <f t="shared" si="4"/>
        <v>1689046.9</v>
      </c>
      <c r="G26" s="86"/>
      <c r="H26" s="109">
        <v>1300000</v>
      </c>
      <c r="I26" s="110"/>
      <c r="J26" s="106">
        <v>389046.9</v>
      </c>
      <c r="K26" s="82">
        <f t="shared" si="3"/>
        <v>-1.1641532182693481E-10</v>
      </c>
    </row>
    <row r="27" spans="1:11" ht="18" customHeight="1" x14ac:dyDescent="0.3">
      <c r="A27" s="47">
        <v>97</v>
      </c>
      <c r="B27" s="75" t="s">
        <v>31</v>
      </c>
      <c r="C27" s="77">
        <v>640668.02</v>
      </c>
      <c r="D27" s="83">
        <f>0.1*C27</f>
        <v>64066.802000000003</v>
      </c>
      <c r="E27" s="84">
        <f t="shared" si="1"/>
        <v>64066</v>
      </c>
      <c r="F27" s="85">
        <f t="shared" si="4"/>
        <v>576602.02</v>
      </c>
      <c r="G27" s="86"/>
      <c r="H27" s="109">
        <v>100000</v>
      </c>
      <c r="I27" s="110"/>
      <c r="J27" s="106">
        <v>200000</v>
      </c>
      <c r="K27" s="82">
        <f t="shared" si="3"/>
        <v>276602.02</v>
      </c>
    </row>
    <row r="28" spans="1:11" ht="18" customHeight="1" x14ac:dyDescent="0.3">
      <c r="A28" s="48">
        <v>99</v>
      </c>
      <c r="B28" s="73" t="s">
        <v>37</v>
      </c>
      <c r="C28" s="89">
        <v>24501469</v>
      </c>
      <c r="D28" s="87">
        <f>0.1*(C28)</f>
        <v>2450146.9</v>
      </c>
      <c r="E28" s="88">
        <f t="shared" si="1"/>
        <v>2450146</v>
      </c>
      <c r="F28" s="89">
        <f t="shared" si="4"/>
        <v>22051323</v>
      </c>
      <c r="G28" s="90"/>
      <c r="H28" s="91"/>
      <c r="I28" s="92"/>
      <c r="J28" s="92"/>
      <c r="K28" s="93">
        <v>0</v>
      </c>
    </row>
    <row r="29" spans="1:11" s="5" customFormat="1" ht="18" customHeight="1" x14ac:dyDescent="0.3">
      <c r="A29" s="58"/>
      <c r="B29" s="60" t="s">
        <v>41</v>
      </c>
      <c r="C29" s="94"/>
      <c r="D29" s="95"/>
      <c r="E29" s="96"/>
      <c r="F29" s="95"/>
      <c r="G29" s="97">
        <f>E30</f>
        <v>12932087</v>
      </c>
      <c r="H29" s="98"/>
      <c r="I29" s="111">
        <v>-21664784.640000001</v>
      </c>
      <c r="J29" s="99"/>
      <c r="K29" s="100">
        <f>F28-G28-H28-H29-I28-K28-J28</f>
        <v>22051323</v>
      </c>
    </row>
    <row r="30" spans="1:11" ht="20.100000000000001" customHeight="1" x14ac:dyDescent="0.3">
      <c r="A30" s="52"/>
      <c r="B30" s="61" t="s">
        <v>32</v>
      </c>
      <c r="C30" s="101">
        <f>SUM(C9:C28)</f>
        <v>103142408.66999999</v>
      </c>
      <c r="D30" s="95">
        <f>SUM(D9:D28)</f>
        <v>10314240.867000001</v>
      </c>
      <c r="E30" s="102">
        <f>SUM(E9:E28)</f>
        <v>12932087</v>
      </c>
      <c r="F30" s="95">
        <f>SUM(F9:F28)</f>
        <v>90210321.669999987</v>
      </c>
      <c r="G30" s="103">
        <f>SUM(G9:G29)</f>
        <v>12932087</v>
      </c>
      <c r="H30" s="104">
        <f>SUM(H9:H29)</f>
        <v>3013335.7800000003</v>
      </c>
      <c r="I30" s="104">
        <f>SUM(I9:I29)</f>
        <v>3155868.5800000019</v>
      </c>
      <c r="J30" s="104">
        <f>SUM(J9:J29)</f>
        <v>11188295.689999999</v>
      </c>
      <c r="K30" s="104">
        <f>SUM(K9:K29)</f>
        <v>72852821.620000005</v>
      </c>
    </row>
    <row r="31" spans="1:11" s="26" customFormat="1" ht="13.5" customHeight="1" x14ac:dyDescent="0.2">
      <c r="A31" s="20"/>
      <c r="B31" s="20" t="s">
        <v>33</v>
      </c>
      <c r="C31" s="21"/>
      <c r="D31" s="22"/>
      <c r="E31" s="23"/>
      <c r="F31" s="21">
        <f>SUM(E30:F30)</f>
        <v>103142408.66999999</v>
      </c>
      <c r="G31" s="24"/>
      <c r="H31" s="25"/>
      <c r="I31" s="25"/>
      <c r="J31" s="25"/>
      <c r="K31" s="21">
        <f>SUM(G30:K30)</f>
        <v>103142408.67000002</v>
      </c>
    </row>
    <row r="32" spans="1:11" s="28" customFormat="1" ht="11.4" x14ac:dyDescent="0.2">
      <c r="A32" s="27" t="s">
        <v>44</v>
      </c>
      <c r="C32" s="29"/>
      <c r="D32" s="29"/>
      <c r="K32" s="29"/>
    </row>
    <row r="33" spans="1:11" s="26" customFormat="1" ht="11.4" x14ac:dyDescent="0.2">
      <c r="A33" s="27" t="s">
        <v>45</v>
      </c>
      <c r="C33" s="30"/>
      <c r="D33" s="30"/>
      <c r="K33" s="31"/>
    </row>
    <row r="34" spans="1:11" s="26" customFormat="1" ht="10.199999999999999" x14ac:dyDescent="0.2">
      <c r="A34" s="37"/>
      <c r="C34" s="30"/>
      <c r="D34" s="30"/>
      <c r="K34" s="31"/>
    </row>
    <row r="35" spans="1:11" s="32" customFormat="1" x14ac:dyDescent="0.25">
      <c r="C35" s="33"/>
      <c r="D35" s="34"/>
      <c r="F35" s="35"/>
      <c r="K35" s="36"/>
    </row>
    <row r="36" spans="1:11" s="32" customFormat="1" x14ac:dyDescent="0.25">
      <c r="A36" s="41" t="s">
        <v>51</v>
      </c>
      <c r="B36" s="42"/>
      <c r="C36" s="33"/>
      <c r="D36" s="34"/>
      <c r="F36" s="35"/>
      <c r="K36" s="36"/>
    </row>
    <row r="37" spans="1:11" x14ac:dyDescent="0.25">
      <c r="A37" s="5"/>
    </row>
  </sheetData>
  <mergeCells count="3">
    <mergeCell ref="G5:K5"/>
    <mergeCell ref="D5:D7"/>
    <mergeCell ref="A5:B7"/>
  </mergeCells>
  <phoneticPr fontId="6" type="noConversion"/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proúčt.HV20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Hewlett-Packard Company</cp:lastModifiedBy>
  <cp:lastPrinted>2014-03-03T12:18:36Z</cp:lastPrinted>
  <dcterms:created xsi:type="dcterms:W3CDTF">2011-02-05T12:56:33Z</dcterms:created>
  <dcterms:modified xsi:type="dcterms:W3CDTF">2021-04-01T09:44:57Z</dcterms:modified>
</cp:coreProperties>
</file>