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4355" windowHeight="7485" activeTab="1"/>
  </bookViews>
  <sheets>
    <sheet name="Kalkulace I" sheetId="1" r:id="rId1"/>
    <sheet name="Kalkulace 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16" i="1" l="1"/>
  <c r="K7" i="2" l="1"/>
  <c r="K6" i="2"/>
  <c r="K5" i="2"/>
  <c r="K4" i="2"/>
  <c r="J7" i="2" l="1"/>
  <c r="J6" i="2"/>
  <c r="I7" i="2"/>
  <c r="H7" i="2"/>
  <c r="H6" i="2"/>
  <c r="I6" i="2" s="1"/>
  <c r="H5" i="2"/>
  <c r="I5" i="2" s="1"/>
  <c r="J5" i="2" s="1"/>
  <c r="H4" i="2"/>
  <c r="I4" i="2" s="1"/>
  <c r="J4" i="2" s="1"/>
  <c r="E10" i="2"/>
  <c r="E8" i="2"/>
  <c r="E5" i="2"/>
  <c r="E6" i="2"/>
  <c r="E7" i="2"/>
  <c r="E4" i="2"/>
  <c r="D8" i="2"/>
  <c r="H13" i="1" l="1"/>
  <c r="F13" i="1"/>
  <c r="D13" i="1"/>
  <c r="D21" i="1" s="1"/>
  <c r="I4" i="1"/>
  <c r="I5" i="1"/>
  <c r="I6" i="1"/>
  <c r="I7" i="1"/>
  <c r="I8" i="1"/>
  <c r="I9" i="1"/>
  <c r="I10" i="1"/>
  <c r="I11" i="1"/>
  <c r="I3" i="1"/>
  <c r="G4" i="1"/>
  <c r="G5" i="1"/>
  <c r="G6" i="1"/>
  <c r="G7" i="1"/>
  <c r="G8" i="1"/>
  <c r="G9" i="1"/>
  <c r="G10" i="1"/>
  <c r="G11" i="1"/>
  <c r="G3" i="1"/>
  <c r="E4" i="1"/>
  <c r="E5" i="1"/>
  <c r="E6" i="1"/>
  <c r="E7" i="1"/>
  <c r="E8" i="1"/>
  <c r="E9" i="1"/>
  <c r="E10" i="1"/>
  <c r="E11" i="1"/>
  <c r="E3" i="1"/>
  <c r="D25" i="1" l="1"/>
  <c r="F24" i="1"/>
  <c r="D27" i="1"/>
  <c r="D24" i="1"/>
  <c r="D26" i="1"/>
  <c r="D23" i="1"/>
  <c r="D20" i="1"/>
  <c r="D19" i="1"/>
  <c r="D22" i="1"/>
  <c r="F27" i="1"/>
  <c r="F21" i="1"/>
  <c r="F26" i="1"/>
  <c r="F23" i="1"/>
  <c r="F20" i="1"/>
  <c r="D15" i="1"/>
  <c r="F19" i="1"/>
  <c r="F25" i="1"/>
  <c r="F22" i="1"/>
  <c r="I14" i="1"/>
  <c r="G14" i="1"/>
  <c r="E14" i="1"/>
  <c r="E22" i="1" l="1"/>
  <c r="E25" i="1"/>
  <c r="E19" i="1"/>
  <c r="E20" i="1"/>
  <c r="E23" i="1"/>
  <c r="E26" i="1"/>
  <c r="E21" i="1"/>
  <c r="E24" i="1"/>
  <c r="D29" i="1"/>
  <c r="E27" i="1"/>
  <c r="H22" i="1"/>
  <c r="H25" i="1"/>
  <c r="H19" i="1"/>
  <c r="H21" i="1"/>
  <c r="H27" i="1"/>
  <c r="H20" i="1"/>
  <c r="H23" i="1"/>
  <c r="H26" i="1"/>
  <c r="H24" i="1"/>
  <c r="G25" i="1"/>
  <c r="G20" i="1"/>
  <c r="G23" i="1"/>
  <c r="G26" i="1"/>
  <c r="G22" i="1"/>
  <c r="G21" i="1"/>
  <c r="G24" i="1"/>
  <c r="G19" i="1"/>
  <c r="G27" i="1"/>
  <c r="F29" i="1"/>
  <c r="E29" i="1" l="1"/>
  <c r="G29" i="1"/>
  <c r="I22" i="1"/>
  <c r="I20" i="1"/>
  <c r="I23" i="1"/>
  <c r="I26" i="1"/>
  <c r="I21" i="1"/>
  <c r="I24" i="1"/>
  <c r="I25" i="1"/>
  <c r="I19" i="1"/>
  <c r="I27" i="1"/>
  <c r="H29" i="1"/>
  <c r="I29" i="1" l="1"/>
</calcChain>
</file>

<file path=xl/sharedStrings.xml><?xml version="1.0" encoding="utf-8"?>
<sst xmlns="http://schemas.openxmlformats.org/spreadsheetml/2006/main" count="68" uniqueCount="47">
  <si>
    <t>Product</t>
  </si>
  <si>
    <t>Počet 2010</t>
  </si>
  <si>
    <t>Počet 2011</t>
  </si>
  <si>
    <t>Počet 2012</t>
  </si>
  <si>
    <t>Good</t>
  </si>
  <si>
    <t>Super</t>
  </si>
  <si>
    <t>Budget</t>
  </si>
  <si>
    <t>People</t>
  </si>
  <si>
    <t>Fine</t>
  </si>
  <si>
    <t>Diamond</t>
  </si>
  <si>
    <t>Crystal</t>
  </si>
  <si>
    <t>Fox</t>
  </si>
  <si>
    <t>Bull</t>
  </si>
  <si>
    <t>Revenue</t>
  </si>
  <si>
    <t>Average licence price</t>
  </si>
  <si>
    <t>Revenue total /year</t>
  </si>
  <si>
    <t xml:space="preserve">Customer total/year </t>
  </si>
  <si>
    <t xml:space="preserve">Customer total/market </t>
  </si>
  <si>
    <t>2011/G</t>
  </si>
  <si>
    <t>2011/S</t>
  </si>
  <si>
    <t>2012/G</t>
  </si>
  <si>
    <t>2012/S</t>
  </si>
  <si>
    <t>growth =G</t>
  </si>
  <si>
    <t>share=S</t>
  </si>
  <si>
    <t>2010/G</t>
  </si>
  <si>
    <t>2010/S</t>
  </si>
  <si>
    <t>Check</t>
  </si>
  <si>
    <t>Revenues</t>
  </si>
  <si>
    <t xml:space="preserve"> </t>
  </si>
  <si>
    <t>Total</t>
  </si>
  <si>
    <t>% of corporate revenues</t>
  </si>
  <si>
    <t>Manually from market research</t>
  </si>
  <si>
    <t>Corporate revenue</t>
  </si>
  <si>
    <t>Your brand market share</t>
  </si>
  <si>
    <t>Total market share for all products</t>
  </si>
  <si>
    <t>Parameter</t>
  </si>
  <si>
    <t>Largests competitor market share in  CZK</t>
  </si>
  <si>
    <t>Relative market share</t>
  </si>
  <si>
    <t xml:space="preserve">Relative market share =Revenue/Largest competitor market share  </t>
  </si>
  <si>
    <t xml:space="preserve">Largest competitor market share in  CZK = Total market share for all product/Largest competitor market share in % </t>
  </si>
  <si>
    <t>Relative market share=my revenue per brand/Largest competitor market share</t>
  </si>
  <si>
    <t>Market growth  rate</t>
  </si>
  <si>
    <t>Revenues prvious period</t>
  </si>
  <si>
    <t>Manually from ERP</t>
  </si>
  <si>
    <t>Calculated</t>
  </si>
  <si>
    <t>Largests competitor market share in % per product type</t>
  </si>
  <si>
    <t xml:space="preserve">Customer total market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</si>
</sst>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9"/>
      <color rgb="FFC00000"/>
      <name val="Calibri"/>
      <family val="2"/>
      <charset val="238"/>
      <scheme val="minor"/>
    </font>
    <font>
      <b/>
      <sz val="9"/>
      <color rgb="FF00B05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2" tint="-0.89999084444715716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" fontId="3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2" borderId="1" xfId="0" applyFont="1" applyFill="1" applyBorder="1" applyAlignment="1">
      <alignment horizontal="center"/>
    </xf>
    <xf numFmtId="9" fontId="5" fillId="0" borderId="1" xfId="0" applyNumberFormat="1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0" fontId="1" fillId="4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0" fontId="8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2" borderId="6" xfId="0" applyFont="1" applyFill="1" applyBorder="1"/>
    <xf numFmtId="0" fontId="4" fillId="2" borderId="5" xfId="0" applyFont="1" applyFill="1" applyBorder="1" applyAlignment="1">
      <alignment horizontal="left"/>
    </xf>
    <xf numFmtId="4" fontId="4" fillId="0" borderId="2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0" fillId="0" borderId="7" xfId="0" applyBorder="1"/>
    <xf numFmtId="0" fontId="0" fillId="0" borderId="3" xfId="0" applyBorder="1"/>
    <xf numFmtId="0" fontId="6" fillId="0" borderId="0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4" fillId="2" borderId="9" xfId="0" applyFont="1" applyFill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10" fontId="14" fillId="5" borderId="1" xfId="0" applyNumberFormat="1" applyFont="1" applyFill="1" applyBorder="1" applyAlignment="1">
      <alignment horizontal="center"/>
    </xf>
    <xf numFmtId="0" fontId="11" fillId="0" borderId="4" xfId="0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'Kalkulace I'!$D$18</c:f>
              <c:strCache>
                <c:ptCount val="1"/>
                <c:pt idx="0">
                  <c:v>2010/S</c:v>
                </c:pt>
              </c:strCache>
            </c:strRef>
          </c:tx>
          <c:cat>
            <c:strRef>
              <c:f>'Kalkulace I'!$C$19:$C$27</c:f>
              <c:strCache>
                <c:ptCount val="9"/>
                <c:pt idx="0">
                  <c:v>Good</c:v>
                </c:pt>
                <c:pt idx="1">
                  <c:v>Super</c:v>
                </c:pt>
                <c:pt idx="2">
                  <c:v>Budget</c:v>
                </c:pt>
                <c:pt idx="3">
                  <c:v>People</c:v>
                </c:pt>
                <c:pt idx="4">
                  <c:v>Fine</c:v>
                </c:pt>
                <c:pt idx="5">
                  <c:v>Diamond</c:v>
                </c:pt>
                <c:pt idx="6">
                  <c:v>Crystal</c:v>
                </c:pt>
                <c:pt idx="7">
                  <c:v>Fox</c:v>
                </c:pt>
                <c:pt idx="8">
                  <c:v>Bull</c:v>
                </c:pt>
              </c:strCache>
            </c:strRef>
          </c:cat>
          <c:val>
            <c:numRef>
              <c:f>'Kalkulace I'!$D$19:$D$27</c:f>
              <c:numCache>
                <c:formatCode>0.00%</c:formatCode>
                <c:ptCount val="9"/>
                <c:pt idx="0">
                  <c:v>8.9743589743589744E-2</c:v>
                </c:pt>
                <c:pt idx="1">
                  <c:v>5.128205128205128E-2</c:v>
                </c:pt>
                <c:pt idx="2">
                  <c:v>0.14102564102564102</c:v>
                </c:pt>
                <c:pt idx="3">
                  <c:v>8.9743589743589744E-2</c:v>
                </c:pt>
                <c:pt idx="4">
                  <c:v>0.14102564102564102</c:v>
                </c:pt>
                <c:pt idx="5">
                  <c:v>0.25641025641025639</c:v>
                </c:pt>
                <c:pt idx="6">
                  <c:v>3.8461538461538464E-2</c:v>
                </c:pt>
                <c:pt idx="7">
                  <c:v>8.9743589743589744E-2</c:v>
                </c:pt>
                <c:pt idx="8">
                  <c:v>0.10256410256410256</c:v>
                </c:pt>
              </c:numCache>
            </c:numRef>
          </c:val>
        </c:ser>
        <c:ser>
          <c:idx val="1"/>
          <c:order val="1"/>
          <c:tx>
            <c:strRef>
              <c:f>'Kalkulace I'!$E$18</c:f>
              <c:strCache>
                <c:ptCount val="1"/>
                <c:pt idx="0">
                  <c:v>2010/G</c:v>
                </c:pt>
              </c:strCache>
            </c:strRef>
          </c:tx>
          <c:cat>
            <c:strRef>
              <c:f>'Kalkulace I'!$C$19:$C$27</c:f>
              <c:strCache>
                <c:ptCount val="9"/>
                <c:pt idx="0">
                  <c:v>Good</c:v>
                </c:pt>
                <c:pt idx="1">
                  <c:v>Super</c:v>
                </c:pt>
                <c:pt idx="2">
                  <c:v>Budget</c:v>
                </c:pt>
                <c:pt idx="3">
                  <c:v>People</c:v>
                </c:pt>
                <c:pt idx="4">
                  <c:v>Fine</c:v>
                </c:pt>
                <c:pt idx="5">
                  <c:v>Diamond</c:v>
                </c:pt>
                <c:pt idx="6">
                  <c:v>Crystal</c:v>
                </c:pt>
                <c:pt idx="7">
                  <c:v>Fox</c:v>
                </c:pt>
                <c:pt idx="8">
                  <c:v>Bull</c:v>
                </c:pt>
              </c:strCache>
            </c:strRef>
          </c:cat>
          <c:val>
            <c:numRef>
              <c:f>'Kalkulace I'!$E$19:$E$27</c:f>
              <c:numCache>
                <c:formatCode>0.00%</c:formatCode>
                <c:ptCount val="9"/>
                <c:pt idx="0">
                  <c:v>8.4602368866328256E-3</c:v>
                </c:pt>
                <c:pt idx="1">
                  <c:v>1.4503263234227702E-2</c:v>
                </c:pt>
                <c:pt idx="2">
                  <c:v>5.3178631858834908E-3</c:v>
                </c:pt>
                <c:pt idx="3">
                  <c:v>1.6920473773265651E-2</c:v>
                </c:pt>
                <c:pt idx="4">
                  <c:v>0.10635726371766981</c:v>
                </c:pt>
                <c:pt idx="5">
                  <c:v>0.24172105390379503</c:v>
                </c:pt>
                <c:pt idx="6">
                  <c:v>7.2516316171138503E-2</c:v>
                </c:pt>
                <c:pt idx="7">
                  <c:v>5.0761421319796954E-2</c:v>
                </c:pt>
                <c:pt idx="8">
                  <c:v>0.48344210780759006</c:v>
                </c:pt>
              </c:numCache>
            </c:numRef>
          </c:val>
        </c:ser>
        <c:ser>
          <c:idx val="2"/>
          <c:order val="2"/>
          <c:tx>
            <c:strRef>
              <c:f>'Kalkulace I'!$F$18</c:f>
              <c:strCache>
                <c:ptCount val="1"/>
                <c:pt idx="0">
                  <c:v>2011/S</c:v>
                </c:pt>
              </c:strCache>
            </c:strRef>
          </c:tx>
          <c:cat>
            <c:strRef>
              <c:f>'Kalkulace I'!$C$19:$C$27</c:f>
              <c:strCache>
                <c:ptCount val="9"/>
                <c:pt idx="0">
                  <c:v>Good</c:v>
                </c:pt>
                <c:pt idx="1">
                  <c:v>Super</c:v>
                </c:pt>
                <c:pt idx="2">
                  <c:v>Budget</c:v>
                </c:pt>
                <c:pt idx="3">
                  <c:v>People</c:v>
                </c:pt>
                <c:pt idx="4">
                  <c:v>Fine</c:v>
                </c:pt>
                <c:pt idx="5">
                  <c:v>Diamond</c:v>
                </c:pt>
                <c:pt idx="6">
                  <c:v>Crystal</c:v>
                </c:pt>
                <c:pt idx="7">
                  <c:v>Fox</c:v>
                </c:pt>
                <c:pt idx="8">
                  <c:v>Bull</c:v>
                </c:pt>
              </c:strCache>
            </c:strRef>
          </c:cat>
          <c:val>
            <c:numRef>
              <c:f>'Kalkulace I'!$F$19:$F$27</c:f>
              <c:numCache>
                <c:formatCode>0.00%</c:formatCode>
                <c:ptCount val="9"/>
                <c:pt idx="0">
                  <c:v>8.0357142857142863E-2</c:v>
                </c:pt>
                <c:pt idx="1">
                  <c:v>4.732142857142857E-2</c:v>
                </c:pt>
                <c:pt idx="2">
                  <c:v>0.12678571428571428</c:v>
                </c:pt>
                <c:pt idx="3">
                  <c:v>0.10089285714285715</c:v>
                </c:pt>
                <c:pt idx="4">
                  <c:v>0.12589285714285714</c:v>
                </c:pt>
                <c:pt idx="5">
                  <c:v>0.20535714285714285</c:v>
                </c:pt>
                <c:pt idx="6">
                  <c:v>8.0357142857142863E-2</c:v>
                </c:pt>
                <c:pt idx="7">
                  <c:v>0.13392857142857142</c:v>
                </c:pt>
                <c:pt idx="8">
                  <c:v>9.9107142857142852E-2</c:v>
                </c:pt>
              </c:numCache>
            </c:numRef>
          </c:val>
        </c:ser>
        <c:ser>
          <c:idx val="3"/>
          <c:order val="3"/>
          <c:tx>
            <c:strRef>
              <c:f>'Kalkulace I'!$G$18</c:f>
              <c:strCache>
                <c:ptCount val="1"/>
                <c:pt idx="0">
                  <c:v>2011/G</c:v>
                </c:pt>
              </c:strCache>
            </c:strRef>
          </c:tx>
          <c:cat>
            <c:strRef>
              <c:f>'Kalkulace I'!$C$19:$C$27</c:f>
              <c:strCache>
                <c:ptCount val="9"/>
                <c:pt idx="0">
                  <c:v>Good</c:v>
                </c:pt>
                <c:pt idx="1">
                  <c:v>Super</c:v>
                </c:pt>
                <c:pt idx="2">
                  <c:v>Budget</c:v>
                </c:pt>
                <c:pt idx="3">
                  <c:v>People</c:v>
                </c:pt>
                <c:pt idx="4">
                  <c:v>Fine</c:v>
                </c:pt>
                <c:pt idx="5">
                  <c:v>Diamond</c:v>
                </c:pt>
                <c:pt idx="6">
                  <c:v>Crystal</c:v>
                </c:pt>
                <c:pt idx="7">
                  <c:v>Fox</c:v>
                </c:pt>
                <c:pt idx="8">
                  <c:v>Bull</c:v>
                </c:pt>
              </c:strCache>
            </c:strRef>
          </c:cat>
          <c:val>
            <c:numRef>
              <c:f>'Kalkulace I'!$G$19:$G$27</c:f>
              <c:numCache>
                <c:formatCode>0.00%</c:formatCode>
                <c:ptCount val="9"/>
                <c:pt idx="0">
                  <c:v>7.371128110206555E-3</c:v>
                </c:pt>
                <c:pt idx="1">
                  <c:v>1.3022326328031582E-2</c:v>
                </c:pt>
                <c:pt idx="2">
                  <c:v>4.6520008517748042E-3</c:v>
                </c:pt>
                <c:pt idx="3">
                  <c:v>1.8509721698963127E-2</c:v>
                </c:pt>
                <c:pt idx="4">
                  <c:v>9.2384805647922161E-2</c:v>
                </c:pt>
                <c:pt idx="5">
                  <c:v>0.18837327392750086</c:v>
                </c:pt>
                <c:pt idx="6">
                  <c:v>0.14742256220413111</c:v>
                </c:pt>
                <c:pt idx="7">
                  <c:v>7.3711281102065554E-2</c:v>
                </c:pt>
                <c:pt idx="8">
                  <c:v>0.45455290012940425</c:v>
                </c:pt>
              </c:numCache>
            </c:numRef>
          </c:val>
        </c:ser>
        <c:ser>
          <c:idx val="4"/>
          <c:order val="4"/>
          <c:tx>
            <c:strRef>
              <c:f>'Kalkulace I'!$H$18</c:f>
              <c:strCache>
                <c:ptCount val="1"/>
                <c:pt idx="0">
                  <c:v>2012/S</c:v>
                </c:pt>
              </c:strCache>
            </c:strRef>
          </c:tx>
          <c:cat>
            <c:strRef>
              <c:f>'Kalkulace I'!$C$19:$C$27</c:f>
              <c:strCache>
                <c:ptCount val="9"/>
                <c:pt idx="0">
                  <c:v>Good</c:v>
                </c:pt>
                <c:pt idx="1">
                  <c:v>Super</c:v>
                </c:pt>
                <c:pt idx="2">
                  <c:v>Budget</c:v>
                </c:pt>
                <c:pt idx="3">
                  <c:v>People</c:v>
                </c:pt>
                <c:pt idx="4">
                  <c:v>Fine</c:v>
                </c:pt>
                <c:pt idx="5">
                  <c:v>Diamond</c:v>
                </c:pt>
                <c:pt idx="6">
                  <c:v>Crystal</c:v>
                </c:pt>
                <c:pt idx="7">
                  <c:v>Fox</c:v>
                </c:pt>
                <c:pt idx="8">
                  <c:v>Bull</c:v>
                </c:pt>
              </c:strCache>
            </c:strRef>
          </c:cat>
          <c:val>
            <c:numRef>
              <c:f>'Kalkulace I'!$H$19:$H$27</c:f>
              <c:numCache>
                <c:formatCode>0.00%</c:formatCode>
                <c:ptCount val="9"/>
                <c:pt idx="0">
                  <c:v>7.6744186046511634E-2</c:v>
                </c:pt>
                <c:pt idx="1">
                  <c:v>5.503875968992248E-2</c:v>
                </c:pt>
                <c:pt idx="2">
                  <c:v>0.14108527131782947</c:v>
                </c:pt>
                <c:pt idx="3">
                  <c:v>9.2248062015503882E-2</c:v>
                </c:pt>
                <c:pt idx="4">
                  <c:v>0.11782945736434108</c:v>
                </c:pt>
                <c:pt idx="5">
                  <c:v>0.17984496124031008</c:v>
                </c:pt>
                <c:pt idx="6">
                  <c:v>7.2093023255813959E-2</c:v>
                </c:pt>
                <c:pt idx="7">
                  <c:v>0.1248062015503876</c:v>
                </c:pt>
                <c:pt idx="8">
                  <c:v>0.14031007751937985</c:v>
                </c:pt>
              </c:numCache>
            </c:numRef>
          </c:val>
        </c:ser>
        <c:ser>
          <c:idx val="5"/>
          <c:order val="5"/>
          <c:tx>
            <c:strRef>
              <c:f>'Kalkulace I'!$I$18</c:f>
              <c:strCache>
                <c:ptCount val="1"/>
                <c:pt idx="0">
                  <c:v>2012/G</c:v>
                </c:pt>
              </c:strCache>
            </c:strRef>
          </c:tx>
          <c:cat>
            <c:strRef>
              <c:f>'Kalkulace I'!$C$19:$C$27</c:f>
              <c:strCache>
                <c:ptCount val="9"/>
                <c:pt idx="0">
                  <c:v>Good</c:v>
                </c:pt>
                <c:pt idx="1">
                  <c:v>Super</c:v>
                </c:pt>
                <c:pt idx="2">
                  <c:v>Budget</c:v>
                </c:pt>
                <c:pt idx="3">
                  <c:v>People</c:v>
                </c:pt>
                <c:pt idx="4">
                  <c:v>Fine</c:v>
                </c:pt>
                <c:pt idx="5">
                  <c:v>Diamond</c:v>
                </c:pt>
                <c:pt idx="6">
                  <c:v>Crystal</c:v>
                </c:pt>
                <c:pt idx="7">
                  <c:v>Fox</c:v>
                </c:pt>
                <c:pt idx="8">
                  <c:v>Bull</c:v>
                </c:pt>
              </c:strCache>
            </c:strRef>
          </c:cat>
          <c:val>
            <c:numRef>
              <c:f>'Kalkulace I'!$I$19:$I$27</c:f>
              <c:numCache>
                <c:formatCode>0.00%</c:formatCode>
                <c:ptCount val="9"/>
                <c:pt idx="0">
                  <c:v>6.1740713947164919E-3</c:v>
                </c:pt>
                <c:pt idx="1">
                  <c:v>1.3283608152268816E-2</c:v>
                </c:pt>
                <c:pt idx="2">
                  <c:v>4.5401252276299053E-3</c:v>
                </c:pt>
                <c:pt idx="3">
                  <c:v>1.4842717090328535E-2</c:v>
                </c:pt>
                <c:pt idx="4">
                  <c:v>7.5835058747224793E-2</c:v>
                </c:pt>
                <c:pt idx="5">
                  <c:v>0.14468530945194202</c:v>
                </c:pt>
                <c:pt idx="6">
                  <c:v>0.11599770499164318</c:v>
                </c:pt>
                <c:pt idx="7">
                  <c:v>6.0243969366627584E-2</c:v>
                </c:pt>
                <c:pt idx="8">
                  <c:v>0.56439743557761868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574784"/>
        <c:axId val="149576320"/>
        <c:axId val="149578176"/>
      </c:area3DChart>
      <c:catAx>
        <c:axId val="149574784"/>
        <c:scaling>
          <c:orientation val="minMax"/>
        </c:scaling>
        <c:delete val="0"/>
        <c:axPos val="b"/>
        <c:majorTickMark val="out"/>
        <c:minorTickMark val="none"/>
        <c:tickLblPos val="nextTo"/>
        <c:crossAx val="149576320"/>
        <c:crosses val="autoZero"/>
        <c:auto val="1"/>
        <c:lblAlgn val="ctr"/>
        <c:lblOffset val="100"/>
        <c:noMultiLvlLbl val="0"/>
      </c:catAx>
      <c:valAx>
        <c:axId val="14957632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49574784"/>
        <c:crosses val="autoZero"/>
        <c:crossBetween val="midCat"/>
      </c:valAx>
      <c:serAx>
        <c:axId val="149578176"/>
        <c:scaling>
          <c:orientation val="minMax"/>
        </c:scaling>
        <c:delete val="0"/>
        <c:axPos val="b"/>
        <c:majorTickMark val="out"/>
        <c:minorTickMark val="none"/>
        <c:tickLblPos val="nextTo"/>
        <c:crossAx val="149576320"/>
        <c:crosses val="autoZero"/>
      </c:ser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29</xdr:row>
      <xdr:rowOff>185737</xdr:rowOff>
    </xdr:from>
    <xdr:to>
      <xdr:col>8</xdr:col>
      <xdr:colOff>1085849</xdr:colOff>
      <xdr:row>48</xdr:row>
      <xdr:rowOff>123825</xdr:rowOff>
    </xdr:to>
    <xdr:graphicFrame macro="">
      <xdr:nvGraphicFramePr>
        <xdr:cNvPr id="21" name="Graf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990600</xdr:colOff>
      <xdr:row>16</xdr:row>
      <xdr:rowOff>161925</xdr:rowOff>
    </xdr:from>
    <xdr:to>
      <xdr:col>8</xdr:col>
      <xdr:colOff>1028075</xdr:colOff>
      <xdr:row>34</xdr:row>
      <xdr:rowOff>37687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9850" y="3552825"/>
          <a:ext cx="5000000" cy="3304762"/>
        </a:xfrm>
        <a:prstGeom prst="rect">
          <a:avLst/>
        </a:prstGeom>
      </xdr:spPr>
    </xdr:pic>
    <xdr:clientData/>
  </xdr:twoCellAnchor>
  <xdr:twoCellAnchor>
    <xdr:from>
      <xdr:col>10</xdr:col>
      <xdr:colOff>742950</xdr:colOff>
      <xdr:row>6</xdr:row>
      <xdr:rowOff>76200</xdr:rowOff>
    </xdr:from>
    <xdr:to>
      <xdr:col>11</xdr:col>
      <xdr:colOff>409575</xdr:colOff>
      <xdr:row>6</xdr:row>
      <xdr:rowOff>95250</xdr:rowOff>
    </xdr:to>
    <xdr:cxnSp macro="">
      <xdr:nvCxnSpPr>
        <xdr:cNvPr id="4" name="Přímá spojnice 3"/>
        <xdr:cNvCxnSpPr/>
      </xdr:nvCxnSpPr>
      <xdr:spPr>
        <a:xfrm flipV="1">
          <a:off x="10029825" y="1476375"/>
          <a:ext cx="447675" cy="1905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400050</xdr:colOff>
      <xdr:row>6</xdr:row>
      <xdr:rowOff>66675</xdr:rowOff>
    </xdr:from>
    <xdr:to>
      <xdr:col>11</xdr:col>
      <xdr:colOff>419100</xdr:colOff>
      <xdr:row>23</xdr:row>
      <xdr:rowOff>142875</xdr:rowOff>
    </xdr:to>
    <xdr:cxnSp macro="">
      <xdr:nvCxnSpPr>
        <xdr:cNvPr id="6" name="Přímá spojnice 5"/>
        <xdr:cNvCxnSpPr/>
      </xdr:nvCxnSpPr>
      <xdr:spPr>
        <a:xfrm>
          <a:off x="10467975" y="1466850"/>
          <a:ext cx="19050" cy="36195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190500</xdr:colOff>
      <xdr:row>23</xdr:row>
      <xdr:rowOff>152400</xdr:rowOff>
    </xdr:from>
    <xdr:to>
      <xdr:col>11</xdr:col>
      <xdr:colOff>419100</xdr:colOff>
      <xdr:row>23</xdr:row>
      <xdr:rowOff>161925</xdr:rowOff>
    </xdr:to>
    <xdr:cxnSp macro="">
      <xdr:nvCxnSpPr>
        <xdr:cNvPr id="8" name="Přímá spojnice se šipkou 7"/>
        <xdr:cNvCxnSpPr/>
      </xdr:nvCxnSpPr>
      <xdr:spPr>
        <a:xfrm flipH="1">
          <a:off x="7248525" y="5095875"/>
          <a:ext cx="3238500" cy="952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685800</xdr:colOff>
      <xdr:row>6</xdr:row>
      <xdr:rowOff>114300</xdr:rowOff>
    </xdr:from>
    <xdr:to>
      <xdr:col>9</xdr:col>
      <xdr:colOff>704850</xdr:colOff>
      <xdr:row>16</xdr:row>
      <xdr:rowOff>123825</xdr:rowOff>
    </xdr:to>
    <xdr:cxnSp macro="">
      <xdr:nvCxnSpPr>
        <xdr:cNvPr id="15" name="Přímá spojnice 14"/>
        <xdr:cNvCxnSpPr/>
      </xdr:nvCxnSpPr>
      <xdr:spPr>
        <a:xfrm>
          <a:off x="8991600" y="1514475"/>
          <a:ext cx="19050" cy="2219325"/>
        </a:xfrm>
        <a:prstGeom prst="line">
          <a:avLst/>
        </a:prstGeom>
        <a:ln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95250</xdr:colOff>
      <xdr:row>16</xdr:row>
      <xdr:rowOff>104775</xdr:rowOff>
    </xdr:from>
    <xdr:to>
      <xdr:col>9</xdr:col>
      <xdr:colOff>714375</xdr:colOff>
      <xdr:row>16</xdr:row>
      <xdr:rowOff>123825</xdr:rowOff>
    </xdr:to>
    <xdr:cxnSp macro="">
      <xdr:nvCxnSpPr>
        <xdr:cNvPr id="18" name="Přímá spojnice 17"/>
        <xdr:cNvCxnSpPr/>
      </xdr:nvCxnSpPr>
      <xdr:spPr>
        <a:xfrm flipH="1">
          <a:off x="7153275" y="3714750"/>
          <a:ext cx="1876425" cy="19050"/>
        </a:xfrm>
        <a:prstGeom prst="line">
          <a:avLst/>
        </a:prstGeom>
        <a:ln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85725</xdr:colOff>
      <xdr:row>16</xdr:row>
      <xdr:rowOff>123825</xdr:rowOff>
    </xdr:from>
    <xdr:to>
      <xdr:col>8</xdr:col>
      <xdr:colOff>104775</xdr:colOff>
      <xdr:row>23</xdr:row>
      <xdr:rowOff>19050</xdr:rowOff>
    </xdr:to>
    <xdr:cxnSp macro="">
      <xdr:nvCxnSpPr>
        <xdr:cNvPr id="20" name="Přímá spojnice se šipkou 19"/>
        <xdr:cNvCxnSpPr/>
      </xdr:nvCxnSpPr>
      <xdr:spPr>
        <a:xfrm>
          <a:off x="7143750" y="3733800"/>
          <a:ext cx="19050" cy="1228725"/>
        </a:xfrm>
        <a:prstGeom prst="straightConnector1">
          <a:avLst/>
        </a:prstGeom>
        <a:ln>
          <a:solidFill>
            <a:srgbClr val="00206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9"/>
  <sheetViews>
    <sheetView workbookViewId="0">
      <selection activeCell="F19" sqref="F19"/>
    </sheetView>
  </sheetViews>
  <sheetFormatPr defaultRowHeight="15" x14ac:dyDescent="0.25"/>
  <cols>
    <col min="2" max="2" width="20.28515625" customWidth="1"/>
    <col min="4" max="4" width="14.7109375" customWidth="1"/>
    <col min="5" max="5" width="15.7109375" customWidth="1"/>
    <col min="6" max="6" width="14.85546875" customWidth="1"/>
    <col min="7" max="7" width="17.85546875" customWidth="1"/>
    <col min="8" max="8" width="10.85546875" customWidth="1"/>
    <col min="9" max="9" width="16.42578125" customWidth="1"/>
  </cols>
  <sheetData>
    <row r="2" spans="2:9" ht="28.5" customHeight="1" x14ac:dyDescent="0.25">
      <c r="B2" s="13" t="s">
        <v>14</v>
      </c>
      <c r="C2" s="7" t="s">
        <v>0</v>
      </c>
      <c r="D2" s="9" t="s">
        <v>1</v>
      </c>
      <c r="E2" s="2" t="s">
        <v>13</v>
      </c>
      <c r="F2" s="9" t="s">
        <v>2</v>
      </c>
      <c r="G2" s="2" t="s">
        <v>13</v>
      </c>
      <c r="H2" s="2" t="s">
        <v>3</v>
      </c>
      <c r="I2" s="2" t="s">
        <v>13</v>
      </c>
    </row>
    <row r="3" spans="2:9" x14ac:dyDescent="0.25">
      <c r="B3" s="3">
        <v>100000</v>
      </c>
      <c r="C3" s="2" t="s">
        <v>4</v>
      </c>
      <c r="D3" s="2">
        <v>70</v>
      </c>
      <c r="E3" s="3">
        <f>D3*B3</f>
        <v>7000000</v>
      </c>
      <c r="F3" s="2">
        <v>20</v>
      </c>
      <c r="G3" s="3">
        <f>F3*B3</f>
        <v>2000000</v>
      </c>
      <c r="H3" s="2">
        <v>9</v>
      </c>
      <c r="I3" s="3">
        <f>H3*B3</f>
        <v>900000</v>
      </c>
    </row>
    <row r="4" spans="2:9" x14ac:dyDescent="0.25">
      <c r="B4" s="3">
        <v>300000</v>
      </c>
      <c r="C4" s="2" t="s">
        <v>5</v>
      </c>
      <c r="D4" s="2">
        <v>40</v>
      </c>
      <c r="E4" s="3">
        <f t="shared" ref="E4:E11" si="0">D4*B4</f>
        <v>12000000</v>
      </c>
      <c r="F4" s="2">
        <v>13</v>
      </c>
      <c r="G4" s="3">
        <f t="shared" ref="G4:G11" si="1">F4*B4</f>
        <v>3900000</v>
      </c>
      <c r="H4" s="2">
        <v>18</v>
      </c>
      <c r="I4" s="3">
        <f t="shared" ref="I4:I11" si="2">H4*B4</f>
        <v>5400000</v>
      </c>
    </row>
    <row r="5" spans="2:9" x14ac:dyDescent="0.25">
      <c r="B5" s="3">
        <v>40000</v>
      </c>
      <c r="C5" s="2" t="s">
        <v>6</v>
      </c>
      <c r="D5" s="2">
        <v>110</v>
      </c>
      <c r="E5" s="3">
        <f t="shared" si="0"/>
        <v>4400000</v>
      </c>
      <c r="F5" s="2">
        <v>32</v>
      </c>
      <c r="G5" s="3">
        <f t="shared" si="1"/>
        <v>1280000</v>
      </c>
      <c r="H5" s="2">
        <v>40</v>
      </c>
      <c r="I5" s="3">
        <f t="shared" si="2"/>
        <v>1600000</v>
      </c>
    </row>
    <row r="6" spans="2:9" x14ac:dyDescent="0.25">
      <c r="B6" s="3">
        <v>200000</v>
      </c>
      <c r="C6" s="2" t="s">
        <v>7</v>
      </c>
      <c r="D6" s="2">
        <v>70</v>
      </c>
      <c r="E6" s="3">
        <f t="shared" si="0"/>
        <v>14000000</v>
      </c>
      <c r="F6" s="2">
        <v>43</v>
      </c>
      <c r="G6" s="3">
        <f t="shared" si="1"/>
        <v>8600000</v>
      </c>
      <c r="H6" s="2">
        <v>6</v>
      </c>
      <c r="I6" s="3">
        <f t="shared" si="2"/>
        <v>1200000</v>
      </c>
    </row>
    <row r="7" spans="2:9" x14ac:dyDescent="0.25">
      <c r="B7" s="3">
        <v>800000</v>
      </c>
      <c r="C7" s="2" t="s">
        <v>8</v>
      </c>
      <c r="D7" s="2">
        <v>110</v>
      </c>
      <c r="E7" s="3">
        <f t="shared" si="0"/>
        <v>88000000</v>
      </c>
      <c r="F7" s="2">
        <v>31</v>
      </c>
      <c r="G7" s="3">
        <f t="shared" si="1"/>
        <v>24800000</v>
      </c>
      <c r="H7" s="2">
        <v>11</v>
      </c>
      <c r="I7" s="3">
        <f t="shared" si="2"/>
        <v>8800000</v>
      </c>
    </row>
    <row r="8" spans="2:9" x14ac:dyDescent="0.25">
      <c r="B8" s="3">
        <v>1000000</v>
      </c>
      <c r="C8" s="2" t="s">
        <v>9</v>
      </c>
      <c r="D8" s="2">
        <v>200</v>
      </c>
      <c r="E8" s="3">
        <f t="shared" si="0"/>
        <v>200000000</v>
      </c>
      <c r="F8" s="2">
        <v>30</v>
      </c>
      <c r="G8" s="3">
        <f t="shared" si="1"/>
        <v>30000000</v>
      </c>
      <c r="H8" s="2">
        <v>2</v>
      </c>
      <c r="I8" s="3">
        <f t="shared" si="2"/>
        <v>2000000</v>
      </c>
    </row>
    <row r="9" spans="2:9" x14ac:dyDescent="0.25">
      <c r="B9" s="3">
        <v>2000000</v>
      </c>
      <c r="C9" s="2" t="s">
        <v>10</v>
      </c>
      <c r="D9" s="2">
        <v>30</v>
      </c>
      <c r="E9" s="3">
        <f t="shared" si="0"/>
        <v>60000000</v>
      </c>
      <c r="F9" s="2">
        <v>60</v>
      </c>
      <c r="G9" s="3">
        <f t="shared" si="1"/>
        <v>120000000</v>
      </c>
      <c r="H9" s="2">
        <v>3</v>
      </c>
      <c r="I9" s="3">
        <f t="shared" si="2"/>
        <v>6000000</v>
      </c>
    </row>
    <row r="10" spans="2:9" x14ac:dyDescent="0.25">
      <c r="B10" s="3">
        <v>600000</v>
      </c>
      <c r="C10" s="2" t="s">
        <v>11</v>
      </c>
      <c r="D10" s="2">
        <v>70</v>
      </c>
      <c r="E10" s="3">
        <f t="shared" si="0"/>
        <v>42000000</v>
      </c>
      <c r="F10" s="2">
        <v>80</v>
      </c>
      <c r="G10" s="3">
        <f t="shared" si="1"/>
        <v>48000000</v>
      </c>
      <c r="H10" s="2">
        <v>11</v>
      </c>
      <c r="I10" s="3">
        <f t="shared" si="2"/>
        <v>6600000</v>
      </c>
    </row>
    <row r="11" spans="2:9" x14ac:dyDescent="0.25">
      <c r="B11" s="3">
        <v>5000000</v>
      </c>
      <c r="C11" s="2" t="s">
        <v>12</v>
      </c>
      <c r="D11" s="2">
        <v>80</v>
      </c>
      <c r="E11" s="3">
        <f t="shared" si="0"/>
        <v>400000000</v>
      </c>
      <c r="F11" s="2">
        <v>31</v>
      </c>
      <c r="G11" s="3">
        <f t="shared" si="1"/>
        <v>155000000</v>
      </c>
      <c r="H11" s="2">
        <v>70</v>
      </c>
      <c r="I11" s="3">
        <f t="shared" si="2"/>
        <v>350000000</v>
      </c>
    </row>
    <row r="12" spans="2:9" x14ac:dyDescent="0.25">
      <c r="G12" s="1"/>
    </row>
    <row r="13" spans="2:9" x14ac:dyDescent="0.25">
      <c r="B13" s="5" t="s">
        <v>16</v>
      </c>
      <c r="C13" s="2"/>
      <c r="D13" s="2">
        <f>SUM(D3:D11)</f>
        <v>780</v>
      </c>
      <c r="E13" s="2"/>
      <c r="F13" s="2">
        <f>SUM(F3:F11)</f>
        <v>340</v>
      </c>
      <c r="G13" s="2"/>
      <c r="H13" s="2">
        <f>SUM(H3:H11)</f>
        <v>170</v>
      </c>
      <c r="I13" s="2"/>
    </row>
    <row r="14" spans="2:9" x14ac:dyDescent="0.25">
      <c r="B14" s="5" t="s">
        <v>15</v>
      </c>
      <c r="C14" s="2"/>
      <c r="D14" s="2"/>
      <c r="E14" s="4">
        <f>SUM(E3:E11)</f>
        <v>827400000</v>
      </c>
      <c r="F14" s="2"/>
      <c r="G14" s="4">
        <f>SUM(G3:G11)</f>
        <v>393580000</v>
      </c>
      <c r="H14" s="2"/>
      <c r="I14" s="4">
        <f>SUM(I3:I11)</f>
        <v>382500000</v>
      </c>
    </row>
    <row r="15" spans="2:9" x14ac:dyDescent="0.25">
      <c r="B15" s="6" t="s">
        <v>46</v>
      </c>
      <c r="C15" s="8">
        <v>1</v>
      </c>
      <c r="D15" s="3">
        <f>SUM(D13:H13)</f>
        <v>1290</v>
      </c>
    </row>
    <row r="16" spans="2:9" x14ac:dyDescent="0.25">
      <c r="B16" s="5" t="s">
        <v>17</v>
      </c>
      <c r="C16" s="8">
        <v>1</v>
      </c>
      <c r="D16" s="3">
        <f>SUM(D14:I14)</f>
        <v>1603480000</v>
      </c>
      <c r="F16" s="9" t="s">
        <v>22</v>
      </c>
      <c r="G16" s="9" t="s">
        <v>23</v>
      </c>
    </row>
    <row r="18" spans="3:9" x14ac:dyDescent="0.25">
      <c r="D18" s="9" t="s">
        <v>25</v>
      </c>
      <c r="E18" s="9" t="s">
        <v>24</v>
      </c>
      <c r="F18" s="9" t="s">
        <v>19</v>
      </c>
      <c r="G18" s="9" t="s">
        <v>18</v>
      </c>
      <c r="H18" s="9" t="s">
        <v>21</v>
      </c>
      <c r="I18" s="9" t="s">
        <v>20</v>
      </c>
    </row>
    <row r="19" spans="3:9" x14ac:dyDescent="0.25">
      <c r="C19" s="2" t="s">
        <v>4</v>
      </c>
      <c r="D19" s="10">
        <f t="shared" ref="D19:D26" si="3">D3/$D$13</f>
        <v>8.9743589743589744E-2</v>
      </c>
      <c r="E19" s="10">
        <f t="shared" ref="E19:E26" si="4">E3/$E$14</f>
        <v>8.4602368866328256E-3</v>
      </c>
      <c r="F19" s="10">
        <f>(F3+D3)/($F$13+$D$13)</f>
        <v>8.0357142857142863E-2</v>
      </c>
      <c r="G19" s="10">
        <f>(G3+E3)/($E$14+$G$14)</f>
        <v>7.371128110206555E-3</v>
      </c>
      <c r="H19" s="10">
        <f>(H3+F3+D3)/$D$15</f>
        <v>7.6744186046511634E-2</v>
      </c>
      <c r="I19" s="10">
        <f>(I3+G3+E3)/$D$16</f>
        <v>6.1740713947164919E-3</v>
      </c>
    </row>
    <row r="20" spans="3:9" x14ac:dyDescent="0.25">
      <c r="C20" s="2" t="s">
        <v>5</v>
      </c>
      <c r="D20" s="10">
        <f t="shared" si="3"/>
        <v>5.128205128205128E-2</v>
      </c>
      <c r="E20" s="10">
        <f t="shared" si="4"/>
        <v>1.4503263234227702E-2</v>
      </c>
      <c r="F20" s="10">
        <f t="shared" ref="F20:F27" si="5">(F4+D4)/($F$13+$D$13)</f>
        <v>4.732142857142857E-2</v>
      </c>
      <c r="G20" s="10">
        <f t="shared" ref="G20:G27" si="6">(G4+E4)/($E$14+$G$14)</f>
        <v>1.3022326328031582E-2</v>
      </c>
      <c r="H20" s="10">
        <f t="shared" ref="H20:H27" si="7">(H4+F4+D4)/$D$15</f>
        <v>5.503875968992248E-2</v>
      </c>
      <c r="I20" s="10">
        <f t="shared" ref="I20:I27" si="8">(I4+G4+E4)/$D$16</f>
        <v>1.3283608152268816E-2</v>
      </c>
    </row>
    <row r="21" spans="3:9" x14ac:dyDescent="0.25">
      <c r="C21" s="2" t="s">
        <v>6</v>
      </c>
      <c r="D21" s="10">
        <f t="shared" si="3"/>
        <v>0.14102564102564102</v>
      </c>
      <c r="E21" s="10">
        <f t="shared" si="4"/>
        <v>5.3178631858834908E-3</v>
      </c>
      <c r="F21" s="10">
        <f t="shared" si="5"/>
        <v>0.12678571428571428</v>
      </c>
      <c r="G21" s="10">
        <f t="shared" si="6"/>
        <v>4.6520008517748042E-3</v>
      </c>
      <c r="H21" s="10">
        <f t="shared" si="7"/>
        <v>0.14108527131782947</v>
      </c>
      <c r="I21" s="10">
        <f t="shared" si="8"/>
        <v>4.5401252276299053E-3</v>
      </c>
    </row>
    <row r="22" spans="3:9" x14ac:dyDescent="0.25">
      <c r="C22" s="2" t="s">
        <v>7</v>
      </c>
      <c r="D22" s="10">
        <f t="shared" si="3"/>
        <v>8.9743589743589744E-2</v>
      </c>
      <c r="E22" s="10">
        <f t="shared" si="4"/>
        <v>1.6920473773265651E-2</v>
      </c>
      <c r="F22" s="10">
        <f t="shared" si="5"/>
        <v>0.10089285714285715</v>
      </c>
      <c r="G22" s="10">
        <f t="shared" si="6"/>
        <v>1.8509721698963127E-2</v>
      </c>
      <c r="H22" s="10">
        <f t="shared" si="7"/>
        <v>9.2248062015503882E-2</v>
      </c>
      <c r="I22" s="10">
        <f t="shared" si="8"/>
        <v>1.4842717090328535E-2</v>
      </c>
    </row>
    <row r="23" spans="3:9" x14ac:dyDescent="0.25">
      <c r="C23" s="2" t="s">
        <v>8</v>
      </c>
      <c r="D23" s="10">
        <f t="shared" si="3"/>
        <v>0.14102564102564102</v>
      </c>
      <c r="E23" s="10">
        <f t="shared" si="4"/>
        <v>0.10635726371766981</v>
      </c>
      <c r="F23" s="10">
        <f t="shared" si="5"/>
        <v>0.12589285714285714</v>
      </c>
      <c r="G23" s="10">
        <f t="shared" si="6"/>
        <v>9.2384805647922161E-2</v>
      </c>
      <c r="H23" s="10">
        <f t="shared" si="7"/>
        <v>0.11782945736434108</v>
      </c>
      <c r="I23" s="10">
        <f t="shared" si="8"/>
        <v>7.5835058747224793E-2</v>
      </c>
    </row>
    <row r="24" spans="3:9" x14ac:dyDescent="0.25">
      <c r="C24" s="2" t="s">
        <v>9</v>
      </c>
      <c r="D24" s="10">
        <f t="shared" si="3"/>
        <v>0.25641025641025639</v>
      </c>
      <c r="E24" s="10">
        <f t="shared" si="4"/>
        <v>0.24172105390379503</v>
      </c>
      <c r="F24" s="10">
        <f t="shared" si="5"/>
        <v>0.20535714285714285</v>
      </c>
      <c r="G24" s="10">
        <f t="shared" si="6"/>
        <v>0.18837327392750086</v>
      </c>
      <c r="H24" s="10">
        <f t="shared" si="7"/>
        <v>0.17984496124031008</v>
      </c>
      <c r="I24" s="10">
        <f t="shared" si="8"/>
        <v>0.14468530945194202</v>
      </c>
    </row>
    <row r="25" spans="3:9" x14ac:dyDescent="0.25">
      <c r="C25" s="2" t="s">
        <v>10</v>
      </c>
      <c r="D25" s="10">
        <f t="shared" si="3"/>
        <v>3.8461538461538464E-2</v>
      </c>
      <c r="E25" s="10">
        <f t="shared" si="4"/>
        <v>7.2516316171138503E-2</v>
      </c>
      <c r="F25" s="10">
        <f t="shared" si="5"/>
        <v>8.0357142857142863E-2</v>
      </c>
      <c r="G25" s="10">
        <f t="shared" si="6"/>
        <v>0.14742256220413111</v>
      </c>
      <c r="H25" s="10">
        <f t="shared" si="7"/>
        <v>7.2093023255813959E-2</v>
      </c>
      <c r="I25" s="10">
        <f t="shared" si="8"/>
        <v>0.11599770499164318</v>
      </c>
    </row>
    <row r="26" spans="3:9" x14ac:dyDescent="0.25">
      <c r="C26" s="2" t="s">
        <v>11</v>
      </c>
      <c r="D26" s="10">
        <f t="shared" si="3"/>
        <v>8.9743589743589744E-2</v>
      </c>
      <c r="E26" s="10">
        <f t="shared" si="4"/>
        <v>5.0761421319796954E-2</v>
      </c>
      <c r="F26" s="10">
        <f t="shared" si="5"/>
        <v>0.13392857142857142</v>
      </c>
      <c r="G26" s="10">
        <f t="shared" si="6"/>
        <v>7.3711281102065554E-2</v>
      </c>
      <c r="H26" s="10">
        <f t="shared" si="7"/>
        <v>0.1248062015503876</v>
      </c>
      <c r="I26" s="10">
        <f t="shared" si="8"/>
        <v>6.0243969366627584E-2</v>
      </c>
    </row>
    <row r="27" spans="3:9" x14ac:dyDescent="0.25">
      <c r="C27" s="2" t="s">
        <v>12</v>
      </c>
      <c r="D27" s="10">
        <f t="shared" ref="D27" si="9">D11/$D$13</f>
        <v>0.10256410256410256</v>
      </c>
      <c r="E27" s="10">
        <f t="shared" ref="E27" si="10">E11/$E$14</f>
        <v>0.48344210780759006</v>
      </c>
      <c r="F27" s="10">
        <f t="shared" si="5"/>
        <v>9.9107142857142852E-2</v>
      </c>
      <c r="G27" s="10">
        <f t="shared" si="6"/>
        <v>0.45455290012940425</v>
      </c>
      <c r="H27" s="10">
        <f t="shared" si="7"/>
        <v>0.14031007751937985</v>
      </c>
      <c r="I27" s="10">
        <f t="shared" si="8"/>
        <v>0.56439743557761868</v>
      </c>
    </row>
    <row r="29" spans="3:9" x14ac:dyDescent="0.25">
      <c r="C29" s="11" t="s">
        <v>26</v>
      </c>
      <c r="D29" s="12">
        <f t="shared" ref="D29:I29" si="11">SUM(D19:D27)</f>
        <v>0.99999999999999989</v>
      </c>
      <c r="E29" s="12">
        <f t="shared" si="11"/>
        <v>1</v>
      </c>
      <c r="F29" s="12">
        <f t="shared" si="11"/>
        <v>0.99999999999999989</v>
      </c>
      <c r="G29" s="12">
        <f t="shared" si="11"/>
        <v>1</v>
      </c>
      <c r="H29" s="12">
        <f t="shared" si="11"/>
        <v>1</v>
      </c>
      <c r="I29" s="12">
        <f t="shared" si="11"/>
        <v>1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6"/>
  <sheetViews>
    <sheetView tabSelected="1" workbookViewId="0"/>
  </sheetViews>
  <sheetFormatPr defaultRowHeight="15" x14ac:dyDescent="0.25"/>
  <cols>
    <col min="1" max="1" width="3.28515625" customWidth="1"/>
    <col min="2" max="2" width="7.28515625" customWidth="1"/>
    <col min="3" max="3" width="10" customWidth="1"/>
    <col min="4" max="4" width="10.7109375" customWidth="1"/>
    <col min="5" max="5" width="16.140625" customWidth="1"/>
    <col min="6" max="6" width="22.5703125" customWidth="1"/>
    <col min="7" max="7" width="17.42578125" customWidth="1"/>
    <col min="8" max="8" width="18.28515625" customWidth="1"/>
    <col min="9" max="9" width="18.85546875" customWidth="1"/>
    <col min="10" max="10" width="14.5703125" customWidth="1"/>
    <col min="11" max="11" width="11.7109375" customWidth="1"/>
    <col min="13" max="14" width="12.42578125" bestFit="1" customWidth="1"/>
  </cols>
  <sheetData>
    <row r="3" spans="1:15" ht="35.25" customHeight="1" x14ac:dyDescent="0.25">
      <c r="B3" s="18" t="s">
        <v>0</v>
      </c>
      <c r="C3" s="36" t="s">
        <v>42</v>
      </c>
      <c r="D3" s="18" t="s">
        <v>27</v>
      </c>
      <c r="E3" s="16" t="s">
        <v>30</v>
      </c>
      <c r="F3" s="16" t="s">
        <v>45</v>
      </c>
      <c r="G3" s="16" t="s">
        <v>33</v>
      </c>
      <c r="H3" s="16" t="s">
        <v>34</v>
      </c>
      <c r="I3" s="16" t="s">
        <v>36</v>
      </c>
      <c r="J3" s="32" t="s">
        <v>37</v>
      </c>
      <c r="K3" s="32" t="s">
        <v>41</v>
      </c>
    </row>
    <row r="4" spans="1:15" x14ac:dyDescent="0.25">
      <c r="A4" s="34">
        <v>1</v>
      </c>
      <c r="B4" s="37" t="s">
        <v>4</v>
      </c>
      <c r="C4" s="3">
        <v>485436</v>
      </c>
      <c r="D4" s="3">
        <v>500000</v>
      </c>
      <c r="E4" s="15">
        <f>D4/$D$8</f>
        <v>0.54347826086956519</v>
      </c>
      <c r="F4" s="15">
        <v>0.25</v>
      </c>
      <c r="G4" s="15">
        <v>0.25</v>
      </c>
      <c r="H4" s="22">
        <f>D4*$E$12/G4</f>
        <v>2000000</v>
      </c>
      <c r="I4" s="23">
        <f>H4*F4</f>
        <v>500000</v>
      </c>
      <c r="J4" s="33">
        <f>I4/D4</f>
        <v>1</v>
      </c>
      <c r="K4" s="39">
        <f>ROUND((1-C4/D4),2)</f>
        <v>0.03</v>
      </c>
    </row>
    <row r="5" spans="1:15" x14ac:dyDescent="0.25">
      <c r="A5" s="34">
        <v>2</v>
      </c>
      <c r="B5" s="37" t="s">
        <v>5</v>
      </c>
      <c r="C5" s="3">
        <v>308000</v>
      </c>
      <c r="D5" s="3">
        <v>350000</v>
      </c>
      <c r="E5" s="15">
        <f t="shared" ref="E5:E7" si="0">D5/$D$8</f>
        <v>0.38043478260869568</v>
      </c>
      <c r="F5" s="15">
        <v>0.3</v>
      </c>
      <c r="G5" s="15">
        <v>0.05</v>
      </c>
      <c r="H5" s="22">
        <f>D5*$E$12/G5</f>
        <v>7000000</v>
      </c>
      <c r="I5" s="23">
        <f>H5*F5</f>
        <v>2100000</v>
      </c>
      <c r="J5" s="33">
        <f>D5/I5</f>
        <v>0.16666666666666666</v>
      </c>
      <c r="K5" s="39">
        <f>ROUND((1-C5/D5),2)</f>
        <v>0.12</v>
      </c>
    </row>
    <row r="6" spans="1:15" x14ac:dyDescent="0.25">
      <c r="A6" s="34">
        <v>3</v>
      </c>
      <c r="B6" s="37" t="s">
        <v>6</v>
      </c>
      <c r="C6" s="3">
        <v>43500</v>
      </c>
      <c r="D6" s="3">
        <v>50000</v>
      </c>
      <c r="E6" s="15">
        <f t="shared" si="0"/>
        <v>5.434782608695652E-2</v>
      </c>
      <c r="F6" s="15">
        <v>0.45</v>
      </c>
      <c r="G6" s="15">
        <v>0.3</v>
      </c>
      <c r="H6" s="22">
        <f>D6*$E$12/G6</f>
        <v>166666.66666666669</v>
      </c>
      <c r="I6" s="23">
        <f t="shared" ref="I6:I7" si="1">H6*F6</f>
        <v>75000.000000000015</v>
      </c>
      <c r="J6" s="33">
        <f>D6/I6</f>
        <v>0.66666666666666652</v>
      </c>
      <c r="K6" s="39">
        <f>ROUND((1-C6/D6),2)</f>
        <v>0.13</v>
      </c>
    </row>
    <row r="7" spans="1:15" ht="15.75" thickBot="1" x14ac:dyDescent="0.3">
      <c r="A7" s="34">
        <v>4</v>
      </c>
      <c r="B7" s="38" t="s">
        <v>7</v>
      </c>
      <c r="C7" s="3">
        <v>17000</v>
      </c>
      <c r="D7" s="3">
        <v>20000</v>
      </c>
      <c r="E7" s="15">
        <f t="shared" si="0"/>
        <v>2.1739130434782608E-2</v>
      </c>
      <c r="F7" s="15">
        <v>0.1</v>
      </c>
      <c r="G7" s="15">
        <v>0.01</v>
      </c>
      <c r="H7" s="22">
        <f>D7*$E$12/G7</f>
        <v>2000000</v>
      </c>
      <c r="I7" s="23">
        <f t="shared" si="1"/>
        <v>200000</v>
      </c>
      <c r="J7" s="33">
        <f>D7/I7</f>
        <v>0.1</v>
      </c>
      <c r="K7" s="39">
        <f>ROUND((1-C7/D7),2)</f>
        <v>0.15</v>
      </c>
    </row>
    <row r="8" spans="1:15" ht="26.25" thickBot="1" x14ac:dyDescent="0.3">
      <c r="B8" s="14" t="s">
        <v>29</v>
      </c>
      <c r="C8" s="40" t="s">
        <v>28</v>
      </c>
      <c r="D8" s="41">
        <f>SUM(D4:D7)</f>
        <v>920000</v>
      </c>
      <c r="E8" s="17">
        <f>SUM(E4:E7)</f>
        <v>1</v>
      </c>
      <c r="F8" s="31" t="s">
        <v>31</v>
      </c>
      <c r="G8" s="31" t="s">
        <v>31</v>
      </c>
      <c r="K8" s="43" t="s">
        <v>44</v>
      </c>
    </row>
    <row r="9" spans="1:15" ht="26.25" thickBot="1" x14ac:dyDescent="0.3">
      <c r="C9" s="42" t="s">
        <v>43</v>
      </c>
      <c r="D9" s="44" t="s">
        <v>43</v>
      </c>
    </row>
    <row r="10" spans="1:15" ht="15.75" thickBot="1" x14ac:dyDescent="0.3">
      <c r="B10" s="20" t="s">
        <v>32</v>
      </c>
      <c r="C10" s="35"/>
      <c r="D10" s="19"/>
      <c r="E10" s="21">
        <f>D8</f>
        <v>920000</v>
      </c>
      <c r="F10" s="21" t="s">
        <v>28</v>
      </c>
      <c r="O10" t="s">
        <v>28</v>
      </c>
    </row>
    <row r="12" spans="1:15" x14ac:dyDescent="0.25">
      <c r="D12" s="25" t="s">
        <v>35</v>
      </c>
      <c r="E12" s="24">
        <v>1</v>
      </c>
    </row>
    <row r="13" spans="1:15" x14ac:dyDescent="0.25">
      <c r="D13" s="26" t="s">
        <v>40</v>
      </c>
      <c r="E13" s="26"/>
      <c r="F13" s="26"/>
      <c r="G13" s="26"/>
    </row>
    <row r="14" spans="1:15" x14ac:dyDescent="0.25">
      <c r="D14" s="25" t="s">
        <v>39</v>
      </c>
      <c r="E14" s="27"/>
      <c r="F14" s="27"/>
      <c r="G14" s="27"/>
      <c r="H14" s="27"/>
      <c r="I14" s="28"/>
    </row>
    <row r="15" spans="1:15" x14ac:dyDescent="0.25">
      <c r="D15" s="30" t="s">
        <v>38</v>
      </c>
      <c r="E15" s="27"/>
      <c r="F15" s="27"/>
      <c r="G15" s="28"/>
    </row>
    <row r="16" spans="1:15" x14ac:dyDescent="0.25">
      <c r="D16" s="29" t="s">
        <v>28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Kalkulace I</vt:lpstr>
      <vt:lpstr>Kalkulace 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Skorkovsky Jaromir</dc:creator>
  <cp:lastModifiedBy>Skorkovsky Jaromir</cp:lastModifiedBy>
  <dcterms:created xsi:type="dcterms:W3CDTF">2014-04-09T07:49:56Z</dcterms:created>
  <dcterms:modified xsi:type="dcterms:W3CDTF">2015-04-15T06:59:34Z</dcterms:modified>
</cp:coreProperties>
</file>