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2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drawings/drawing5.xml" ContentType="application/vnd.openxmlformats-officedocument.drawing+xml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5480" windowHeight="9720"/>
  </bookViews>
  <sheets>
    <sheet name="Příklad 1" sheetId="1" r:id="rId1"/>
    <sheet name="Příklad 2" sheetId="2" r:id="rId2"/>
    <sheet name="Příklad 3" sheetId="3" r:id="rId3"/>
    <sheet name="Příklad 4" sheetId="5" r:id="rId4"/>
    <sheet name="Příklad 5" sheetId="4" r:id="rId5"/>
  </sheets>
  <calcPr calcId="145621"/>
</workbook>
</file>

<file path=xl/calcChain.xml><?xml version="1.0" encoding="utf-8"?>
<calcChain xmlns="http://schemas.openxmlformats.org/spreadsheetml/2006/main">
  <c r="J28" i="1" l="1"/>
  <c r="R17" i="1"/>
  <c r="R23" i="1"/>
  <c r="P17" i="1"/>
  <c r="N17" i="1"/>
  <c r="N24" i="1"/>
  <c r="N23" i="1"/>
  <c r="M23" i="1"/>
  <c r="M19" i="1"/>
  <c r="M17" i="1"/>
  <c r="L17" i="1"/>
  <c r="K17" i="1"/>
  <c r="J17" i="1"/>
  <c r="F17" i="1"/>
  <c r="Q17" i="1" l="1"/>
  <c r="F18" i="1"/>
  <c r="B29" i="4" l="1"/>
  <c r="B28" i="4"/>
  <c r="L12" i="4"/>
  <c r="B16" i="3"/>
  <c r="B14" i="3"/>
  <c r="B22" i="2"/>
  <c r="B18" i="2"/>
  <c r="P16" i="4" l="1"/>
  <c r="M13" i="4"/>
  <c r="L13" i="4"/>
  <c r="B20" i="4"/>
  <c r="B19" i="5"/>
  <c r="B15" i="5"/>
  <c r="C18" i="2" l="1"/>
  <c r="L14" i="4"/>
  <c r="M14" i="4"/>
  <c r="N14" i="4"/>
  <c r="L15" i="4"/>
  <c r="M15" i="4"/>
  <c r="N15" i="4"/>
  <c r="O15" i="4"/>
  <c r="L16" i="4"/>
  <c r="M16" i="4"/>
  <c r="N16" i="4"/>
  <c r="O16" i="4"/>
  <c r="B21" i="4"/>
  <c r="B22" i="4"/>
  <c r="B23" i="4"/>
  <c r="B24" i="4"/>
  <c r="B25" i="4"/>
  <c r="C25" i="4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C14" i="3"/>
  <c r="D14" i="3"/>
  <c r="E14" i="3"/>
  <c r="F14" i="3"/>
  <c r="C16" i="3"/>
  <c r="D16" i="3"/>
  <c r="E16" i="3"/>
  <c r="F16" i="3"/>
  <c r="D18" i="2"/>
  <c r="E18" i="2"/>
  <c r="F18" i="2"/>
  <c r="G18" i="2"/>
  <c r="H18" i="2"/>
  <c r="C22" i="2"/>
  <c r="D22" i="2"/>
  <c r="E22" i="2"/>
  <c r="F22" i="2"/>
  <c r="G22" i="2"/>
  <c r="H22" i="2"/>
  <c r="B23" i="2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J18" i="1"/>
  <c r="K18" i="1"/>
  <c r="L18" i="1"/>
  <c r="M18" i="1"/>
  <c r="N18" i="1"/>
  <c r="P18" i="1"/>
  <c r="Q18" i="1"/>
  <c r="R18" i="1"/>
  <c r="F19" i="1"/>
  <c r="J19" i="1"/>
  <c r="K19" i="1"/>
  <c r="L19" i="1"/>
  <c r="N19" i="1"/>
  <c r="P19" i="1"/>
  <c r="Q19" i="1"/>
  <c r="R19" i="1"/>
  <c r="F20" i="1"/>
  <c r="J20" i="1"/>
  <c r="K20" i="1"/>
  <c r="L20" i="1"/>
  <c r="M20" i="1"/>
  <c r="N20" i="1"/>
  <c r="P20" i="1"/>
  <c r="Q20" i="1"/>
  <c r="R20" i="1"/>
  <c r="F21" i="1"/>
  <c r="J21" i="1"/>
  <c r="K21" i="1"/>
  <c r="L21" i="1"/>
  <c r="M21" i="1"/>
  <c r="N21" i="1"/>
  <c r="P21" i="1"/>
  <c r="Q21" i="1"/>
  <c r="R21" i="1"/>
  <c r="F22" i="1"/>
  <c r="J22" i="1"/>
  <c r="K22" i="1"/>
  <c r="L22" i="1"/>
  <c r="M22" i="1"/>
  <c r="N22" i="1"/>
  <c r="P22" i="1"/>
  <c r="Q22" i="1"/>
  <c r="R22" i="1"/>
  <c r="M24" i="1"/>
  <c r="G27" i="1"/>
  <c r="J27" i="1"/>
  <c r="G28" i="1" s="1"/>
</calcChain>
</file>

<file path=xl/sharedStrings.xml><?xml version="1.0" encoding="utf-8"?>
<sst xmlns="http://schemas.openxmlformats.org/spreadsheetml/2006/main" count="74" uniqueCount="57">
  <si>
    <t>Příklad 2</t>
  </si>
  <si>
    <t>Uvažujme s několika portfolii, tvořenými dvěma cennými papíry.</t>
  </si>
  <si>
    <t xml:space="preserve"> </t>
  </si>
  <si>
    <t>Podíly (váhy) jednotlivých cenných papírů v portfoliích budou:</t>
  </si>
  <si>
    <t>Vypočítat výnosnosti a rizika jednotlivých portfolií. Sestrojit graf.</t>
  </si>
  <si>
    <t>výnosnosti</t>
  </si>
  <si>
    <t>rizika</t>
  </si>
  <si>
    <t xml:space="preserve">pro </t>
  </si>
  <si>
    <t>Příklad 3</t>
  </si>
  <si>
    <t>Vypočítejte a graficky zobrazte vytvořená portfolia jestliže známe matici výnosnosti a kovarianční matici.</t>
  </si>
  <si>
    <t xml:space="preserve">                </t>
  </si>
  <si>
    <t xml:space="preserve">       </t>
  </si>
  <si>
    <t>A</t>
  </si>
  <si>
    <t>B</t>
  </si>
  <si>
    <t>C</t>
  </si>
  <si>
    <t>D</t>
  </si>
  <si>
    <t>E</t>
  </si>
  <si>
    <t>Příklad 4</t>
  </si>
  <si>
    <t>Je zadané portfolio, které se skládá ze dvou cenných papírů následovně:</t>
  </si>
  <si>
    <t>Cenný papír</t>
  </si>
  <si>
    <t>Oček. výnos</t>
  </si>
  <si>
    <t>Riziko</t>
  </si>
  <si>
    <t>Podíl v portfoliu</t>
  </si>
  <si>
    <r>
      <t>1.</t>
    </r>
    <r>
      <rPr>
        <b/>
        <i/>
        <sz val="7"/>
        <rFont val="Times New Roman"/>
        <family val="1"/>
        <charset val="238"/>
      </rPr>
      <t xml:space="preserve">      </t>
    </r>
    <r>
      <rPr>
        <b/>
        <i/>
        <sz val="12"/>
        <rFont val="Times New Roman"/>
        <family val="1"/>
        <charset val="238"/>
      </rPr>
      <t>úloha:</t>
    </r>
    <r>
      <rPr>
        <sz val="14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 </t>
    </r>
    <r>
      <rPr>
        <i/>
        <sz val="11"/>
        <rFont val="Times New Roman"/>
        <family val="1"/>
        <charset val="238"/>
      </rPr>
      <t>Vypočítat očekávaný výnos portfolia</t>
    </r>
  </si>
  <si>
    <r>
      <t>2.</t>
    </r>
    <r>
      <rPr>
        <b/>
        <i/>
        <sz val="7"/>
        <rFont val="Times New Roman"/>
        <family val="1"/>
        <charset val="238"/>
      </rPr>
      <t xml:space="preserve">      </t>
    </r>
    <r>
      <rPr>
        <b/>
        <i/>
        <sz val="12"/>
        <rFont val="Times New Roman"/>
        <family val="1"/>
        <charset val="238"/>
      </rPr>
      <t>úloha:</t>
    </r>
    <r>
      <rPr>
        <b/>
        <sz val="14"/>
        <rFont val="Arial"/>
        <family val="2"/>
        <charset val="238"/>
      </rPr>
      <t xml:space="preserve"> </t>
    </r>
    <r>
      <rPr>
        <i/>
        <sz val="11"/>
        <rFont val="Times New Roman"/>
        <family val="1"/>
        <charset val="238"/>
      </rPr>
      <t xml:space="preserve">Vypočítejte celkové riziko portfolia, kdy koeficient korelace mezi složkami portfolia je z intervalu </t>
    </r>
    <r>
      <rPr>
        <b/>
        <i/>
        <sz val="11"/>
        <rFont val="Times New Roman"/>
        <family val="1"/>
        <charset val="238"/>
      </rPr>
      <t>&lt;-1;1&gt;.</t>
    </r>
    <r>
      <rPr>
        <i/>
        <sz val="11"/>
        <rFont val="Times New Roman"/>
        <family val="1"/>
        <charset val="238"/>
      </rPr>
      <t xml:space="preserve"> Krok h = 0,2. Určete nejmenší a největší riziko portfolia.</t>
    </r>
  </si>
  <si>
    <t xml:space="preserve">              </t>
  </si>
  <si>
    <t>Příklad 5</t>
  </si>
  <si>
    <r>
      <t>Mějme vícesložkové portfolio a  matici korelačních koeficientů</t>
    </r>
    <r>
      <rPr>
        <b/>
        <i/>
        <sz val="14"/>
        <rFont val="Times New Roman"/>
        <family val="1"/>
        <charset val="238"/>
      </rPr>
      <t>:</t>
    </r>
  </si>
  <si>
    <r>
      <t xml:space="preserve"> </t>
    </r>
    <r>
      <rPr>
        <b/>
        <i/>
        <sz val="12"/>
        <rFont val="Times New Roman"/>
        <family val="1"/>
        <charset val="238"/>
      </rPr>
      <t xml:space="preserve">1. úloha: </t>
    </r>
    <r>
      <rPr>
        <i/>
        <sz val="11"/>
        <rFont val="Times New Roman"/>
        <family val="1"/>
        <charset val="238"/>
      </rPr>
      <t>Vypočítejte očekávaný výnos portfolia</t>
    </r>
  </si>
  <si>
    <r>
      <t>2.</t>
    </r>
    <r>
      <rPr>
        <b/>
        <i/>
        <sz val="7"/>
        <rFont val="Times New Roman"/>
        <family val="1"/>
        <charset val="238"/>
      </rPr>
      <t xml:space="preserve">      </t>
    </r>
    <r>
      <rPr>
        <b/>
        <i/>
        <sz val="12"/>
        <rFont val="Times New Roman"/>
        <family val="1"/>
        <charset val="238"/>
      </rPr>
      <t xml:space="preserve">úloha: </t>
    </r>
    <r>
      <rPr>
        <i/>
        <sz val="11"/>
        <rFont val="Times New Roman"/>
        <family val="1"/>
        <charset val="238"/>
      </rPr>
      <t>Vypočítejte riziko portfolia vyjádřené rozptylem a směrodatnou odchylkou</t>
    </r>
  </si>
  <si>
    <t>výnosnost</t>
  </si>
  <si>
    <t>celkem</t>
  </si>
  <si>
    <t>riziko</t>
  </si>
  <si>
    <t>rozptyl</t>
  </si>
  <si>
    <t>odchylka</t>
  </si>
  <si>
    <t>Příklad 1</t>
  </si>
  <si>
    <t>Od tří expertů jsme dostali informace o odhadu tržních cen i-té akcie v okamžiku realizace portfolia.</t>
  </si>
  <si>
    <t>Předpokládejme, že tržní cena akcie při tvorbě portfolia byla 150 Kč.</t>
  </si>
  <si>
    <t>Odhady jednotlivých expertů:</t>
  </si>
  <si>
    <t>Odhady 1. experta</t>
  </si>
  <si>
    <t>Odhady 2. experta</t>
  </si>
  <si>
    <t>Odhady 3. Experta</t>
  </si>
  <si>
    <r>
      <t xml:space="preserve">      </t>
    </r>
    <r>
      <rPr>
        <sz val="12"/>
        <rFont val="Times New Roman"/>
        <family val="1"/>
        <charset val="238"/>
      </rPr>
      <t xml:space="preserve">v </t>
    </r>
    <r>
      <rPr>
        <b/>
        <sz val="12"/>
        <rFont val="Times New Roman"/>
        <family val="1"/>
        <charset val="238"/>
      </rPr>
      <t>%</t>
    </r>
  </si>
  <si>
    <t>Spočítejte očekávanou výnosnost a riziko této výnosnosti.</t>
  </si>
  <si>
    <t>TC</t>
  </si>
  <si>
    <t>počet expertů</t>
  </si>
  <si>
    <t>%</t>
  </si>
  <si>
    <t>des.číslo</t>
  </si>
  <si>
    <t>směr. odchyl</t>
  </si>
  <si>
    <t>nejmenší riziko</t>
  </si>
  <si>
    <t>největší riziko</t>
  </si>
  <si>
    <r>
      <t xml:space="preserve">        </t>
    </r>
    <r>
      <rPr>
        <sz val="12"/>
        <rFont val="Times New Roman"/>
        <family val="1"/>
        <charset val="238"/>
      </rPr>
      <t xml:space="preserve">v </t>
    </r>
    <r>
      <rPr>
        <b/>
        <sz val="12"/>
        <rFont val="Times New Roman"/>
        <family val="1"/>
        <charset val="238"/>
      </rPr>
      <t>%</t>
    </r>
  </si>
  <si>
    <t>střední hodnota</t>
  </si>
  <si>
    <t>(rik*pik)</t>
  </si>
  <si>
    <t>ryzptyl</t>
  </si>
  <si>
    <t>varianta I</t>
  </si>
  <si>
    <t>rozptyl varianta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</si>
</sst>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i/>
      <sz val="7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1"/>
      <color rgb="FF9C000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8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</patternFill>
    </fill>
  </fills>
  <borders count="43">
    <border>
      <left/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5" fillId="6" borderId="0" applyNumberFormat="0" applyBorder="0" applyAlignment="0" applyProtection="0"/>
  </cellStyleXfs>
  <cellXfs count="103">
    <xf numFmtId="0" fontId="0" fillId="0" borderId="0" xfId="0"/>
    <xf numFmtId="0" fontId="6" fillId="0" borderId="0" xfId="0" applyFont="1"/>
    <xf numFmtId="0" fontId="5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9" fillId="0" borderId="0" xfId="0" applyFont="1"/>
    <xf numFmtId="0" fontId="10" fillId="0" borderId="8" xfId="0" applyFont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9" fontId="3" fillId="0" borderId="5" xfId="0" applyNumberFormat="1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9" fontId="3" fillId="0" borderId="7" xfId="0" applyNumberFormat="1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12" fillId="0" borderId="8" xfId="0" applyFont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12" fillId="2" borderId="3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vertical="top" wrapText="1"/>
    </xf>
    <xf numFmtId="0" fontId="13" fillId="2" borderId="13" xfId="0" applyFont="1" applyFill="1" applyBorder="1" applyAlignment="1">
      <alignment vertical="top" wrapText="1"/>
    </xf>
    <xf numFmtId="0" fontId="12" fillId="0" borderId="0" xfId="0" applyFont="1" applyAlignment="1">
      <alignment horizontal="center"/>
    </xf>
    <xf numFmtId="0" fontId="14" fillId="0" borderId="0" xfId="0" applyFont="1"/>
    <xf numFmtId="0" fontId="6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6" fillId="2" borderId="20" xfId="0" applyFont="1" applyFill="1" applyBorder="1" applyAlignment="1">
      <alignment vertical="top" wrapText="1"/>
    </xf>
    <xf numFmtId="0" fontId="6" fillId="2" borderId="21" xfId="0" applyFont="1" applyFill="1" applyBorder="1" applyAlignment="1">
      <alignment vertical="top" wrapText="1"/>
    </xf>
    <xf numFmtId="0" fontId="15" fillId="0" borderId="0" xfId="0" applyFont="1"/>
    <xf numFmtId="0" fontId="5" fillId="2" borderId="22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3" fillId="0" borderId="24" xfId="0" applyFont="1" applyBorder="1" applyAlignment="1">
      <alignment vertical="top" wrapText="1"/>
    </xf>
    <xf numFmtId="0" fontId="13" fillId="0" borderId="0" xfId="0" applyFont="1"/>
    <xf numFmtId="0" fontId="16" fillId="0" borderId="0" xfId="0" applyFont="1" applyAlignment="1">
      <alignment horizontal="left" indent="2"/>
    </xf>
    <xf numFmtId="0" fontId="18" fillId="0" borderId="0" xfId="0" applyFont="1"/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0" xfId="0" applyFont="1" applyAlignment="1">
      <alignment horizontal="left" indent="2"/>
    </xf>
    <xf numFmtId="0" fontId="16" fillId="0" borderId="0" xfId="0" applyFont="1"/>
    <xf numFmtId="0" fontId="22" fillId="0" borderId="0" xfId="0" applyFont="1" applyAlignment="1">
      <alignment horizontal="justify"/>
    </xf>
    <xf numFmtId="0" fontId="22" fillId="0" borderId="26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22" fillId="0" borderId="27" xfId="0" applyFont="1" applyBorder="1" applyAlignment="1">
      <alignment vertical="top" wrapText="1"/>
    </xf>
    <xf numFmtId="0" fontId="23" fillId="0" borderId="28" xfId="0" applyFont="1" applyBorder="1" applyAlignment="1">
      <alignment horizontal="center" vertical="top" wrapText="1"/>
    </xf>
    <xf numFmtId="0" fontId="23" fillId="0" borderId="29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center" vertical="top" wrapText="1"/>
    </xf>
    <xf numFmtId="0" fontId="23" fillId="0" borderId="31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3" fillId="0" borderId="32" xfId="0" applyFont="1" applyBorder="1" applyAlignment="1">
      <alignment horizontal="center" vertical="top" wrapText="1"/>
    </xf>
    <xf numFmtId="0" fontId="23" fillId="0" borderId="33" xfId="0" applyFont="1" applyBorder="1" applyAlignment="1">
      <alignment horizontal="center" vertical="top" wrapText="1"/>
    </xf>
    <xf numFmtId="0" fontId="23" fillId="0" borderId="34" xfId="0" applyFont="1" applyBorder="1" applyAlignment="1">
      <alignment horizontal="center" vertical="top" wrapText="1"/>
    </xf>
    <xf numFmtId="0" fontId="20" fillId="0" borderId="0" xfId="0" applyFont="1"/>
    <xf numFmtId="0" fontId="23" fillId="0" borderId="35" xfId="0" applyFont="1" applyBorder="1" applyAlignment="1">
      <alignment horizontal="center" vertical="top" wrapText="1"/>
    </xf>
    <xf numFmtId="0" fontId="8" fillId="0" borderId="0" xfId="0" applyFont="1" applyAlignment="1">
      <alignment horizontal="justify"/>
    </xf>
    <xf numFmtId="0" fontId="23" fillId="0" borderId="0" xfId="0" applyFont="1" applyBorder="1" applyAlignment="1">
      <alignment horizontal="center" vertical="top" wrapText="1"/>
    </xf>
    <xf numFmtId="0" fontId="0" fillId="0" borderId="0" xfId="0" applyBorder="1"/>
    <xf numFmtId="0" fontId="23" fillId="0" borderId="0" xfId="0" applyFont="1" applyFill="1" applyBorder="1" applyAlignment="1">
      <alignment horizontal="center" vertical="top" wrapText="1"/>
    </xf>
    <xf numFmtId="10" fontId="13" fillId="0" borderId="0" xfId="1" applyNumberFormat="1" applyFont="1"/>
    <xf numFmtId="0" fontId="0" fillId="4" borderId="0" xfId="0" applyFill="1"/>
    <xf numFmtId="0" fontId="0" fillId="5" borderId="0" xfId="0" applyFill="1"/>
    <xf numFmtId="10" fontId="0" fillId="5" borderId="0" xfId="0" applyNumberFormat="1" applyFill="1"/>
    <xf numFmtId="0" fontId="24" fillId="0" borderId="0" xfId="0" applyFont="1"/>
    <xf numFmtId="0" fontId="0" fillId="0" borderId="0" xfId="0" applyAlignment="1">
      <alignment horizontal="right"/>
    </xf>
    <xf numFmtId="0" fontId="23" fillId="0" borderId="0" xfId="0" applyFont="1" applyFill="1" applyBorder="1" applyAlignment="1">
      <alignment horizontal="right" wrapText="1"/>
    </xf>
    <xf numFmtId="0" fontId="23" fillId="0" borderId="36" xfId="0" applyFont="1" applyBorder="1" applyAlignment="1">
      <alignment horizontal="center" vertical="top" wrapText="1"/>
    </xf>
    <xf numFmtId="0" fontId="23" fillId="0" borderId="37" xfId="0" applyFont="1" applyBorder="1" applyAlignment="1">
      <alignment horizontal="center" vertical="top" wrapText="1"/>
    </xf>
    <xf numFmtId="0" fontId="20" fillId="0" borderId="0" xfId="0" applyFont="1" applyAlignment="1">
      <alignment horizontal="justify"/>
    </xf>
    <xf numFmtId="0" fontId="0" fillId="0" borderId="0" xfId="0" applyAlignment="1"/>
    <xf numFmtId="0" fontId="21" fillId="0" borderId="38" xfId="0" applyFont="1" applyBorder="1" applyAlignment="1">
      <alignment horizontal="justify"/>
    </xf>
    <xf numFmtId="0" fontId="0" fillId="0" borderId="38" xfId="0" applyBorder="1" applyAlignment="1"/>
    <xf numFmtId="0" fontId="23" fillId="0" borderId="39" xfId="0" applyFont="1" applyBorder="1" applyAlignment="1">
      <alignment horizontal="center" vertical="top" wrapText="1"/>
    </xf>
    <xf numFmtId="0" fontId="23" fillId="0" borderId="40" xfId="0" applyFont="1" applyBorder="1" applyAlignment="1">
      <alignment horizontal="center" vertical="top" wrapText="1"/>
    </xf>
    <xf numFmtId="0" fontId="11" fillId="2" borderId="41" xfId="0" applyFont="1" applyFill="1" applyBorder="1" applyAlignment="1">
      <alignment vertical="top" wrapText="1"/>
    </xf>
    <xf numFmtId="0" fontId="11" fillId="2" borderId="42" xfId="0" applyFont="1" applyFill="1" applyBorder="1" applyAlignment="1">
      <alignment vertical="top" wrapText="1"/>
    </xf>
    <xf numFmtId="0" fontId="25" fillId="6" borderId="0" xfId="2"/>
    <xf numFmtId="0" fontId="1" fillId="0" borderId="0" xfId="0" applyFont="1"/>
  </cellXfs>
  <cellStyles count="3">
    <cellStyle name="Chybně" xfId="2" builtinId="27"/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Portfolia</a:t>
            </a:r>
          </a:p>
          <a:p>
            <a:pPr>
              <a:defRPr/>
            </a:pPr>
            <a:endParaRPr lang="cs-CZ"/>
          </a:p>
        </c:rich>
      </c:tx>
      <c:layout>
        <c:manualLayout>
          <c:xMode val="edge"/>
          <c:yMode val="edge"/>
          <c:x val="0.3947222222222222"/>
          <c:y val="3.2407407407407406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</c:v>
          </c:tx>
          <c:marker>
            <c:symbol val="none"/>
          </c:marker>
          <c:xVal>
            <c:numRef>
              <c:f>'Příklad 2'!$B$22:$H$22</c:f>
              <c:numCache>
                <c:formatCode>General</c:formatCode>
                <c:ptCount val="7"/>
                <c:pt idx="0">
                  <c:v>0.2</c:v>
                </c:pt>
                <c:pt idx="1">
                  <c:v>0.23400000000000004</c:v>
                </c:pt>
                <c:pt idx="2">
                  <c:v>0.26600000000000001</c:v>
                </c:pt>
                <c:pt idx="3">
                  <c:v>0.30000000000000004</c:v>
                </c:pt>
                <c:pt idx="4">
                  <c:v>0.33400000000000007</c:v>
                </c:pt>
                <c:pt idx="5">
                  <c:v>0.36600000000000005</c:v>
                </c:pt>
                <c:pt idx="6">
                  <c:v>0.4</c:v>
                </c:pt>
              </c:numCache>
            </c:numRef>
          </c:xVal>
          <c:yVal>
            <c:numRef>
              <c:f>'Příklad 2'!$B$18:$H$18</c:f>
              <c:numCache>
                <c:formatCode>General</c:formatCode>
                <c:ptCount val="7"/>
                <c:pt idx="0">
                  <c:v>0.05</c:v>
                </c:pt>
                <c:pt idx="1">
                  <c:v>6.7000000000000004E-2</c:v>
                </c:pt>
                <c:pt idx="2">
                  <c:v>8.3000000000000004E-2</c:v>
                </c:pt>
                <c:pt idx="3">
                  <c:v>0.1</c:v>
                </c:pt>
                <c:pt idx="4">
                  <c:v>0.11700000000000001</c:v>
                </c:pt>
                <c:pt idx="5">
                  <c:v>0.13299999999999998</c:v>
                </c:pt>
                <c:pt idx="6">
                  <c:v>0.15</c:v>
                </c:pt>
              </c:numCache>
            </c:numRef>
          </c:yVal>
          <c:smooth val="1"/>
        </c:ser>
        <c:ser>
          <c:idx val="1"/>
          <c:order val="1"/>
          <c:tx>
            <c:v>-1</c:v>
          </c:tx>
          <c:marker>
            <c:symbol val="none"/>
          </c:marker>
          <c:xVal>
            <c:numRef>
              <c:f>'Příklad 2'!$B$23:$H$23</c:f>
              <c:numCache>
                <c:formatCode>General</c:formatCode>
                <c:ptCount val="7"/>
                <c:pt idx="0">
                  <c:v>0.2</c:v>
                </c:pt>
                <c:pt idx="1">
                  <c:v>9.8000000000000032E-2</c:v>
                </c:pt>
                <c:pt idx="2">
                  <c:v>1.9999999999992654E-3</c:v>
                </c:pt>
                <c:pt idx="3">
                  <c:v>0.1</c:v>
                </c:pt>
                <c:pt idx="4">
                  <c:v>0.20200000000000004</c:v>
                </c:pt>
                <c:pt idx="5">
                  <c:v>0.29800000000000004</c:v>
                </c:pt>
                <c:pt idx="6">
                  <c:v>0.4</c:v>
                </c:pt>
              </c:numCache>
            </c:numRef>
          </c:xVal>
          <c:yVal>
            <c:numRef>
              <c:f>'Příklad 2'!$B$18:$H$18</c:f>
              <c:numCache>
                <c:formatCode>General</c:formatCode>
                <c:ptCount val="7"/>
                <c:pt idx="0">
                  <c:v>0.05</c:v>
                </c:pt>
                <c:pt idx="1">
                  <c:v>6.7000000000000004E-2</c:v>
                </c:pt>
                <c:pt idx="2">
                  <c:v>8.3000000000000004E-2</c:v>
                </c:pt>
                <c:pt idx="3">
                  <c:v>0.1</c:v>
                </c:pt>
                <c:pt idx="4">
                  <c:v>0.11700000000000001</c:v>
                </c:pt>
                <c:pt idx="5">
                  <c:v>0.13299999999999998</c:v>
                </c:pt>
                <c:pt idx="6">
                  <c:v>0.15</c:v>
                </c:pt>
              </c:numCache>
            </c:numRef>
          </c:yVal>
          <c:smooth val="1"/>
        </c:ser>
        <c:ser>
          <c:idx val="2"/>
          <c:order val="2"/>
          <c:tx>
            <c:v>0,5</c:v>
          </c:tx>
          <c:marker>
            <c:symbol val="none"/>
          </c:marker>
          <c:xVal>
            <c:numRef>
              <c:f>'Příklad 2'!$B$24:$H$24</c:f>
              <c:numCache>
                <c:formatCode>General</c:formatCode>
                <c:ptCount val="7"/>
                <c:pt idx="0">
                  <c:v>0.2</c:v>
                </c:pt>
                <c:pt idx="1">
                  <c:v>0.20848980790436736</c:v>
                </c:pt>
                <c:pt idx="2">
                  <c:v>0.23036492788616938</c:v>
                </c:pt>
                <c:pt idx="3">
                  <c:v>0.26457513110645908</c:v>
                </c:pt>
                <c:pt idx="4">
                  <c:v>0.30637885044500057</c:v>
                </c:pt>
                <c:pt idx="5">
                  <c:v>0.35023991777066193</c:v>
                </c:pt>
                <c:pt idx="6">
                  <c:v>0.4</c:v>
                </c:pt>
              </c:numCache>
            </c:numRef>
          </c:xVal>
          <c:yVal>
            <c:numRef>
              <c:f>'Příklad 2'!$B$18:$H$18</c:f>
              <c:numCache>
                <c:formatCode>General</c:formatCode>
                <c:ptCount val="7"/>
                <c:pt idx="0">
                  <c:v>0.05</c:v>
                </c:pt>
                <c:pt idx="1">
                  <c:v>6.7000000000000004E-2</c:v>
                </c:pt>
                <c:pt idx="2">
                  <c:v>8.3000000000000004E-2</c:v>
                </c:pt>
                <c:pt idx="3">
                  <c:v>0.1</c:v>
                </c:pt>
                <c:pt idx="4">
                  <c:v>0.11700000000000001</c:v>
                </c:pt>
                <c:pt idx="5">
                  <c:v>0.13299999999999998</c:v>
                </c:pt>
                <c:pt idx="6">
                  <c:v>0.15</c:v>
                </c:pt>
              </c:numCache>
            </c:numRef>
          </c:yVal>
          <c:smooth val="1"/>
        </c:ser>
        <c:ser>
          <c:idx val="3"/>
          <c:order val="3"/>
          <c:tx>
            <c:v>-0,5</c:v>
          </c:tx>
          <c:marker>
            <c:symbol val="none"/>
          </c:marker>
          <c:xVal>
            <c:numRef>
              <c:f>'Příklad 2'!$B$25:$H$25</c:f>
              <c:numCache>
                <c:formatCode>General</c:formatCode>
                <c:ptCount val="7"/>
                <c:pt idx="0">
                  <c:v>0.2</c:v>
                </c:pt>
                <c:pt idx="1">
                  <c:v>0.14454065172123726</c:v>
                </c:pt>
                <c:pt idx="2">
                  <c:v>0.13301127771734245</c:v>
                </c:pt>
                <c:pt idx="3">
                  <c:v>0.17320508075688776</c:v>
                </c:pt>
                <c:pt idx="4">
                  <c:v>0.24185119391890547</c:v>
                </c:pt>
                <c:pt idx="5">
                  <c:v>0.31637319734768937</c:v>
                </c:pt>
                <c:pt idx="6">
                  <c:v>0.4</c:v>
                </c:pt>
              </c:numCache>
            </c:numRef>
          </c:xVal>
          <c:yVal>
            <c:numRef>
              <c:f>'Příklad 2'!$B$18:$H$18</c:f>
              <c:numCache>
                <c:formatCode>General</c:formatCode>
                <c:ptCount val="7"/>
                <c:pt idx="0">
                  <c:v>0.05</c:v>
                </c:pt>
                <c:pt idx="1">
                  <c:v>6.7000000000000004E-2</c:v>
                </c:pt>
                <c:pt idx="2">
                  <c:v>8.3000000000000004E-2</c:v>
                </c:pt>
                <c:pt idx="3">
                  <c:v>0.1</c:v>
                </c:pt>
                <c:pt idx="4">
                  <c:v>0.11700000000000001</c:v>
                </c:pt>
                <c:pt idx="5">
                  <c:v>0.13299999999999998</c:v>
                </c:pt>
                <c:pt idx="6">
                  <c:v>0.15</c:v>
                </c:pt>
              </c:numCache>
            </c:numRef>
          </c:yVal>
          <c:smooth val="1"/>
        </c:ser>
        <c:ser>
          <c:idx val="4"/>
          <c:order val="4"/>
          <c:tx>
            <c:v>0</c:v>
          </c:tx>
          <c:marker>
            <c:symbol val="none"/>
          </c:marker>
          <c:xVal>
            <c:numRef>
              <c:f>'Příklad 2'!$B$26:$H$26</c:f>
              <c:numCache>
                <c:formatCode>General</c:formatCode>
                <c:ptCount val="7"/>
                <c:pt idx="0">
                  <c:v>0.2</c:v>
                </c:pt>
                <c:pt idx="1">
                  <c:v>0.17938784797192928</c:v>
                </c:pt>
                <c:pt idx="2">
                  <c:v>0.18809572031282373</c:v>
                </c:pt>
                <c:pt idx="3">
                  <c:v>0.22360679774997899</c:v>
                </c:pt>
                <c:pt idx="4">
                  <c:v>0.27600724628168738</c:v>
                </c:pt>
                <c:pt idx="5">
                  <c:v>0.33373642294481437</c:v>
                </c:pt>
                <c:pt idx="6">
                  <c:v>0.4</c:v>
                </c:pt>
              </c:numCache>
            </c:numRef>
          </c:xVal>
          <c:yVal>
            <c:numRef>
              <c:f>'Příklad 2'!$B$18:$H$18</c:f>
              <c:numCache>
                <c:formatCode>General</c:formatCode>
                <c:ptCount val="7"/>
                <c:pt idx="0">
                  <c:v>0.05</c:v>
                </c:pt>
                <c:pt idx="1">
                  <c:v>6.7000000000000004E-2</c:v>
                </c:pt>
                <c:pt idx="2">
                  <c:v>8.3000000000000004E-2</c:v>
                </c:pt>
                <c:pt idx="3">
                  <c:v>0.1</c:v>
                </c:pt>
                <c:pt idx="4">
                  <c:v>0.11700000000000001</c:v>
                </c:pt>
                <c:pt idx="5">
                  <c:v>0.13299999999999998</c:v>
                </c:pt>
                <c:pt idx="6">
                  <c:v>0.15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49088"/>
        <c:axId val="169067648"/>
      </c:scatterChart>
      <c:valAx>
        <c:axId val="16904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1200"/>
                  <a:t>riziko</a:t>
                </a:r>
                <a:r>
                  <a:rPr lang="cs-CZ" sz="1200" baseline="0"/>
                  <a:t> portfolia</a:t>
                </a:r>
                <a:endParaRPr lang="cs-CZ" sz="1200"/>
              </a:p>
            </c:rich>
          </c:tx>
          <c:layout>
            <c:manualLayout>
              <c:xMode val="edge"/>
              <c:yMode val="edge"/>
              <c:x val="0.39666034663514088"/>
              <c:y val="0.925817298315417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9067648"/>
        <c:crosses val="autoZero"/>
        <c:crossBetween val="midCat"/>
      </c:valAx>
      <c:valAx>
        <c:axId val="169067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 sz="1200"/>
                  <a:t>výnosnost</a:t>
                </a:r>
                <a:r>
                  <a:rPr lang="cs-CZ" sz="1200" baseline="0"/>
                  <a:t> portfolia</a:t>
                </a:r>
                <a:endParaRPr lang="cs-CZ" sz="1200"/>
              </a:p>
            </c:rich>
          </c:tx>
          <c:layout>
            <c:manualLayout>
              <c:xMode val="edge"/>
              <c:yMode val="edge"/>
              <c:x val="1.9114005933394299E-2"/>
              <c:y val="0.381451649753971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690490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084711286089243"/>
          <c:y val="0.28827646544181978"/>
          <c:w val="8.6298469065304514E-2"/>
          <c:h val="0.2559506494809167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Portfolia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</c:v>
          </c:tx>
          <c:spPr>
            <a:ln w="28575">
              <a:noFill/>
            </a:ln>
          </c:spPr>
          <c:xVal>
            <c:numRef>
              <c:f>'Příklad 3'!$B$16</c:f>
              <c:numCache>
                <c:formatCode>General</c:formatCode>
                <c:ptCount val="1"/>
                <c:pt idx="0">
                  <c:v>12.52517464948094</c:v>
                </c:pt>
              </c:numCache>
            </c:numRef>
          </c:xVal>
          <c:yVal>
            <c:numRef>
              <c:f>'Příklad 3'!$B$14</c:f>
              <c:numCache>
                <c:formatCode>General</c:formatCode>
                <c:ptCount val="1"/>
                <c:pt idx="0">
                  <c:v>21.84</c:v>
                </c:pt>
              </c:numCache>
            </c:numRef>
          </c:yVal>
          <c:smooth val="0"/>
        </c:ser>
        <c:ser>
          <c:idx val="1"/>
          <c:order val="1"/>
          <c:tx>
            <c:v>B</c:v>
          </c:tx>
          <c:spPr>
            <a:ln w="28575">
              <a:noFill/>
            </a:ln>
          </c:spPr>
          <c:xVal>
            <c:numRef>
              <c:f>'Příklad 3'!$C$16</c:f>
              <c:numCache>
                <c:formatCode>General</c:formatCode>
                <c:ptCount val="1"/>
                <c:pt idx="0">
                  <c:v>12.1783619588186</c:v>
                </c:pt>
              </c:numCache>
            </c:numRef>
          </c:xVal>
          <c:yVal>
            <c:numRef>
              <c:f>'Příklad 3'!$C$14</c:f>
              <c:numCache>
                <c:formatCode>General</c:formatCode>
                <c:ptCount val="1"/>
                <c:pt idx="0">
                  <c:v>21.6</c:v>
                </c:pt>
              </c:numCache>
            </c:numRef>
          </c:yVal>
          <c:smooth val="0"/>
        </c:ser>
        <c:ser>
          <c:idx val="2"/>
          <c:order val="2"/>
          <c:tx>
            <c:v>C</c:v>
          </c:tx>
          <c:spPr>
            <a:ln w="28575">
              <a:noFill/>
            </a:ln>
          </c:spPr>
          <c:xVal>
            <c:numRef>
              <c:f>'Příklad 3'!$D$16</c:f>
              <c:numCache>
                <c:formatCode>General</c:formatCode>
                <c:ptCount val="1"/>
                <c:pt idx="0">
                  <c:v>13.689777207829206</c:v>
                </c:pt>
              </c:numCache>
            </c:numRef>
          </c:xVal>
          <c:yVal>
            <c:numRef>
              <c:f>'Příklad 3'!$D$14</c:f>
              <c:numCache>
                <c:formatCode>General</c:formatCode>
                <c:ptCount val="1"/>
                <c:pt idx="0">
                  <c:v>19.68</c:v>
                </c:pt>
              </c:numCache>
            </c:numRef>
          </c:yVal>
          <c:smooth val="0"/>
        </c:ser>
        <c:ser>
          <c:idx val="3"/>
          <c:order val="3"/>
          <c:tx>
            <c:v>D</c:v>
          </c:tx>
          <c:spPr>
            <a:ln w="28575">
              <a:noFill/>
            </a:ln>
          </c:spPr>
          <c:xVal>
            <c:numRef>
              <c:f>'Příklad 3'!$E$16</c:f>
              <c:numCache>
                <c:formatCode>General</c:formatCode>
                <c:ptCount val="1"/>
                <c:pt idx="0">
                  <c:v>11.334019587066189</c:v>
                </c:pt>
              </c:numCache>
            </c:numRef>
          </c:xVal>
          <c:yVal>
            <c:numRef>
              <c:f>'Příklad 3'!$E$14</c:f>
              <c:numCache>
                <c:formatCode>General</c:formatCode>
                <c:ptCount val="1"/>
                <c:pt idx="0">
                  <c:v>21.54</c:v>
                </c:pt>
              </c:numCache>
            </c:numRef>
          </c:yVal>
          <c:smooth val="0"/>
        </c:ser>
        <c:ser>
          <c:idx val="4"/>
          <c:order val="4"/>
          <c:tx>
            <c:v>E</c:v>
          </c:tx>
          <c:spPr>
            <a:ln w="28575">
              <a:noFill/>
            </a:ln>
          </c:spPr>
          <c:xVal>
            <c:numRef>
              <c:f>'Příklad 3'!$F$16</c:f>
              <c:numCache>
                <c:formatCode>General</c:formatCode>
                <c:ptCount val="1"/>
                <c:pt idx="0">
                  <c:v>13.123261789661898</c:v>
                </c:pt>
              </c:numCache>
            </c:numRef>
          </c:xVal>
          <c:yVal>
            <c:numRef>
              <c:f>'Příklad 3'!$F$14</c:f>
              <c:numCache>
                <c:formatCode>General</c:formatCode>
                <c:ptCount val="1"/>
                <c:pt idx="0">
                  <c:v>22.5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20896"/>
        <c:axId val="169122816"/>
      </c:scatterChart>
      <c:valAx>
        <c:axId val="169120896"/>
        <c:scaling>
          <c:orientation val="minMax"/>
          <c:min val="1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</a:t>
                </a:r>
                <a:r>
                  <a:rPr lang="cs-CZ"/>
                  <a:t>iziko portfolia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9122816"/>
        <c:crosses val="autoZero"/>
        <c:crossBetween val="midCat"/>
      </c:valAx>
      <c:valAx>
        <c:axId val="16912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výnos</a:t>
                </a:r>
                <a:r>
                  <a:rPr lang="cs-CZ"/>
                  <a:t> portfolia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9120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w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5" Type="http://schemas.openxmlformats.org/officeDocument/2006/relationships/image" Target="../media/image5.w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wmf"/><Relationship Id="rId13" Type="http://schemas.openxmlformats.org/officeDocument/2006/relationships/image" Target="../media/image23.wmf"/><Relationship Id="rId18" Type="http://schemas.openxmlformats.org/officeDocument/2006/relationships/image" Target="../media/image28.wmf"/><Relationship Id="rId3" Type="http://schemas.openxmlformats.org/officeDocument/2006/relationships/image" Target="../media/image13.wmf"/><Relationship Id="rId21" Type="http://schemas.openxmlformats.org/officeDocument/2006/relationships/image" Target="../media/image31.emf"/><Relationship Id="rId7" Type="http://schemas.openxmlformats.org/officeDocument/2006/relationships/image" Target="../media/image17.wmf"/><Relationship Id="rId12" Type="http://schemas.openxmlformats.org/officeDocument/2006/relationships/image" Target="../media/image22.wmf"/><Relationship Id="rId17" Type="http://schemas.openxmlformats.org/officeDocument/2006/relationships/image" Target="../media/image27.wmf"/><Relationship Id="rId2" Type="http://schemas.openxmlformats.org/officeDocument/2006/relationships/image" Target="../media/image12.wmf"/><Relationship Id="rId16" Type="http://schemas.openxmlformats.org/officeDocument/2006/relationships/image" Target="../media/image26.wmf"/><Relationship Id="rId20" Type="http://schemas.openxmlformats.org/officeDocument/2006/relationships/image" Target="../media/image30.emf"/><Relationship Id="rId1" Type="http://schemas.openxmlformats.org/officeDocument/2006/relationships/image" Target="../media/image11.emf"/><Relationship Id="rId6" Type="http://schemas.openxmlformats.org/officeDocument/2006/relationships/image" Target="../media/image16.wmf"/><Relationship Id="rId11" Type="http://schemas.openxmlformats.org/officeDocument/2006/relationships/image" Target="../media/image21.wmf"/><Relationship Id="rId5" Type="http://schemas.openxmlformats.org/officeDocument/2006/relationships/image" Target="../media/image15.wmf"/><Relationship Id="rId15" Type="http://schemas.openxmlformats.org/officeDocument/2006/relationships/image" Target="../media/image25.wmf"/><Relationship Id="rId23" Type="http://schemas.openxmlformats.org/officeDocument/2006/relationships/image" Target="../media/image33.emf"/><Relationship Id="rId10" Type="http://schemas.openxmlformats.org/officeDocument/2006/relationships/image" Target="../media/image20.wmf"/><Relationship Id="rId19" Type="http://schemas.openxmlformats.org/officeDocument/2006/relationships/image" Target="../media/image29.wmf"/><Relationship Id="rId4" Type="http://schemas.openxmlformats.org/officeDocument/2006/relationships/image" Target="../media/image14.wmf"/><Relationship Id="rId9" Type="http://schemas.openxmlformats.org/officeDocument/2006/relationships/image" Target="../media/image19.wmf"/><Relationship Id="rId14" Type="http://schemas.openxmlformats.org/officeDocument/2006/relationships/image" Target="../media/image24.wmf"/><Relationship Id="rId22" Type="http://schemas.openxmlformats.org/officeDocument/2006/relationships/image" Target="../media/image32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41.wmf"/><Relationship Id="rId13" Type="http://schemas.openxmlformats.org/officeDocument/2006/relationships/image" Target="../media/image46.emf"/><Relationship Id="rId3" Type="http://schemas.openxmlformats.org/officeDocument/2006/relationships/image" Target="../media/image36.wmf"/><Relationship Id="rId7" Type="http://schemas.openxmlformats.org/officeDocument/2006/relationships/image" Target="../media/image40.wmf"/><Relationship Id="rId12" Type="http://schemas.openxmlformats.org/officeDocument/2006/relationships/image" Target="../media/image45.emf"/><Relationship Id="rId2" Type="http://schemas.openxmlformats.org/officeDocument/2006/relationships/image" Target="../media/image35.wmf"/><Relationship Id="rId1" Type="http://schemas.openxmlformats.org/officeDocument/2006/relationships/image" Target="../media/image34.wmf"/><Relationship Id="rId6" Type="http://schemas.openxmlformats.org/officeDocument/2006/relationships/image" Target="../media/image39.wmf"/><Relationship Id="rId11" Type="http://schemas.openxmlformats.org/officeDocument/2006/relationships/image" Target="../media/image44.wmf"/><Relationship Id="rId5" Type="http://schemas.openxmlformats.org/officeDocument/2006/relationships/image" Target="../media/image38.wmf"/><Relationship Id="rId10" Type="http://schemas.openxmlformats.org/officeDocument/2006/relationships/image" Target="../media/image43.wmf"/><Relationship Id="rId4" Type="http://schemas.openxmlformats.org/officeDocument/2006/relationships/image" Target="../media/image37.wmf"/><Relationship Id="rId9" Type="http://schemas.openxmlformats.org/officeDocument/2006/relationships/image" Target="../media/image42.w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49.emf"/><Relationship Id="rId3" Type="http://schemas.openxmlformats.org/officeDocument/2006/relationships/image" Target="../media/image47.wmf"/><Relationship Id="rId7" Type="http://schemas.openxmlformats.org/officeDocument/2006/relationships/image" Target="../media/image48.emf"/><Relationship Id="rId2" Type="http://schemas.openxmlformats.org/officeDocument/2006/relationships/image" Target="../media/image41.wmf"/><Relationship Id="rId1" Type="http://schemas.openxmlformats.org/officeDocument/2006/relationships/image" Target="../media/image40.wmf"/><Relationship Id="rId6" Type="http://schemas.openxmlformats.org/officeDocument/2006/relationships/image" Target="../media/image44.wmf"/><Relationship Id="rId5" Type="http://schemas.openxmlformats.org/officeDocument/2006/relationships/image" Target="../media/image43.wmf"/><Relationship Id="rId4" Type="http://schemas.openxmlformats.org/officeDocument/2006/relationships/image" Target="../media/image42.wmf"/><Relationship Id="rId9" Type="http://schemas.openxmlformats.org/officeDocument/2006/relationships/image" Target="../media/image11.emf"/></Relationships>
</file>

<file path=xl/drawings/_rels/vmlDrawing5.vml.rels><?xml version="1.0" encoding="UTF-8" standalone="yes"?>
<Relationships xmlns="http://schemas.openxmlformats.org/package/2006/relationships"><Relationship Id="rId8" Type="http://schemas.openxmlformats.org/officeDocument/2006/relationships/image" Target="../media/image51.wmf"/><Relationship Id="rId3" Type="http://schemas.openxmlformats.org/officeDocument/2006/relationships/image" Target="../media/image47.wmf"/><Relationship Id="rId7" Type="http://schemas.openxmlformats.org/officeDocument/2006/relationships/image" Target="../media/image50.wmf"/><Relationship Id="rId2" Type="http://schemas.openxmlformats.org/officeDocument/2006/relationships/image" Target="../media/image41.wmf"/><Relationship Id="rId1" Type="http://schemas.openxmlformats.org/officeDocument/2006/relationships/image" Target="../media/image40.wmf"/><Relationship Id="rId6" Type="http://schemas.openxmlformats.org/officeDocument/2006/relationships/image" Target="../media/image44.wmf"/><Relationship Id="rId11" Type="http://schemas.openxmlformats.org/officeDocument/2006/relationships/image" Target="../media/image54.emf"/><Relationship Id="rId5" Type="http://schemas.openxmlformats.org/officeDocument/2006/relationships/image" Target="../media/image43.wmf"/><Relationship Id="rId10" Type="http://schemas.openxmlformats.org/officeDocument/2006/relationships/image" Target="../media/image53.wmf"/><Relationship Id="rId4" Type="http://schemas.openxmlformats.org/officeDocument/2006/relationships/image" Target="../media/image42.wmf"/><Relationship Id="rId9" Type="http://schemas.openxmlformats.org/officeDocument/2006/relationships/image" Target="../media/image5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0</xdr:rowOff>
        </xdr:from>
        <xdr:to>
          <xdr:col>0</xdr:col>
          <xdr:colOff>314325</xdr:colOff>
          <xdr:row>6</xdr:row>
          <xdr:rowOff>238125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57150</xdr:rowOff>
        </xdr:from>
        <xdr:to>
          <xdr:col>1</xdr:col>
          <xdr:colOff>390525</xdr:colOff>
          <xdr:row>6</xdr:row>
          <xdr:rowOff>304800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0</xdr:rowOff>
        </xdr:from>
        <xdr:to>
          <xdr:col>2</xdr:col>
          <xdr:colOff>314325</xdr:colOff>
          <xdr:row>6</xdr:row>
          <xdr:rowOff>238125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6</xdr:row>
          <xdr:rowOff>47625</xdr:rowOff>
        </xdr:from>
        <xdr:to>
          <xdr:col>3</xdr:col>
          <xdr:colOff>438150</xdr:colOff>
          <xdr:row>6</xdr:row>
          <xdr:rowOff>314325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0</xdr:rowOff>
        </xdr:from>
        <xdr:to>
          <xdr:col>4</xdr:col>
          <xdr:colOff>314325</xdr:colOff>
          <xdr:row>6</xdr:row>
          <xdr:rowOff>238125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6</xdr:row>
          <xdr:rowOff>57150</xdr:rowOff>
        </xdr:from>
        <xdr:to>
          <xdr:col>5</xdr:col>
          <xdr:colOff>533400</xdr:colOff>
          <xdr:row>6</xdr:row>
          <xdr:rowOff>304800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14</xdr:row>
          <xdr:rowOff>9525</xdr:rowOff>
        </xdr:from>
        <xdr:to>
          <xdr:col>5</xdr:col>
          <xdr:colOff>400050</xdr:colOff>
          <xdr:row>15</xdr:row>
          <xdr:rowOff>95250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9</xdr:col>
      <xdr:colOff>28574</xdr:colOff>
      <xdr:row>11</xdr:row>
      <xdr:rowOff>185737</xdr:rowOff>
    </xdr:from>
    <xdr:ext cx="552451" cy="5940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ovéPole 1"/>
            <xdr:cNvSpPr txBox="1"/>
          </xdr:nvSpPr>
          <xdr:spPr>
            <a:xfrm>
              <a:off x="5638799" y="2709862"/>
              <a:ext cx="552451" cy="5940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nary>
                      <m:naryPr>
                        <m:chr m:val="∑"/>
                        <m:ctrlPr>
                          <a:rPr lang="cs-CZ" sz="1100" b="1" i="1">
                            <a:latin typeface="Cambria Math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cs-CZ" sz="1100" b="1" i="1">
                            <a:latin typeface="Cambria Math"/>
                          </a:rPr>
                          <m:t>𝒋</m:t>
                        </m:r>
                        <m:r>
                          <a:rPr lang="cs-CZ" sz="1100" b="1" i="1">
                            <a:latin typeface="Cambria Math"/>
                          </a:rPr>
                          <m:t>=</m:t>
                        </m:r>
                        <m:r>
                          <a:rPr lang="cs-CZ" sz="1100" b="1" i="1">
                            <a:latin typeface="Cambria Math"/>
                          </a:rPr>
                          <m:t>𝟏</m:t>
                        </m:r>
                      </m:sub>
                      <m:sup>
                        <m:r>
                          <a:rPr lang="cs-CZ" sz="1100" b="1" i="1">
                            <a:latin typeface="Cambria Math"/>
                          </a:rPr>
                          <m:t>𝟑</m:t>
                        </m:r>
                      </m:sup>
                      <m:e>
                        <m:sSub>
                          <m:sSubPr>
                            <m:ctrlPr>
                              <a:rPr lang="cs-CZ" sz="1100" b="1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cs-CZ" sz="1100" b="1" i="1">
                                <a:latin typeface="Cambria Math"/>
                              </a:rPr>
                              <m:t>𝒑</m:t>
                            </m:r>
                          </m:e>
                          <m:sub>
                            <m:r>
                              <a:rPr lang="cs-CZ" sz="1100" b="1" i="1">
                                <a:latin typeface="Cambria Math"/>
                              </a:rPr>
                              <m:t>𝒊𝒋𝒌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cs-CZ" sz="1100" b="1"/>
            </a:p>
          </xdr:txBody>
        </xdr:sp>
      </mc:Choice>
      <mc:Fallback xmlns="">
        <xdr:sp macro="" textlink="">
          <xdr:nvSpPr>
            <xdr:cNvPr id="2" name="TextovéPole 1"/>
            <xdr:cNvSpPr txBox="1"/>
          </xdr:nvSpPr>
          <xdr:spPr>
            <a:xfrm>
              <a:off x="5638799" y="2709862"/>
              <a:ext cx="552451" cy="59407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cs-CZ" sz="1100" b="1" i="0">
                  <a:latin typeface="Cambria Math"/>
                </a:rPr>
                <a:t>∑_(𝒋=𝟏)^𝟑▒𝒑_𝒊𝒋𝒌 </a:t>
              </a:r>
              <a:endParaRPr lang="cs-CZ" sz="1100" b="1"/>
            </a:p>
          </xdr:txBody>
        </xdr:sp>
      </mc:Fallback>
    </mc:AlternateContent>
    <xdr:clientData/>
  </xdr:oneCellAnchor>
  <xdr:oneCellAnchor>
    <xdr:from>
      <xdr:col>3</xdr:col>
      <xdr:colOff>428625</xdr:colOff>
      <xdr:row>14</xdr:row>
      <xdr:rowOff>61912</xdr:rowOff>
    </xdr:from>
    <xdr:ext cx="914400" cy="3592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ovéPole 2"/>
            <xdr:cNvSpPr txBox="1"/>
          </xdr:nvSpPr>
          <xdr:spPr>
            <a:xfrm>
              <a:off x="2257425" y="3109912"/>
              <a:ext cx="914400" cy="3592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cs-CZ" sz="1100" b="0" i="1">
                            <a:latin typeface="Cambria Math"/>
                          </a:rPr>
                          <m:t>𝑐</m:t>
                        </m:r>
                      </m:e>
                      <m:sub>
                        <m:eqArr>
                          <m:eqArrPr>
                            <m:ctrlPr>
                              <a:rPr lang="cs-CZ" sz="1100" b="0" i="1">
                                <a:latin typeface="Cambria Math"/>
                              </a:rPr>
                            </m:ctrlPr>
                          </m:eqArrPr>
                          <m:e>
                            <m:r>
                              <a:rPr lang="cs-CZ" sz="1100" b="0" i="1">
                                <a:latin typeface="Cambria Math"/>
                              </a:rPr>
                              <m:t>𝑖𝑘</m:t>
                            </m:r>
                          </m:e>
                          <m:e/>
                        </m:eqArr>
                      </m:sub>
                    </m:sSub>
                  </m:oMath>
                </m:oMathPara>
              </a14:m>
              <a:endParaRPr lang="cs-CZ" sz="1100"/>
            </a:p>
          </xdr:txBody>
        </xdr:sp>
      </mc:Choice>
      <mc:Fallback xmlns="">
        <xdr:sp macro="" textlink="">
          <xdr:nvSpPr>
            <xdr:cNvPr id="3" name="TextovéPole 2"/>
            <xdr:cNvSpPr txBox="1"/>
          </xdr:nvSpPr>
          <xdr:spPr>
            <a:xfrm>
              <a:off x="2257425" y="3109912"/>
              <a:ext cx="914400" cy="3592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cs-CZ" sz="1100" b="0" i="0">
                  <a:latin typeface="Cambria Math"/>
                </a:rPr>
                <a:t>𝑐_█(𝑖𝑘@)</a:t>
              </a:r>
              <a:endParaRPr lang="cs-CZ" sz="11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79863</xdr:colOff>
          <xdr:row>14</xdr:row>
          <xdr:rowOff>38833</xdr:rowOff>
        </xdr:from>
        <xdr:to>
          <xdr:col>6</xdr:col>
          <xdr:colOff>460863</xdr:colOff>
          <xdr:row>15</xdr:row>
          <xdr:rowOff>123826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238125</xdr:colOff>
          <xdr:row>14</xdr:row>
          <xdr:rowOff>95250</xdr:rowOff>
        </xdr:from>
        <xdr:to>
          <xdr:col>8</xdr:col>
          <xdr:colOff>38100</xdr:colOff>
          <xdr:row>16</xdr:row>
          <xdr:rowOff>38100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10</xdr:col>
      <xdr:colOff>171450</xdr:colOff>
      <xdr:row>12</xdr:row>
      <xdr:rowOff>100012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ovéPole 3"/>
            <xdr:cNvSpPr txBox="1"/>
          </xdr:nvSpPr>
          <xdr:spPr>
            <a:xfrm>
              <a:off x="6391275" y="2824162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100" b="1" i="1">
                            <a:latin typeface="Cambria Math"/>
                          </a:rPr>
                        </m:ctrlPr>
                      </m:sSubPr>
                      <m:e>
                        <m:r>
                          <a:rPr lang="cs-CZ" sz="1100" b="1" i="1">
                            <a:latin typeface="Cambria Math"/>
                          </a:rPr>
                          <m:t>𝒑</m:t>
                        </m:r>
                      </m:e>
                      <m:sub>
                        <m:r>
                          <a:rPr lang="cs-CZ" sz="1100" b="1" i="1">
                            <a:latin typeface="Cambria Math"/>
                          </a:rPr>
                          <m:t>𝒊𝒌</m:t>
                        </m:r>
                      </m:sub>
                    </m:sSub>
                  </m:oMath>
                </m:oMathPara>
              </a14:m>
              <a:endParaRPr lang="cs-CZ" sz="1100" b="1"/>
            </a:p>
          </xdr:txBody>
        </xdr:sp>
      </mc:Choice>
      <mc:Fallback xmlns="">
        <xdr:sp macro="" textlink="">
          <xdr:nvSpPr>
            <xdr:cNvPr id="4" name="TextovéPole 3"/>
            <xdr:cNvSpPr txBox="1"/>
          </xdr:nvSpPr>
          <xdr:spPr>
            <a:xfrm>
              <a:off x="6391275" y="2824162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cs-CZ" sz="1100" b="1" i="0">
                  <a:latin typeface="Cambria Math"/>
                </a:rPr>
                <a:t>𝒑_𝒊𝒌</a:t>
              </a:r>
              <a:endParaRPr lang="cs-CZ" sz="1100" b="1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14</xdr:row>
          <xdr:rowOff>114300</xdr:rowOff>
        </xdr:from>
        <xdr:to>
          <xdr:col>8</xdr:col>
          <xdr:colOff>590550</xdr:colOff>
          <xdr:row>16</xdr:row>
          <xdr:rowOff>38100</xdr:rowOff>
        </xdr:to>
        <xdr:sp macro="" textlink="">
          <xdr:nvSpPr>
            <xdr:cNvPr id="5135" name="Object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4</xdr:col>
      <xdr:colOff>476250</xdr:colOff>
      <xdr:row>14</xdr:row>
      <xdr:rowOff>90487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ovéPole 4"/>
            <xdr:cNvSpPr txBox="1"/>
          </xdr:nvSpPr>
          <xdr:spPr>
            <a:xfrm>
              <a:off x="2914650" y="3138487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cs-CZ" sz="1100" b="1" i="1">
                            <a:latin typeface="Cambria Math"/>
                          </a:rPr>
                        </m:ctrlPr>
                      </m:sSubPr>
                      <m:e>
                        <m:r>
                          <a:rPr lang="cs-CZ" sz="1100" b="1" i="1">
                            <a:latin typeface="Cambria Math"/>
                          </a:rPr>
                          <m:t>𝒓</m:t>
                        </m:r>
                      </m:e>
                      <m:sub>
                        <m:r>
                          <a:rPr lang="cs-CZ" sz="1100" b="1" i="1">
                            <a:latin typeface="Cambria Math"/>
                          </a:rPr>
                          <m:t>𝒊𝒌</m:t>
                        </m:r>
                      </m:sub>
                    </m:sSub>
                  </m:oMath>
                </m:oMathPara>
              </a14:m>
              <a:endParaRPr lang="cs-CZ" sz="1100" b="1"/>
            </a:p>
          </xdr:txBody>
        </xdr:sp>
      </mc:Choice>
      <mc:Fallback xmlns="">
        <xdr:sp macro="" textlink="">
          <xdr:nvSpPr>
            <xdr:cNvPr id="5" name="TextovéPole 4"/>
            <xdr:cNvSpPr txBox="1"/>
          </xdr:nvSpPr>
          <xdr:spPr>
            <a:xfrm>
              <a:off x="2914650" y="3138487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cs-CZ" sz="1100" b="1" i="0">
                  <a:latin typeface="Cambria Math"/>
                </a:rPr>
                <a:t>𝒓_𝒊𝒌</a:t>
              </a:r>
              <a:endParaRPr lang="cs-CZ" sz="1100" b="1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19</xdr:row>
          <xdr:rowOff>85725</xdr:rowOff>
        </xdr:from>
        <xdr:to>
          <xdr:col>0</xdr:col>
          <xdr:colOff>552450</xdr:colOff>
          <xdr:row>20</xdr:row>
          <xdr:rowOff>142875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0</xdr:rowOff>
        </xdr:from>
        <xdr:to>
          <xdr:col>1</xdr:col>
          <xdr:colOff>142875</xdr:colOff>
          <xdr:row>3</xdr:row>
          <xdr:rowOff>200025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180975</xdr:colOff>
          <xdr:row>3</xdr:row>
          <xdr:rowOff>200025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3</xdr:col>
          <xdr:colOff>457200</xdr:colOff>
          <xdr:row>3</xdr:row>
          <xdr:rowOff>219075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4</xdr:col>
          <xdr:colOff>571500</xdr:colOff>
          <xdr:row>3</xdr:row>
          <xdr:rowOff>219075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</xdr:row>
          <xdr:rowOff>0</xdr:rowOff>
        </xdr:from>
        <xdr:to>
          <xdr:col>0</xdr:col>
          <xdr:colOff>190500</xdr:colOff>
          <xdr:row>4</xdr:row>
          <xdr:rowOff>200025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</xdr:row>
          <xdr:rowOff>0</xdr:rowOff>
        </xdr:from>
        <xdr:to>
          <xdr:col>3</xdr:col>
          <xdr:colOff>542925</xdr:colOff>
          <xdr:row>4</xdr:row>
          <xdr:rowOff>219075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</xdr:row>
          <xdr:rowOff>0</xdr:rowOff>
        </xdr:from>
        <xdr:to>
          <xdr:col>5</xdr:col>
          <xdr:colOff>38100</xdr:colOff>
          <xdr:row>4</xdr:row>
          <xdr:rowOff>219075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</xdr:row>
          <xdr:rowOff>0</xdr:rowOff>
        </xdr:from>
        <xdr:to>
          <xdr:col>0</xdr:col>
          <xdr:colOff>200025</xdr:colOff>
          <xdr:row>5</xdr:row>
          <xdr:rowOff>200025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0</xdr:rowOff>
        </xdr:from>
        <xdr:to>
          <xdr:col>3</xdr:col>
          <xdr:colOff>466725</xdr:colOff>
          <xdr:row>5</xdr:row>
          <xdr:rowOff>219075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8</xdr:row>
          <xdr:rowOff>0</xdr:rowOff>
        </xdr:from>
        <xdr:to>
          <xdr:col>1</xdr:col>
          <xdr:colOff>180975</xdr:colOff>
          <xdr:row>9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2</xdr:col>
          <xdr:colOff>180975</xdr:colOff>
          <xdr:row>9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0</xdr:rowOff>
        </xdr:from>
        <xdr:to>
          <xdr:col>3</xdr:col>
          <xdr:colOff>180975</xdr:colOff>
          <xdr:row>9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8</xdr:row>
          <xdr:rowOff>0</xdr:rowOff>
        </xdr:from>
        <xdr:to>
          <xdr:col>4</xdr:col>
          <xdr:colOff>180975</xdr:colOff>
          <xdr:row>9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</xdr:row>
          <xdr:rowOff>0</xdr:rowOff>
        </xdr:from>
        <xdr:to>
          <xdr:col>5</xdr:col>
          <xdr:colOff>180975</xdr:colOff>
          <xdr:row>9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0</xdr:rowOff>
        </xdr:from>
        <xdr:to>
          <xdr:col>6</xdr:col>
          <xdr:colOff>180975</xdr:colOff>
          <xdr:row>9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7</xdr:col>
          <xdr:colOff>180975</xdr:colOff>
          <xdr:row>9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0</xdr:col>
          <xdr:colOff>200025</xdr:colOff>
          <xdr:row>10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0</xdr:rowOff>
        </xdr:from>
        <xdr:to>
          <xdr:col>0</xdr:col>
          <xdr:colOff>219075</xdr:colOff>
          <xdr:row>11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1</xdr:row>
          <xdr:rowOff>28575</xdr:rowOff>
        </xdr:from>
        <xdr:to>
          <xdr:col>12</xdr:col>
          <xdr:colOff>266700</xdr:colOff>
          <xdr:row>3</xdr:row>
          <xdr:rowOff>209550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561975</xdr:colOff>
          <xdr:row>4</xdr:row>
          <xdr:rowOff>200025</xdr:rowOff>
        </xdr:from>
        <xdr:to>
          <xdr:col>13</xdr:col>
          <xdr:colOff>381000</xdr:colOff>
          <xdr:row>7</xdr:row>
          <xdr:rowOff>104775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9</xdr:row>
          <xdr:rowOff>104775</xdr:rowOff>
        </xdr:from>
        <xdr:to>
          <xdr:col>23</xdr:col>
          <xdr:colOff>381000</xdr:colOff>
          <xdr:row>17</xdr:row>
          <xdr:rowOff>95250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</xdr:row>
          <xdr:rowOff>114300</xdr:rowOff>
        </xdr:from>
        <xdr:to>
          <xdr:col>9</xdr:col>
          <xdr:colOff>104775</xdr:colOff>
          <xdr:row>4</xdr:row>
          <xdr:rowOff>133350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16</xdr:row>
          <xdr:rowOff>0</xdr:rowOff>
        </xdr:from>
        <xdr:to>
          <xdr:col>1</xdr:col>
          <xdr:colOff>180975</xdr:colOff>
          <xdr:row>17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</xdr:row>
          <xdr:rowOff>0</xdr:rowOff>
        </xdr:from>
        <xdr:to>
          <xdr:col>2</xdr:col>
          <xdr:colOff>180975</xdr:colOff>
          <xdr:row>17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16</xdr:row>
          <xdr:rowOff>0</xdr:rowOff>
        </xdr:from>
        <xdr:to>
          <xdr:col>3</xdr:col>
          <xdr:colOff>180975</xdr:colOff>
          <xdr:row>17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16</xdr:row>
          <xdr:rowOff>0</xdr:rowOff>
        </xdr:from>
        <xdr:to>
          <xdr:col>4</xdr:col>
          <xdr:colOff>180975</xdr:colOff>
          <xdr:row>17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0</xdr:rowOff>
        </xdr:from>
        <xdr:to>
          <xdr:col>5</xdr:col>
          <xdr:colOff>180975</xdr:colOff>
          <xdr:row>17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0</xdr:rowOff>
        </xdr:from>
        <xdr:to>
          <xdr:col>6</xdr:col>
          <xdr:colOff>180975</xdr:colOff>
          <xdr:row>17</xdr:row>
          <xdr:rowOff>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16</xdr:row>
          <xdr:rowOff>0</xdr:rowOff>
        </xdr:from>
        <xdr:to>
          <xdr:col>7</xdr:col>
          <xdr:colOff>180975</xdr:colOff>
          <xdr:row>17</xdr:row>
          <xdr:rowOff>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447675</xdr:colOff>
      <xdr:row>18</xdr:row>
      <xdr:rowOff>142875</xdr:rowOff>
    </xdr:from>
    <xdr:to>
      <xdr:col>19</xdr:col>
      <xdr:colOff>466725</xdr:colOff>
      <xdr:row>46</xdr:row>
      <xdr:rowOff>95250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2</xdr:row>
          <xdr:rowOff>38100</xdr:rowOff>
        </xdr:from>
        <xdr:to>
          <xdr:col>12</xdr:col>
          <xdr:colOff>47625</xdr:colOff>
          <xdr:row>5</xdr:row>
          <xdr:rowOff>38100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</xdr:row>
          <xdr:rowOff>47625</xdr:rowOff>
        </xdr:from>
        <xdr:to>
          <xdr:col>1</xdr:col>
          <xdr:colOff>552450</xdr:colOff>
          <xdr:row>5</xdr:row>
          <xdr:rowOff>47625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0</xdr:rowOff>
        </xdr:from>
        <xdr:to>
          <xdr:col>0</xdr:col>
          <xdr:colOff>419100</xdr:colOff>
          <xdr:row>7</xdr:row>
          <xdr:rowOff>200025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200025</xdr:colOff>
          <xdr:row>8</xdr:row>
          <xdr:rowOff>200025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0</xdr:col>
          <xdr:colOff>219075</xdr:colOff>
          <xdr:row>10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0</xdr:rowOff>
        </xdr:from>
        <xdr:to>
          <xdr:col>0</xdr:col>
          <xdr:colOff>219075</xdr:colOff>
          <xdr:row>11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0</xdr:col>
          <xdr:colOff>180975</xdr:colOff>
          <xdr:row>12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1</xdr:col>
          <xdr:colOff>142875</xdr:colOff>
          <xdr:row>12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190500</xdr:colOff>
          <xdr:row>12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0</xdr:col>
          <xdr:colOff>190500</xdr:colOff>
          <xdr:row>12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</xdr:row>
          <xdr:rowOff>0</xdr:rowOff>
        </xdr:from>
        <xdr:to>
          <xdr:col>0</xdr:col>
          <xdr:colOff>200025</xdr:colOff>
          <xdr:row>12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123825</xdr:rowOff>
        </xdr:from>
        <xdr:to>
          <xdr:col>28</xdr:col>
          <xdr:colOff>57150</xdr:colOff>
          <xdr:row>12</xdr:row>
          <xdr:rowOff>38100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47625</xdr:rowOff>
        </xdr:from>
        <xdr:to>
          <xdr:col>19</xdr:col>
          <xdr:colOff>0</xdr:colOff>
          <xdr:row>14</xdr:row>
          <xdr:rowOff>47625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466725</xdr:colOff>
      <xdr:row>16</xdr:row>
      <xdr:rowOff>133350</xdr:rowOff>
    </xdr:from>
    <xdr:to>
      <xdr:col>18</xdr:col>
      <xdr:colOff>542925</xdr:colOff>
      <xdr:row>39</xdr:row>
      <xdr:rowOff>19050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</xdr:row>
          <xdr:rowOff>0</xdr:rowOff>
        </xdr:from>
        <xdr:to>
          <xdr:col>0</xdr:col>
          <xdr:colOff>180975</xdr:colOff>
          <xdr:row>5</xdr:row>
          <xdr:rowOff>200025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</xdr:row>
          <xdr:rowOff>0</xdr:rowOff>
        </xdr:from>
        <xdr:to>
          <xdr:col>1</xdr:col>
          <xdr:colOff>142875</xdr:colOff>
          <xdr:row>5</xdr:row>
          <xdr:rowOff>200025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2</xdr:col>
          <xdr:colOff>180975</xdr:colOff>
          <xdr:row>5</xdr:row>
          <xdr:rowOff>200025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0</xdr:rowOff>
        </xdr:from>
        <xdr:to>
          <xdr:col>3</xdr:col>
          <xdr:colOff>190500</xdr:colOff>
          <xdr:row>5</xdr:row>
          <xdr:rowOff>200025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0</xdr:rowOff>
        </xdr:from>
        <xdr:to>
          <xdr:col>0</xdr:col>
          <xdr:colOff>190500</xdr:colOff>
          <xdr:row>7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0</xdr:rowOff>
        </xdr:from>
        <xdr:to>
          <xdr:col>0</xdr:col>
          <xdr:colOff>200025</xdr:colOff>
          <xdr:row>8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3</xdr:row>
          <xdr:rowOff>66675</xdr:rowOff>
        </xdr:from>
        <xdr:to>
          <xdr:col>19</xdr:col>
          <xdr:colOff>390525</xdr:colOff>
          <xdr:row>9</xdr:row>
          <xdr:rowOff>190500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85725</xdr:rowOff>
        </xdr:from>
        <xdr:to>
          <xdr:col>12</xdr:col>
          <xdr:colOff>228600</xdr:colOff>
          <xdr:row>15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</xdr:row>
          <xdr:rowOff>9525</xdr:rowOff>
        </xdr:from>
        <xdr:to>
          <xdr:col>0</xdr:col>
          <xdr:colOff>400050</xdr:colOff>
          <xdr:row>17</xdr:row>
          <xdr:rowOff>66675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</xdr:row>
          <xdr:rowOff>0</xdr:rowOff>
        </xdr:from>
        <xdr:to>
          <xdr:col>0</xdr:col>
          <xdr:colOff>180975</xdr:colOff>
          <xdr:row>4</xdr:row>
          <xdr:rowOff>200025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1</xdr:col>
          <xdr:colOff>142875</xdr:colOff>
          <xdr:row>4</xdr:row>
          <xdr:rowOff>200025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0</xdr:rowOff>
        </xdr:from>
        <xdr:to>
          <xdr:col>2</xdr:col>
          <xdr:colOff>180975</xdr:colOff>
          <xdr:row>4</xdr:row>
          <xdr:rowOff>200025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</xdr:row>
          <xdr:rowOff>0</xdr:rowOff>
        </xdr:from>
        <xdr:to>
          <xdr:col>3</xdr:col>
          <xdr:colOff>190500</xdr:colOff>
          <xdr:row>4</xdr:row>
          <xdr:rowOff>200025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</xdr:row>
          <xdr:rowOff>0</xdr:rowOff>
        </xdr:from>
        <xdr:to>
          <xdr:col>0</xdr:col>
          <xdr:colOff>190500</xdr:colOff>
          <xdr:row>5</xdr:row>
          <xdr:rowOff>200025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0</xdr:rowOff>
        </xdr:from>
        <xdr:to>
          <xdr:col>0</xdr:col>
          <xdr:colOff>200025</xdr:colOff>
          <xdr:row>7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0</xdr:rowOff>
        </xdr:from>
        <xdr:to>
          <xdr:col>0</xdr:col>
          <xdr:colOff>200025</xdr:colOff>
          <xdr:row>8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0</xdr:col>
          <xdr:colOff>200025</xdr:colOff>
          <xdr:row>9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0</xdr:col>
          <xdr:colOff>200025</xdr:colOff>
          <xdr:row>10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2</xdr:row>
          <xdr:rowOff>228600</xdr:rowOff>
        </xdr:from>
        <xdr:to>
          <xdr:col>10</xdr:col>
          <xdr:colOff>209550</xdr:colOff>
          <xdr:row>7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9</xdr:row>
          <xdr:rowOff>171450</xdr:rowOff>
        </xdr:from>
        <xdr:to>
          <xdr:col>10</xdr:col>
          <xdr:colOff>485775</xdr:colOff>
          <xdr:row>10</xdr:row>
          <xdr:rowOff>209550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w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wmf"/><Relationship Id="rId18" Type="http://schemas.openxmlformats.org/officeDocument/2006/relationships/oleObject" Target="../embeddings/oleObject18.bin"/><Relationship Id="rId26" Type="http://schemas.openxmlformats.org/officeDocument/2006/relationships/oleObject" Target="../embeddings/oleObject22.bin"/><Relationship Id="rId39" Type="http://schemas.openxmlformats.org/officeDocument/2006/relationships/image" Target="../media/image28.wmf"/><Relationship Id="rId21" Type="http://schemas.openxmlformats.org/officeDocument/2006/relationships/image" Target="../media/image19.wmf"/><Relationship Id="rId34" Type="http://schemas.openxmlformats.org/officeDocument/2006/relationships/oleObject" Target="../embeddings/oleObject26.bin"/><Relationship Id="rId42" Type="http://schemas.openxmlformats.org/officeDocument/2006/relationships/oleObject" Target="../embeddings/oleObject30.bin"/><Relationship Id="rId47" Type="http://schemas.openxmlformats.org/officeDocument/2006/relationships/image" Target="../media/image32.emf"/><Relationship Id="rId50" Type="http://schemas.openxmlformats.org/officeDocument/2006/relationships/oleObject" Target="../embeddings/oleObject34.bin"/><Relationship Id="rId55" Type="http://schemas.openxmlformats.org/officeDocument/2006/relationships/oleObject" Target="../embeddings/oleObject39.bin"/><Relationship Id="rId7" Type="http://schemas.openxmlformats.org/officeDocument/2006/relationships/image" Target="../media/image12.wmf"/><Relationship Id="rId12" Type="http://schemas.openxmlformats.org/officeDocument/2006/relationships/oleObject" Target="../embeddings/oleObject15.bin"/><Relationship Id="rId17" Type="http://schemas.openxmlformats.org/officeDocument/2006/relationships/image" Target="../media/image17.wmf"/><Relationship Id="rId25" Type="http://schemas.openxmlformats.org/officeDocument/2006/relationships/image" Target="../media/image21.wmf"/><Relationship Id="rId33" Type="http://schemas.openxmlformats.org/officeDocument/2006/relationships/image" Target="../media/image25.wmf"/><Relationship Id="rId38" Type="http://schemas.openxmlformats.org/officeDocument/2006/relationships/oleObject" Target="../embeddings/oleObject28.bin"/><Relationship Id="rId46" Type="http://schemas.openxmlformats.org/officeDocument/2006/relationships/oleObject" Target="../embeddings/oleObject32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7.bin"/><Relationship Id="rId20" Type="http://schemas.openxmlformats.org/officeDocument/2006/relationships/oleObject" Target="../embeddings/oleObject19.bin"/><Relationship Id="rId29" Type="http://schemas.openxmlformats.org/officeDocument/2006/relationships/image" Target="../media/image23.wmf"/><Relationship Id="rId41" Type="http://schemas.openxmlformats.org/officeDocument/2006/relationships/image" Target="../media/image29.wmf"/><Relationship Id="rId54" Type="http://schemas.openxmlformats.org/officeDocument/2006/relationships/oleObject" Target="../embeddings/oleObject38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2.bin"/><Relationship Id="rId11" Type="http://schemas.openxmlformats.org/officeDocument/2006/relationships/image" Target="../media/image14.wmf"/><Relationship Id="rId24" Type="http://schemas.openxmlformats.org/officeDocument/2006/relationships/oleObject" Target="../embeddings/oleObject21.bin"/><Relationship Id="rId32" Type="http://schemas.openxmlformats.org/officeDocument/2006/relationships/oleObject" Target="../embeddings/oleObject25.bin"/><Relationship Id="rId37" Type="http://schemas.openxmlformats.org/officeDocument/2006/relationships/image" Target="../media/image27.wmf"/><Relationship Id="rId40" Type="http://schemas.openxmlformats.org/officeDocument/2006/relationships/oleObject" Target="../embeddings/oleObject29.bin"/><Relationship Id="rId45" Type="http://schemas.openxmlformats.org/officeDocument/2006/relationships/image" Target="../media/image31.emf"/><Relationship Id="rId53" Type="http://schemas.openxmlformats.org/officeDocument/2006/relationships/oleObject" Target="../embeddings/oleObject37.bin"/><Relationship Id="rId5" Type="http://schemas.openxmlformats.org/officeDocument/2006/relationships/image" Target="../media/image11.emf"/><Relationship Id="rId15" Type="http://schemas.openxmlformats.org/officeDocument/2006/relationships/image" Target="../media/image16.wmf"/><Relationship Id="rId23" Type="http://schemas.openxmlformats.org/officeDocument/2006/relationships/image" Target="../media/image20.wmf"/><Relationship Id="rId28" Type="http://schemas.openxmlformats.org/officeDocument/2006/relationships/oleObject" Target="../embeddings/oleObject23.bin"/><Relationship Id="rId36" Type="http://schemas.openxmlformats.org/officeDocument/2006/relationships/oleObject" Target="../embeddings/oleObject27.bin"/><Relationship Id="rId49" Type="http://schemas.openxmlformats.org/officeDocument/2006/relationships/image" Target="../media/image33.emf"/><Relationship Id="rId10" Type="http://schemas.openxmlformats.org/officeDocument/2006/relationships/oleObject" Target="../embeddings/oleObject14.bin"/><Relationship Id="rId19" Type="http://schemas.openxmlformats.org/officeDocument/2006/relationships/image" Target="../media/image18.wmf"/><Relationship Id="rId31" Type="http://schemas.openxmlformats.org/officeDocument/2006/relationships/image" Target="../media/image24.wmf"/><Relationship Id="rId44" Type="http://schemas.openxmlformats.org/officeDocument/2006/relationships/oleObject" Target="../embeddings/oleObject31.bin"/><Relationship Id="rId52" Type="http://schemas.openxmlformats.org/officeDocument/2006/relationships/oleObject" Target="../embeddings/oleObject36.bin"/><Relationship Id="rId4" Type="http://schemas.openxmlformats.org/officeDocument/2006/relationships/oleObject" Target="../embeddings/oleObject11.bin"/><Relationship Id="rId9" Type="http://schemas.openxmlformats.org/officeDocument/2006/relationships/image" Target="../media/image13.wmf"/><Relationship Id="rId14" Type="http://schemas.openxmlformats.org/officeDocument/2006/relationships/oleObject" Target="../embeddings/oleObject16.bin"/><Relationship Id="rId22" Type="http://schemas.openxmlformats.org/officeDocument/2006/relationships/oleObject" Target="../embeddings/oleObject20.bin"/><Relationship Id="rId27" Type="http://schemas.openxmlformats.org/officeDocument/2006/relationships/image" Target="../media/image22.wmf"/><Relationship Id="rId30" Type="http://schemas.openxmlformats.org/officeDocument/2006/relationships/oleObject" Target="../embeddings/oleObject24.bin"/><Relationship Id="rId35" Type="http://schemas.openxmlformats.org/officeDocument/2006/relationships/image" Target="../media/image26.wmf"/><Relationship Id="rId43" Type="http://schemas.openxmlformats.org/officeDocument/2006/relationships/image" Target="../media/image30.emf"/><Relationship Id="rId48" Type="http://schemas.openxmlformats.org/officeDocument/2006/relationships/oleObject" Target="../embeddings/oleObject33.bin"/><Relationship Id="rId56" Type="http://schemas.openxmlformats.org/officeDocument/2006/relationships/oleObject" Target="../embeddings/oleObject40.bin"/><Relationship Id="rId8" Type="http://schemas.openxmlformats.org/officeDocument/2006/relationships/oleObject" Target="../embeddings/oleObject13.bin"/><Relationship Id="rId51" Type="http://schemas.openxmlformats.org/officeDocument/2006/relationships/oleObject" Target="../embeddings/oleObject35.bin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3.bin"/><Relationship Id="rId13" Type="http://schemas.openxmlformats.org/officeDocument/2006/relationships/image" Target="../media/image38.wmf"/><Relationship Id="rId18" Type="http://schemas.openxmlformats.org/officeDocument/2006/relationships/oleObject" Target="../embeddings/oleObject48.bin"/><Relationship Id="rId26" Type="http://schemas.openxmlformats.org/officeDocument/2006/relationships/oleObject" Target="../embeddings/oleObject52.bin"/><Relationship Id="rId3" Type="http://schemas.openxmlformats.org/officeDocument/2006/relationships/vmlDrawing" Target="../drawings/vmlDrawing3.vml"/><Relationship Id="rId21" Type="http://schemas.openxmlformats.org/officeDocument/2006/relationships/image" Target="../media/image42.wmf"/><Relationship Id="rId7" Type="http://schemas.openxmlformats.org/officeDocument/2006/relationships/image" Target="../media/image35.wmf"/><Relationship Id="rId12" Type="http://schemas.openxmlformats.org/officeDocument/2006/relationships/oleObject" Target="../embeddings/oleObject45.bin"/><Relationship Id="rId17" Type="http://schemas.openxmlformats.org/officeDocument/2006/relationships/image" Target="../media/image40.wmf"/><Relationship Id="rId25" Type="http://schemas.openxmlformats.org/officeDocument/2006/relationships/image" Target="../media/image44.w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47.bin"/><Relationship Id="rId20" Type="http://schemas.openxmlformats.org/officeDocument/2006/relationships/oleObject" Target="../embeddings/oleObject49.bin"/><Relationship Id="rId29" Type="http://schemas.openxmlformats.org/officeDocument/2006/relationships/image" Target="../media/image46.emf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2.bin"/><Relationship Id="rId11" Type="http://schemas.openxmlformats.org/officeDocument/2006/relationships/image" Target="../media/image37.wmf"/><Relationship Id="rId24" Type="http://schemas.openxmlformats.org/officeDocument/2006/relationships/oleObject" Target="../embeddings/oleObject51.bin"/><Relationship Id="rId5" Type="http://schemas.openxmlformats.org/officeDocument/2006/relationships/image" Target="../media/image34.wmf"/><Relationship Id="rId15" Type="http://schemas.openxmlformats.org/officeDocument/2006/relationships/image" Target="../media/image39.wmf"/><Relationship Id="rId23" Type="http://schemas.openxmlformats.org/officeDocument/2006/relationships/image" Target="../media/image43.wmf"/><Relationship Id="rId28" Type="http://schemas.openxmlformats.org/officeDocument/2006/relationships/oleObject" Target="../embeddings/oleObject53.bin"/><Relationship Id="rId10" Type="http://schemas.openxmlformats.org/officeDocument/2006/relationships/oleObject" Target="../embeddings/oleObject44.bin"/><Relationship Id="rId19" Type="http://schemas.openxmlformats.org/officeDocument/2006/relationships/image" Target="../media/image41.wmf"/><Relationship Id="rId4" Type="http://schemas.openxmlformats.org/officeDocument/2006/relationships/oleObject" Target="../embeddings/oleObject41.bin"/><Relationship Id="rId9" Type="http://schemas.openxmlformats.org/officeDocument/2006/relationships/image" Target="../media/image36.wmf"/><Relationship Id="rId14" Type="http://schemas.openxmlformats.org/officeDocument/2006/relationships/oleObject" Target="../embeddings/oleObject46.bin"/><Relationship Id="rId22" Type="http://schemas.openxmlformats.org/officeDocument/2006/relationships/oleObject" Target="../embeddings/oleObject50.bin"/><Relationship Id="rId27" Type="http://schemas.openxmlformats.org/officeDocument/2006/relationships/image" Target="../media/image45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7.wmf"/><Relationship Id="rId13" Type="http://schemas.openxmlformats.org/officeDocument/2006/relationships/oleObject" Target="../embeddings/oleObject59.bin"/><Relationship Id="rId18" Type="http://schemas.openxmlformats.org/officeDocument/2006/relationships/image" Target="../media/image49.emf"/><Relationship Id="rId3" Type="http://schemas.openxmlformats.org/officeDocument/2006/relationships/oleObject" Target="../embeddings/oleObject54.bin"/><Relationship Id="rId7" Type="http://schemas.openxmlformats.org/officeDocument/2006/relationships/oleObject" Target="../embeddings/oleObject56.bin"/><Relationship Id="rId12" Type="http://schemas.openxmlformats.org/officeDocument/2006/relationships/image" Target="../media/image43.wmf"/><Relationship Id="rId17" Type="http://schemas.openxmlformats.org/officeDocument/2006/relationships/oleObject" Target="../embeddings/oleObject61.bin"/><Relationship Id="rId2" Type="http://schemas.openxmlformats.org/officeDocument/2006/relationships/vmlDrawing" Target="../drawings/vmlDrawing4.vml"/><Relationship Id="rId16" Type="http://schemas.openxmlformats.org/officeDocument/2006/relationships/image" Target="../media/image48.emf"/><Relationship Id="rId20" Type="http://schemas.openxmlformats.org/officeDocument/2006/relationships/image" Target="../media/image11.emf"/><Relationship Id="rId1" Type="http://schemas.openxmlformats.org/officeDocument/2006/relationships/drawing" Target="../drawings/drawing4.xml"/><Relationship Id="rId6" Type="http://schemas.openxmlformats.org/officeDocument/2006/relationships/image" Target="../media/image41.wmf"/><Relationship Id="rId11" Type="http://schemas.openxmlformats.org/officeDocument/2006/relationships/oleObject" Target="../embeddings/oleObject58.bin"/><Relationship Id="rId5" Type="http://schemas.openxmlformats.org/officeDocument/2006/relationships/oleObject" Target="../embeddings/oleObject55.bin"/><Relationship Id="rId15" Type="http://schemas.openxmlformats.org/officeDocument/2006/relationships/oleObject" Target="../embeddings/oleObject60.bin"/><Relationship Id="rId10" Type="http://schemas.openxmlformats.org/officeDocument/2006/relationships/image" Target="../media/image42.wmf"/><Relationship Id="rId19" Type="http://schemas.openxmlformats.org/officeDocument/2006/relationships/oleObject" Target="../embeddings/oleObject62.bin"/><Relationship Id="rId4" Type="http://schemas.openxmlformats.org/officeDocument/2006/relationships/image" Target="../media/image40.wmf"/><Relationship Id="rId9" Type="http://schemas.openxmlformats.org/officeDocument/2006/relationships/oleObject" Target="../embeddings/oleObject57.bin"/><Relationship Id="rId14" Type="http://schemas.openxmlformats.org/officeDocument/2006/relationships/image" Target="../media/image44.w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5.bin"/><Relationship Id="rId13" Type="http://schemas.openxmlformats.org/officeDocument/2006/relationships/image" Target="../media/image43.wmf"/><Relationship Id="rId18" Type="http://schemas.openxmlformats.org/officeDocument/2006/relationships/oleObject" Target="../embeddings/oleObject70.bin"/><Relationship Id="rId3" Type="http://schemas.openxmlformats.org/officeDocument/2006/relationships/vmlDrawing" Target="../drawings/vmlDrawing5.vml"/><Relationship Id="rId21" Type="http://schemas.openxmlformats.org/officeDocument/2006/relationships/image" Target="../media/image52.wmf"/><Relationship Id="rId7" Type="http://schemas.openxmlformats.org/officeDocument/2006/relationships/image" Target="../media/image41.wmf"/><Relationship Id="rId12" Type="http://schemas.openxmlformats.org/officeDocument/2006/relationships/oleObject" Target="../embeddings/oleObject67.bin"/><Relationship Id="rId17" Type="http://schemas.openxmlformats.org/officeDocument/2006/relationships/image" Target="../media/image50.wmf"/><Relationship Id="rId25" Type="http://schemas.openxmlformats.org/officeDocument/2006/relationships/image" Target="../media/image54.emf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69.bin"/><Relationship Id="rId20" Type="http://schemas.openxmlformats.org/officeDocument/2006/relationships/oleObject" Target="../embeddings/oleObject71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64.bin"/><Relationship Id="rId11" Type="http://schemas.openxmlformats.org/officeDocument/2006/relationships/image" Target="../media/image42.wmf"/><Relationship Id="rId24" Type="http://schemas.openxmlformats.org/officeDocument/2006/relationships/oleObject" Target="../embeddings/oleObject73.bin"/><Relationship Id="rId5" Type="http://schemas.openxmlformats.org/officeDocument/2006/relationships/image" Target="../media/image40.wmf"/><Relationship Id="rId15" Type="http://schemas.openxmlformats.org/officeDocument/2006/relationships/image" Target="../media/image44.wmf"/><Relationship Id="rId23" Type="http://schemas.openxmlformats.org/officeDocument/2006/relationships/image" Target="../media/image53.wmf"/><Relationship Id="rId10" Type="http://schemas.openxmlformats.org/officeDocument/2006/relationships/oleObject" Target="../embeddings/oleObject66.bin"/><Relationship Id="rId19" Type="http://schemas.openxmlformats.org/officeDocument/2006/relationships/image" Target="../media/image51.wmf"/><Relationship Id="rId4" Type="http://schemas.openxmlformats.org/officeDocument/2006/relationships/oleObject" Target="../embeddings/oleObject63.bin"/><Relationship Id="rId9" Type="http://schemas.openxmlformats.org/officeDocument/2006/relationships/image" Target="../media/image47.wmf"/><Relationship Id="rId14" Type="http://schemas.openxmlformats.org/officeDocument/2006/relationships/oleObject" Target="../embeddings/oleObject68.bin"/><Relationship Id="rId22" Type="http://schemas.openxmlformats.org/officeDocument/2006/relationships/oleObject" Target="../embeddings/oleObject7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8"/>
  <sheetViews>
    <sheetView tabSelected="1" topLeftCell="F7" zoomScale="130" zoomScaleNormal="130" workbookViewId="0">
      <selection activeCell="J29" sqref="J29"/>
    </sheetView>
  </sheetViews>
  <sheetFormatPr defaultRowHeight="12.75" x14ac:dyDescent="0.2"/>
  <cols>
    <col min="6" max="6" width="11" customWidth="1"/>
    <col min="13" max="13" width="15" customWidth="1"/>
  </cols>
  <sheetData>
    <row r="1" spans="1:14" ht="15.75" x14ac:dyDescent="0.25">
      <c r="A1" s="65" t="s">
        <v>35</v>
      </c>
    </row>
    <row r="2" spans="1:14" ht="13.5" x14ac:dyDescent="0.25">
      <c r="A2" s="93" t="s">
        <v>36</v>
      </c>
      <c r="B2" s="94"/>
      <c r="C2" s="94"/>
      <c r="D2" s="94"/>
      <c r="E2" s="94"/>
      <c r="F2" s="94"/>
      <c r="G2" s="94"/>
      <c r="H2" s="94"/>
      <c r="I2" s="94"/>
    </row>
    <row r="3" spans="1:14" ht="13.5" x14ac:dyDescent="0.25">
      <c r="A3" s="93" t="s">
        <v>37</v>
      </c>
      <c r="B3" s="94"/>
      <c r="C3" s="94"/>
      <c r="D3" s="94"/>
      <c r="E3" s="94"/>
      <c r="F3" s="94"/>
      <c r="G3" s="94"/>
      <c r="H3" s="94"/>
      <c r="I3" s="94"/>
    </row>
    <row r="4" spans="1:14" ht="20.25" x14ac:dyDescent="0.3">
      <c r="A4" s="66"/>
    </row>
    <row r="5" spans="1:14" ht="14.25" thickBot="1" x14ac:dyDescent="0.3">
      <c r="A5" s="95" t="s">
        <v>38</v>
      </c>
      <c r="B5" s="96"/>
      <c r="C5" s="96"/>
      <c r="D5" s="96"/>
      <c r="E5" s="96"/>
    </row>
    <row r="6" spans="1:14" ht="16.5" thickTop="1" thickBot="1" x14ac:dyDescent="0.25">
      <c r="A6" s="97" t="s">
        <v>39</v>
      </c>
      <c r="B6" s="98"/>
      <c r="C6" s="91" t="s">
        <v>40</v>
      </c>
      <c r="D6" s="98"/>
      <c r="E6" s="91" t="s">
        <v>41</v>
      </c>
      <c r="F6" s="92"/>
    </row>
    <row r="7" spans="1:14" ht="37.5" thickTop="1" thickBot="1" x14ac:dyDescent="0.25">
      <c r="A7" s="67"/>
      <c r="B7" s="68" t="s">
        <v>42</v>
      </c>
      <c r="C7" s="68"/>
      <c r="D7" s="68" t="s">
        <v>42</v>
      </c>
      <c r="E7" s="68"/>
      <c r="F7" s="69" t="s">
        <v>51</v>
      </c>
    </row>
    <row r="8" spans="1:14" ht="16.5" thickTop="1" thickBot="1" x14ac:dyDescent="0.25">
      <c r="A8" s="70">
        <v>80</v>
      </c>
      <c r="B8" s="71">
        <v>10</v>
      </c>
      <c r="C8" s="71">
        <v>100</v>
      </c>
      <c r="D8" s="71">
        <v>20</v>
      </c>
      <c r="E8" s="71">
        <v>120</v>
      </c>
      <c r="F8" s="72">
        <v>50</v>
      </c>
    </row>
    <row r="9" spans="1:14" ht="15.75" thickBot="1" x14ac:dyDescent="0.25">
      <c r="A9" s="73">
        <v>100</v>
      </c>
      <c r="B9" s="74">
        <v>80</v>
      </c>
      <c r="C9" s="74">
        <v>120</v>
      </c>
      <c r="D9" s="74">
        <v>30</v>
      </c>
      <c r="E9" s="74">
        <v>160</v>
      </c>
      <c r="F9" s="75">
        <v>50</v>
      </c>
    </row>
    <row r="10" spans="1:14" ht="15.75" thickBot="1" x14ac:dyDescent="0.25">
      <c r="A10" s="76">
        <v>180</v>
      </c>
      <c r="B10" s="77">
        <v>10</v>
      </c>
      <c r="C10" s="77">
        <v>150</v>
      </c>
      <c r="D10" s="77">
        <v>50</v>
      </c>
      <c r="E10" s="77"/>
      <c r="F10" s="79"/>
    </row>
    <row r="11" spans="1:14" ht="19.5" thickTop="1" x14ac:dyDescent="0.3">
      <c r="A11" s="80"/>
    </row>
    <row r="12" spans="1:14" ht="15.75" x14ac:dyDescent="0.25">
      <c r="A12" s="78" t="s">
        <v>43</v>
      </c>
      <c r="G12" t="s">
        <v>44</v>
      </c>
      <c r="H12" t="s">
        <v>45</v>
      </c>
    </row>
    <row r="13" spans="1:14" x14ac:dyDescent="0.2">
      <c r="G13">
        <v>150</v>
      </c>
      <c r="H13">
        <v>3</v>
      </c>
    </row>
    <row r="14" spans="1:14" x14ac:dyDescent="0.2">
      <c r="M14" s="52" t="s">
        <v>52</v>
      </c>
      <c r="N14" s="52" t="s">
        <v>33</v>
      </c>
    </row>
    <row r="16" spans="1:14" x14ac:dyDescent="0.2">
      <c r="F16" s="88"/>
      <c r="K16" t="s">
        <v>46</v>
      </c>
      <c r="L16" t="s">
        <v>47</v>
      </c>
      <c r="M16" s="102" t="s">
        <v>53</v>
      </c>
    </row>
    <row r="17" spans="2:18" ht="15" x14ac:dyDescent="0.25">
      <c r="B17" s="81">
        <v>80</v>
      </c>
      <c r="C17" s="81">
        <v>10</v>
      </c>
      <c r="D17" s="82"/>
      <c r="E17" s="81">
        <v>80</v>
      </c>
      <c r="F17">
        <f>(E17-$G$13)/$G$13</f>
        <v>-0.46666666666666667</v>
      </c>
      <c r="G17" s="83">
        <v>10</v>
      </c>
      <c r="H17" s="89">
        <v>0</v>
      </c>
      <c r="I17" s="90">
        <v>0</v>
      </c>
      <c r="J17">
        <f>SUM(G17:I17)</f>
        <v>10</v>
      </c>
      <c r="K17">
        <f>J17/$H$13</f>
        <v>3.3333333333333335</v>
      </c>
      <c r="L17">
        <f>K17/100</f>
        <v>3.3333333333333333E-2</v>
      </c>
      <c r="M17">
        <f>F17*L17</f>
        <v>-1.5555555555555555E-2</v>
      </c>
      <c r="N17" s="85">
        <f>F17^2*L17</f>
        <v>7.2592592592592596E-3</v>
      </c>
      <c r="P17" s="87">
        <f>F17-$G$27</f>
        <v>-0.30444444444444441</v>
      </c>
      <c r="Q17" s="86">
        <f>P17^2</f>
        <v>9.2686419753086391E-2</v>
      </c>
      <c r="R17" s="86">
        <f>Q17*L17</f>
        <v>3.0895473251028797E-3</v>
      </c>
    </row>
    <row r="18" spans="2:18" ht="15" x14ac:dyDescent="0.25">
      <c r="B18" s="81">
        <v>100</v>
      </c>
      <c r="C18" s="81">
        <v>80</v>
      </c>
      <c r="D18" s="82"/>
      <c r="E18" s="81">
        <v>100</v>
      </c>
      <c r="F18">
        <f>(E18-$G$13)/$G$13</f>
        <v>-0.33333333333333331</v>
      </c>
      <c r="G18" s="83">
        <v>80</v>
      </c>
      <c r="H18" s="90">
        <v>20</v>
      </c>
      <c r="I18" s="90">
        <v>0</v>
      </c>
      <c r="J18">
        <f t="shared" ref="J17:J22" si="0">SUM(G18:I18)</f>
        <v>100</v>
      </c>
      <c r="K18">
        <f t="shared" ref="K18:K22" si="1">J18/$H$13</f>
        <v>33.333333333333336</v>
      </c>
      <c r="L18">
        <f t="shared" ref="L17:L22" si="2">K18/100</f>
        <v>0.33333333333333337</v>
      </c>
      <c r="M18">
        <f t="shared" ref="M18:M22" si="3">F18*L18</f>
        <v>-0.11111111111111112</v>
      </c>
      <c r="N18" s="85">
        <f t="shared" ref="N18:N22" si="4">F18^2*L18</f>
        <v>3.7037037037037042E-2</v>
      </c>
      <c r="P18" s="87">
        <f t="shared" ref="P18:P22" si="5">F18-$G$27</f>
        <v>-0.17111111111111105</v>
      </c>
      <c r="Q18" s="86">
        <f t="shared" ref="Q18:Q22" si="6">P18^2</f>
        <v>2.9279012345678989E-2</v>
      </c>
      <c r="R18" s="86">
        <f t="shared" ref="R18:R22" si="7">Q18*L18</f>
        <v>9.7596707818929981E-3</v>
      </c>
    </row>
    <row r="19" spans="2:18" ht="15" x14ac:dyDescent="0.25">
      <c r="B19" s="81">
        <v>180</v>
      </c>
      <c r="C19" s="81">
        <v>10</v>
      </c>
      <c r="D19" s="82"/>
      <c r="E19" s="81">
        <v>120</v>
      </c>
      <c r="F19">
        <f t="shared" ref="F19:F22" si="8">(E19-$G$13)/$G$13</f>
        <v>-0.2</v>
      </c>
      <c r="G19" s="83">
        <v>0</v>
      </c>
      <c r="H19" s="90">
        <v>30</v>
      </c>
      <c r="I19" s="89">
        <v>50</v>
      </c>
      <c r="J19">
        <f t="shared" si="0"/>
        <v>80</v>
      </c>
      <c r="K19">
        <f t="shared" si="1"/>
        <v>26.666666666666668</v>
      </c>
      <c r="L19">
        <f t="shared" si="2"/>
        <v>0.26666666666666666</v>
      </c>
      <c r="M19">
        <f>F19*L19</f>
        <v>-5.3333333333333337E-2</v>
      </c>
      <c r="N19" s="85">
        <f t="shared" si="4"/>
        <v>1.0666666666666668E-2</v>
      </c>
      <c r="P19" s="86">
        <f t="shared" si="5"/>
        <v>-3.7777777777777743E-2</v>
      </c>
      <c r="Q19" s="86">
        <f t="shared" si="6"/>
        <v>1.427160493827158E-3</v>
      </c>
      <c r="R19" s="86">
        <f t="shared" si="7"/>
        <v>3.8057613168724215E-4</v>
      </c>
    </row>
    <row r="20" spans="2:18" ht="15" x14ac:dyDescent="0.25">
      <c r="B20" s="82"/>
      <c r="C20" s="82"/>
      <c r="D20" s="82"/>
      <c r="E20" s="81">
        <v>150</v>
      </c>
      <c r="F20">
        <f t="shared" si="8"/>
        <v>0</v>
      </c>
      <c r="G20" s="83">
        <v>0</v>
      </c>
      <c r="H20" s="90">
        <v>50</v>
      </c>
      <c r="I20" s="90">
        <v>0</v>
      </c>
      <c r="J20">
        <f t="shared" si="0"/>
        <v>50</v>
      </c>
      <c r="K20">
        <f t="shared" si="1"/>
        <v>16.666666666666668</v>
      </c>
      <c r="L20">
        <f t="shared" si="2"/>
        <v>0.16666666666666669</v>
      </c>
      <c r="M20">
        <f t="shared" si="3"/>
        <v>0</v>
      </c>
      <c r="N20" s="85">
        <f t="shared" si="4"/>
        <v>0</v>
      </c>
      <c r="P20" s="86">
        <f t="shared" si="5"/>
        <v>0.16222222222222227</v>
      </c>
      <c r="Q20" s="86">
        <f t="shared" si="6"/>
        <v>2.6316049382716065E-2</v>
      </c>
      <c r="R20" s="86">
        <f t="shared" si="7"/>
        <v>4.386008230452678E-3</v>
      </c>
    </row>
    <row r="21" spans="2:18" ht="15" x14ac:dyDescent="0.25">
      <c r="B21" s="81">
        <v>100</v>
      </c>
      <c r="C21" s="81">
        <v>20</v>
      </c>
      <c r="D21" s="82"/>
      <c r="E21" s="81">
        <v>160</v>
      </c>
      <c r="F21">
        <f t="shared" si="8"/>
        <v>6.6666666666666666E-2</v>
      </c>
      <c r="G21" s="83">
        <v>0</v>
      </c>
      <c r="H21" s="90">
        <v>0</v>
      </c>
      <c r="I21" s="89">
        <v>50</v>
      </c>
      <c r="J21">
        <f t="shared" si="0"/>
        <v>50</v>
      </c>
      <c r="K21">
        <f t="shared" si="1"/>
        <v>16.666666666666668</v>
      </c>
      <c r="L21">
        <f t="shared" si="2"/>
        <v>0.16666666666666669</v>
      </c>
      <c r="M21">
        <f t="shared" si="3"/>
        <v>1.1111111111111112E-2</v>
      </c>
      <c r="N21" s="85">
        <f t="shared" si="4"/>
        <v>7.4074074074074081E-4</v>
      </c>
      <c r="P21" s="86">
        <f t="shared" si="5"/>
        <v>0.22888888888888892</v>
      </c>
      <c r="Q21" s="86">
        <f t="shared" si="6"/>
        <v>5.2390123456790137E-2</v>
      </c>
      <c r="R21" s="86">
        <f t="shared" si="7"/>
        <v>8.7316872427983579E-3</v>
      </c>
    </row>
    <row r="22" spans="2:18" ht="15" x14ac:dyDescent="0.25">
      <c r="B22" s="81">
        <v>120</v>
      </c>
      <c r="C22" s="81">
        <v>30</v>
      </c>
      <c r="D22" s="82"/>
      <c r="E22" s="81">
        <v>180</v>
      </c>
      <c r="F22">
        <f t="shared" si="8"/>
        <v>0.2</v>
      </c>
      <c r="G22" s="83">
        <v>10</v>
      </c>
      <c r="H22" s="90">
        <v>0</v>
      </c>
      <c r="I22" s="90">
        <v>0</v>
      </c>
      <c r="J22">
        <f t="shared" si="0"/>
        <v>10</v>
      </c>
      <c r="K22">
        <f t="shared" si="1"/>
        <v>3.3333333333333335</v>
      </c>
      <c r="L22">
        <f t="shared" si="2"/>
        <v>3.3333333333333333E-2</v>
      </c>
      <c r="M22">
        <f t="shared" si="3"/>
        <v>6.6666666666666671E-3</v>
      </c>
      <c r="N22" s="85">
        <f t="shared" si="4"/>
        <v>1.3333333333333335E-3</v>
      </c>
      <c r="P22" s="86">
        <f t="shared" si="5"/>
        <v>0.36222222222222228</v>
      </c>
      <c r="Q22" s="86">
        <f t="shared" si="6"/>
        <v>0.13120493827160498</v>
      </c>
      <c r="R22" s="86">
        <f t="shared" si="7"/>
        <v>4.3734979423868323E-3</v>
      </c>
    </row>
    <row r="23" spans="2:18" ht="15" x14ac:dyDescent="0.25">
      <c r="B23" s="81">
        <v>150</v>
      </c>
      <c r="C23" s="81">
        <v>50</v>
      </c>
      <c r="D23" s="82"/>
      <c r="M23" s="101">
        <f>SUM(M17:M22)</f>
        <v>-0.16222222222222227</v>
      </c>
      <c r="N23">
        <f>SUM(N17:N22)</f>
        <v>5.7037037037037039E-2</v>
      </c>
      <c r="Q23" s="102" t="s">
        <v>54</v>
      </c>
      <c r="R23" s="101">
        <f>SUM(R17:R22)</f>
        <v>3.0720987654320991E-2</v>
      </c>
    </row>
    <row r="24" spans="2:18" ht="15" x14ac:dyDescent="0.25">
      <c r="B24" s="82"/>
      <c r="C24" s="82"/>
      <c r="D24" s="82"/>
      <c r="M24" s="101">
        <f>SUMPRODUCT(F17:F22,L17:L22)</f>
        <v>-0.16222222222222227</v>
      </c>
      <c r="N24" s="101">
        <f>N23-G27^2</f>
        <v>3.0720987654320974E-2</v>
      </c>
      <c r="Q24" s="102" t="s">
        <v>55</v>
      </c>
    </row>
    <row r="25" spans="2:18" ht="15" x14ac:dyDescent="0.2">
      <c r="B25" s="81">
        <v>120</v>
      </c>
      <c r="C25" s="81">
        <v>50</v>
      </c>
      <c r="D25" s="82"/>
      <c r="E25" s="82"/>
      <c r="N25" s="102" t="s">
        <v>56</v>
      </c>
    </row>
    <row r="26" spans="2:18" ht="15" x14ac:dyDescent="0.2">
      <c r="B26" s="81">
        <v>160</v>
      </c>
      <c r="C26" s="81">
        <v>50</v>
      </c>
      <c r="D26" s="82"/>
      <c r="E26" s="82"/>
    </row>
    <row r="27" spans="2:18" x14ac:dyDescent="0.2">
      <c r="B27" s="82"/>
      <c r="C27" s="82"/>
      <c r="D27" s="82"/>
      <c r="E27" s="82"/>
      <c r="F27" s="52" t="s">
        <v>30</v>
      </c>
      <c r="G27" s="84">
        <f>SUMPRODUCT(F17:F22,L17:L22)</f>
        <v>-0.16222222222222227</v>
      </c>
      <c r="I27" t="s">
        <v>33</v>
      </c>
      <c r="J27">
        <f>N24</f>
        <v>3.0720987654320974E-2</v>
      </c>
    </row>
    <row r="28" spans="2:18" x14ac:dyDescent="0.2">
      <c r="F28" s="52" t="s">
        <v>32</v>
      </c>
      <c r="G28" s="84">
        <f>J28</f>
        <v>0.17527403588187548</v>
      </c>
      <c r="I28" t="s">
        <v>48</v>
      </c>
      <c r="J28">
        <f>J27^0.5</f>
        <v>0.17527403588187548</v>
      </c>
    </row>
  </sheetData>
  <mergeCells count="6">
    <mergeCell ref="E6:F6"/>
    <mergeCell ref="A2:I2"/>
    <mergeCell ref="A3:I3"/>
    <mergeCell ref="A5:E5"/>
    <mergeCell ref="A6:B6"/>
    <mergeCell ref="C6:D6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5126" r:id="rId4">
          <objectPr defaultSize="0" autoPict="0" r:id="rId5">
            <anchor moveWithCells="1" siz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314325</xdr:colOff>
                <xdr:row>6</xdr:row>
                <xdr:rowOff>238125</xdr:rowOff>
              </to>
            </anchor>
          </objectPr>
        </oleObject>
      </mc:Choice>
      <mc:Fallback>
        <oleObject progId="Equation.3" shapeId="5126" r:id="rId4"/>
      </mc:Fallback>
    </mc:AlternateContent>
    <mc:AlternateContent xmlns:mc="http://schemas.openxmlformats.org/markup-compatibility/2006">
      <mc:Choice Requires="x14">
        <oleObject progId="Equation.3" shapeId="5125" r:id="rId6">
          <objectPr defaultSize="0" autoPict="0" r:id="rId7">
            <anchor moveWithCells="1" sizeWithCells="1">
              <from>
                <xdr:col>1</xdr:col>
                <xdr:colOff>9525</xdr:colOff>
                <xdr:row>6</xdr:row>
                <xdr:rowOff>57150</xdr:rowOff>
              </from>
              <to>
                <xdr:col>1</xdr:col>
                <xdr:colOff>390525</xdr:colOff>
                <xdr:row>6</xdr:row>
                <xdr:rowOff>304800</xdr:rowOff>
              </to>
            </anchor>
          </objectPr>
        </oleObject>
      </mc:Choice>
      <mc:Fallback>
        <oleObject progId="Equation.3" shapeId="5125" r:id="rId6"/>
      </mc:Fallback>
    </mc:AlternateContent>
    <mc:AlternateContent xmlns:mc="http://schemas.openxmlformats.org/markup-compatibility/2006">
      <mc:Choice Requires="x14">
        <oleObject progId="Equation.3" shapeId="5124" r:id="rId8">
          <objectPr defaultSize="0" autoPict="0" r:id="rId9">
            <anchor moveWithCells="1" siz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314325</xdr:colOff>
                <xdr:row>6</xdr:row>
                <xdr:rowOff>238125</xdr:rowOff>
              </to>
            </anchor>
          </objectPr>
        </oleObject>
      </mc:Choice>
      <mc:Fallback>
        <oleObject progId="Equation.3" shapeId="5124" r:id="rId8"/>
      </mc:Fallback>
    </mc:AlternateContent>
    <mc:AlternateContent xmlns:mc="http://schemas.openxmlformats.org/markup-compatibility/2006">
      <mc:Choice Requires="x14">
        <oleObject progId="Equation.3" shapeId="5123" r:id="rId10">
          <objectPr defaultSize="0" autoPict="0" r:id="rId11">
            <anchor moveWithCells="1" sizeWithCells="1">
              <from>
                <xdr:col>3</xdr:col>
                <xdr:colOff>28575</xdr:colOff>
                <xdr:row>6</xdr:row>
                <xdr:rowOff>47625</xdr:rowOff>
              </from>
              <to>
                <xdr:col>3</xdr:col>
                <xdr:colOff>438150</xdr:colOff>
                <xdr:row>6</xdr:row>
                <xdr:rowOff>314325</xdr:rowOff>
              </to>
            </anchor>
          </objectPr>
        </oleObject>
      </mc:Choice>
      <mc:Fallback>
        <oleObject progId="Equation.3" shapeId="5123" r:id="rId10"/>
      </mc:Fallback>
    </mc:AlternateContent>
    <mc:AlternateContent xmlns:mc="http://schemas.openxmlformats.org/markup-compatibility/2006">
      <mc:Choice Requires="x14">
        <oleObject progId="Equation.3" shapeId="5122" r:id="rId12">
          <objectPr defaultSize="0" autoPict="0" r:id="rId13">
            <anchor moveWithCells="1" sizeWithCells="1">
              <from>
                <xdr:col>3</xdr:col>
                <xdr:colOff>609600</xdr:colOff>
                <xdr:row>6</xdr:row>
                <xdr:rowOff>0</xdr:rowOff>
              </from>
              <to>
                <xdr:col>4</xdr:col>
                <xdr:colOff>314325</xdr:colOff>
                <xdr:row>6</xdr:row>
                <xdr:rowOff>238125</xdr:rowOff>
              </to>
            </anchor>
          </objectPr>
        </oleObject>
      </mc:Choice>
      <mc:Fallback>
        <oleObject progId="Equation.3" shapeId="5122" r:id="rId12"/>
      </mc:Fallback>
    </mc:AlternateContent>
    <mc:AlternateContent xmlns:mc="http://schemas.openxmlformats.org/markup-compatibility/2006">
      <mc:Choice Requires="x14">
        <oleObject progId="Equation.3" shapeId="5121" r:id="rId14">
          <objectPr defaultSize="0" autoPict="0" r:id="rId15">
            <anchor moveWithCells="1" sizeWithCells="1">
              <from>
                <xdr:col>5</xdr:col>
                <xdr:colOff>19050</xdr:colOff>
                <xdr:row>6</xdr:row>
                <xdr:rowOff>57150</xdr:rowOff>
              </from>
              <to>
                <xdr:col>5</xdr:col>
                <xdr:colOff>533400</xdr:colOff>
                <xdr:row>6</xdr:row>
                <xdr:rowOff>304800</xdr:rowOff>
              </to>
            </anchor>
          </objectPr>
        </oleObject>
      </mc:Choice>
      <mc:Fallback>
        <oleObject progId="Equation.3" shapeId="5121" r:id="rId14"/>
      </mc:Fallback>
    </mc:AlternateContent>
    <mc:AlternateContent xmlns:mc="http://schemas.openxmlformats.org/markup-compatibility/2006">
      <mc:Choice Requires="x14">
        <oleObject progId="Equation.3" shapeId="5128" r:id="rId16">
          <objectPr defaultSize="0" autoPict="0" r:id="rId17">
            <anchor moveWithCells="1" sizeWithCells="1">
              <from>
                <xdr:col>5</xdr:col>
                <xdr:colOff>95250</xdr:colOff>
                <xdr:row>14</xdr:row>
                <xdr:rowOff>9525</xdr:rowOff>
              </from>
              <to>
                <xdr:col>5</xdr:col>
                <xdr:colOff>400050</xdr:colOff>
                <xdr:row>15</xdr:row>
                <xdr:rowOff>95250</xdr:rowOff>
              </to>
            </anchor>
          </objectPr>
        </oleObject>
      </mc:Choice>
      <mc:Fallback>
        <oleObject progId="Equation.3" shapeId="5128" r:id="rId16"/>
      </mc:Fallback>
    </mc:AlternateContent>
    <mc:AlternateContent xmlns:mc="http://schemas.openxmlformats.org/markup-compatibility/2006">
      <mc:Choice Requires="x14">
        <oleObject progId="Equation.3" shapeId="5129" r:id="rId18">
          <objectPr defaultSize="0" autoPict="0" r:id="rId19">
            <anchor moveWithCells="1" sizeWithCells="1">
              <from>
                <xdr:col>6</xdr:col>
                <xdr:colOff>76200</xdr:colOff>
                <xdr:row>14</xdr:row>
                <xdr:rowOff>38100</xdr:rowOff>
              </from>
              <to>
                <xdr:col>6</xdr:col>
                <xdr:colOff>457200</xdr:colOff>
                <xdr:row>15</xdr:row>
                <xdr:rowOff>123825</xdr:rowOff>
              </to>
            </anchor>
          </objectPr>
        </oleObject>
      </mc:Choice>
      <mc:Fallback>
        <oleObject progId="Equation.3" shapeId="5129" r:id="rId18"/>
      </mc:Fallback>
    </mc:AlternateContent>
    <mc:AlternateContent xmlns:mc="http://schemas.openxmlformats.org/markup-compatibility/2006">
      <mc:Choice Requires="x14">
        <oleObject progId="Equation.3" shapeId="5130" r:id="rId20">
          <objectPr defaultSize="0" autoPict="0" r:id="rId21">
            <anchor moveWithCells="1" sizeWithCells="1">
              <from>
                <xdr:col>7</xdr:col>
                <xdr:colOff>238125</xdr:colOff>
                <xdr:row>14</xdr:row>
                <xdr:rowOff>95250</xdr:rowOff>
              </from>
              <to>
                <xdr:col>8</xdr:col>
                <xdr:colOff>38100</xdr:colOff>
                <xdr:row>16</xdr:row>
                <xdr:rowOff>38100</xdr:rowOff>
              </to>
            </anchor>
          </objectPr>
        </oleObject>
      </mc:Choice>
      <mc:Fallback>
        <oleObject progId="Equation.3" shapeId="5130" r:id="rId20"/>
      </mc:Fallback>
    </mc:AlternateContent>
    <mc:AlternateContent xmlns:mc="http://schemas.openxmlformats.org/markup-compatibility/2006">
      <mc:Choice Requires="x14">
        <oleObject progId="Equation.3" shapeId="5135" r:id="rId22">
          <objectPr defaultSize="0" autoPict="0" r:id="rId23">
            <anchor moveWithCells="1" sizeWithCells="1">
              <from>
                <xdr:col>8</xdr:col>
                <xdr:colOff>76200</xdr:colOff>
                <xdr:row>14</xdr:row>
                <xdr:rowOff>114300</xdr:rowOff>
              </from>
              <to>
                <xdr:col>8</xdr:col>
                <xdr:colOff>590550</xdr:colOff>
                <xdr:row>16</xdr:row>
                <xdr:rowOff>38100</xdr:rowOff>
              </to>
            </anchor>
          </objectPr>
        </oleObject>
      </mc:Choice>
      <mc:Fallback>
        <oleObject progId="Equation.3" shapeId="5135" r:id="rId2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zoomScaleNormal="100" workbookViewId="0">
      <selection activeCell="I28" sqref="I28"/>
    </sheetView>
  </sheetViews>
  <sheetFormatPr defaultRowHeight="12.75" x14ac:dyDescent="0.2"/>
  <cols>
    <col min="5" max="5" width="10" customWidth="1"/>
  </cols>
  <sheetData>
    <row r="1" spans="1:8" ht="15" x14ac:dyDescent="0.25">
      <c r="A1" s="1" t="s">
        <v>0</v>
      </c>
    </row>
    <row r="2" spans="1:8" ht="15" x14ac:dyDescent="0.25">
      <c r="A2" s="3" t="s">
        <v>1</v>
      </c>
    </row>
    <row r="3" spans="1:8" ht="15.75" thickBot="1" x14ac:dyDescent="0.25">
      <c r="A3" s="11" t="s">
        <v>2</v>
      </c>
    </row>
    <row r="4" spans="1:8" ht="19.5" thickTop="1" thickBot="1" x14ac:dyDescent="0.25">
      <c r="A4" s="12"/>
      <c r="B4" s="13"/>
      <c r="C4" s="14"/>
      <c r="D4" s="15"/>
      <c r="E4" s="16"/>
    </row>
    <row r="5" spans="1:8" ht="19.5" thickTop="1" thickBot="1" x14ac:dyDescent="0.25">
      <c r="A5" s="17"/>
      <c r="B5" s="18">
        <v>0.05</v>
      </c>
      <c r="C5" s="19">
        <v>0.2</v>
      </c>
      <c r="D5" s="20"/>
      <c r="E5" s="21"/>
    </row>
    <row r="6" spans="1:8" ht="18.75" thickBot="1" x14ac:dyDescent="0.25">
      <c r="A6" s="22"/>
      <c r="B6" s="23">
        <v>0.15</v>
      </c>
      <c r="C6" s="24">
        <v>0.4</v>
      </c>
      <c r="D6" s="99"/>
      <c r="E6" s="100"/>
    </row>
    <row r="7" spans="1:8" ht="18.75" thickTop="1" x14ac:dyDescent="0.25">
      <c r="A7" s="25"/>
    </row>
    <row r="8" spans="1:8" ht="14.25" thickBot="1" x14ac:dyDescent="0.3">
      <c r="A8" s="2" t="s">
        <v>3</v>
      </c>
    </row>
    <row r="9" spans="1:8" ht="15.75" thickTop="1" thickBot="1" x14ac:dyDescent="0.25">
      <c r="A9" s="26"/>
      <c r="B9" s="27"/>
      <c r="C9" s="27"/>
      <c r="D9" s="27"/>
      <c r="E9" s="27"/>
      <c r="F9" s="27"/>
      <c r="G9" s="27"/>
      <c r="H9" s="28"/>
    </row>
    <row r="10" spans="1:8" ht="14.25" thickTop="1" thickBot="1" x14ac:dyDescent="0.25">
      <c r="A10" s="29"/>
      <c r="B10" s="8">
        <v>1</v>
      </c>
      <c r="C10" s="8">
        <v>0.83</v>
      </c>
      <c r="D10" s="8">
        <v>0.67</v>
      </c>
      <c r="E10" s="8">
        <v>0.5</v>
      </c>
      <c r="F10" s="8">
        <v>0.33</v>
      </c>
      <c r="G10" s="8">
        <v>0.17</v>
      </c>
      <c r="H10" s="4">
        <v>0</v>
      </c>
    </row>
    <row r="11" spans="1:8" ht="13.5" thickBot="1" x14ac:dyDescent="0.25">
      <c r="A11" s="30"/>
      <c r="B11" s="10">
        <v>0</v>
      </c>
      <c r="C11" s="10">
        <v>0.17</v>
      </c>
      <c r="D11" s="10">
        <v>0.33</v>
      </c>
      <c r="E11" s="10">
        <v>0.5</v>
      </c>
      <c r="F11" s="10">
        <v>0.67</v>
      </c>
      <c r="G11" s="10">
        <v>0.83</v>
      </c>
      <c r="H11" s="5">
        <v>1</v>
      </c>
    </row>
    <row r="12" spans="1:8" ht="15" thickTop="1" x14ac:dyDescent="0.2">
      <c r="A12" s="31"/>
    </row>
    <row r="13" spans="1:8" ht="15" x14ac:dyDescent="0.25">
      <c r="A13" s="3" t="s">
        <v>4</v>
      </c>
    </row>
    <row r="16" spans="1:8" ht="13.5" thickBot="1" x14ac:dyDescent="0.25">
      <c r="A16" t="s">
        <v>5</v>
      </c>
    </row>
    <row r="17" spans="1:8" ht="15.75" thickTop="1" thickBot="1" x14ac:dyDescent="0.25">
      <c r="A17" s="26"/>
      <c r="B17" s="27"/>
      <c r="C17" s="27"/>
      <c r="D17" s="27"/>
      <c r="E17" s="27"/>
      <c r="F17" s="27"/>
      <c r="G17" s="27"/>
      <c r="H17" s="28"/>
    </row>
    <row r="18" spans="1:8" ht="13.5" thickTop="1" x14ac:dyDescent="0.2">
      <c r="B18">
        <f>B10*$B$5+B11*$B$6</f>
        <v>0.05</v>
      </c>
      <c r="C18">
        <f>C10*$B$5+C11*$B$6</f>
        <v>6.7000000000000004E-2</v>
      </c>
      <c r="D18">
        <f t="shared" ref="D18:H18" si="0">D10*$B$5+D11*$B$6</f>
        <v>8.3000000000000004E-2</v>
      </c>
      <c r="E18">
        <f t="shared" si="0"/>
        <v>0.1</v>
      </c>
      <c r="F18">
        <f t="shared" si="0"/>
        <v>0.11700000000000001</v>
      </c>
      <c r="G18">
        <f t="shared" si="0"/>
        <v>0.13299999999999998</v>
      </c>
      <c r="H18">
        <f t="shared" si="0"/>
        <v>0.15</v>
      </c>
    </row>
    <row r="20" spans="1:8" x14ac:dyDescent="0.2">
      <c r="A20" t="s">
        <v>6</v>
      </c>
    </row>
    <row r="21" spans="1:8" x14ac:dyDescent="0.2">
      <c r="A21" t="s">
        <v>7</v>
      </c>
    </row>
    <row r="22" spans="1:8" x14ac:dyDescent="0.2">
      <c r="A22">
        <v>1</v>
      </c>
      <c r="B22">
        <f>(B$10^2*$C$5^2+B$11^2*$C$6^2+2*B$10*B$11*$A22*$C$5*$C$6)^0.5</f>
        <v>0.2</v>
      </c>
      <c r="C22">
        <f t="shared" ref="C22:H26" si="1">(C$10^2*$C$5^2+C$11^2*$C$6^2+2*C$10*C$11*$A22*$C$5*$C$6)^0.5</f>
        <v>0.23400000000000004</v>
      </c>
      <c r="D22">
        <f t="shared" si="1"/>
        <v>0.26600000000000001</v>
      </c>
      <c r="E22">
        <f t="shared" si="1"/>
        <v>0.30000000000000004</v>
      </c>
      <c r="F22">
        <f t="shared" si="1"/>
        <v>0.33400000000000007</v>
      </c>
      <c r="G22">
        <f t="shared" si="1"/>
        <v>0.36600000000000005</v>
      </c>
      <c r="H22">
        <f t="shared" si="1"/>
        <v>0.4</v>
      </c>
    </row>
    <row r="23" spans="1:8" x14ac:dyDescent="0.2">
      <c r="A23">
        <v>-1</v>
      </c>
      <c r="B23">
        <f>(B$10^2*$C$5^2+B$11^2*$C$6^2+2*B$10*B$11*$A23*$C$5*$C$6)^0.5</f>
        <v>0.2</v>
      </c>
      <c r="C23">
        <f t="shared" si="1"/>
        <v>9.8000000000000032E-2</v>
      </c>
      <c r="D23">
        <f t="shared" si="1"/>
        <v>1.9999999999992654E-3</v>
      </c>
      <c r="E23">
        <f t="shared" si="1"/>
        <v>0.1</v>
      </c>
      <c r="F23">
        <f t="shared" si="1"/>
        <v>0.20200000000000004</v>
      </c>
      <c r="G23">
        <f t="shared" si="1"/>
        <v>0.29800000000000004</v>
      </c>
      <c r="H23">
        <f t="shared" si="1"/>
        <v>0.4</v>
      </c>
    </row>
    <row r="24" spans="1:8" x14ac:dyDescent="0.2">
      <c r="A24">
        <v>0.5</v>
      </c>
      <c r="B24">
        <f>(B$10^2*$C$5^2+B$11^2*$C$6^2+2*B$10*B$11*$A24*$C$5*$C$6)^0.5</f>
        <v>0.2</v>
      </c>
      <c r="C24">
        <f t="shared" si="1"/>
        <v>0.20848980790436736</v>
      </c>
      <c r="D24">
        <f t="shared" si="1"/>
        <v>0.23036492788616938</v>
      </c>
      <c r="E24">
        <f t="shared" si="1"/>
        <v>0.26457513110645908</v>
      </c>
      <c r="F24">
        <f t="shared" si="1"/>
        <v>0.30637885044500057</v>
      </c>
      <c r="G24">
        <f t="shared" si="1"/>
        <v>0.35023991777066193</v>
      </c>
      <c r="H24">
        <f t="shared" si="1"/>
        <v>0.4</v>
      </c>
    </row>
    <row r="25" spans="1:8" x14ac:dyDescent="0.2">
      <c r="A25">
        <v>-0.5</v>
      </c>
      <c r="B25">
        <f>(B$10^2*$C$5^2+B$11^2*$C$6^2+2*B$10*B$11*$A25*$C$5*$C$6)^0.5</f>
        <v>0.2</v>
      </c>
      <c r="C25">
        <f t="shared" si="1"/>
        <v>0.14454065172123726</v>
      </c>
      <c r="D25">
        <f t="shared" si="1"/>
        <v>0.13301127771734245</v>
      </c>
      <c r="E25">
        <f t="shared" si="1"/>
        <v>0.17320508075688776</v>
      </c>
      <c r="F25">
        <f t="shared" si="1"/>
        <v>0.24185119391890547</v>
      </c>
      <c r="G25">
        <f t="shared" si="1"/>
        <v>0.31637319734768937</v>
      </c>
      <c r="H25">
        <f t="shared" si="1"/>
        <v>0.4</v>
      </c>
    </row>
    <row r="26" spans="1:8" x14ac:dyDescent="0.2">
      <c r="A26">
        <v>0</v>
      </c>
      <c r="B26">
        <f>(B$10^2*$C$5^2+B$11^2*$C$6^2+2*B$10*B$11*$A26*$C$5*$C$6)^0.5</f>
        <v>0.2</v>
      </c>
      <c r="C26">
        <f t="shared" si="1"/>
        <v>0.17938784797192928</v>
      </c>
      <c r="D26">
        <f t="shared" si="1"/>
        <v>0.18809572031282373</v>
      </c>
      <c r="E26">
        <f t="shared" si="1"/>
        <v>0.22360679774997899</v>
      </c>
      <c r="F26">
        <f t="shared" si="1"/>
        <v>0.27600724628168738</v>
      </c>
      <c r="G26">
        <f t="shared" si="1"/>
        <v>0.33373642294481437</v>
      </c>
      <c r="H26">
        <f t="shared" si="1"/>
        <v>0.4</v>
      </c>
    </row>
  </sheetData>
  <mergeCells count="1">
    <mergeCell ref="D6:E6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61" r:id="rId4">
          <objectPr defaultSize="0" r:id="rId5">
            <anchor moveWithCells="1">
              <from>
                <xdr:col>0</xdr:col>
                <xdr:colOff>323850</xdr:colOff>
                <xdr:row>19</xdr:row>
                <xdr:rowOff>85725</xdr:rowOff>
              </from>
              <to>
                <xdr:col>0</xdr:col>
                <xdr:colOff>552450</xdr:colOff>
                <xdr:row>20</xdr:row>
                <xdr:rowOff>142875</xdr:rowOff>
              </to>
            </anchor>
          </objectPr>
        </oleObject>
      </mc:Choice>
      <mc:Fallback>
        <oleObject progId="Equation.3" shapeId="1061" r:id="rId4"/>
      </mc:Fallback>
    </mc:AlternateContent>
    <mc:AlternateContent xmlns:mc="http://schemas.openxmlformats.org/markup-compatibility/2006">
      <mc:Choice Requires="x14">
        <oleObject progId="Equation.3" shapeId="1042" r:id="rId6">
          <objectPr defaultSize="0" autoPict="0" r:id="rId7">
            <anchor moveWithCells="1" siz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142875</xdr:colOff>
                <xdr:row>3</xdr:row>
                <xdr:rowOff>200025</xdr:rowOff>
              </to>
            </anchor>
          </objectPr>
        </oleObject>
      </mc:Choice>
      <mc:Fallback>
        <oleObject progId="Equation.3" shapeId="1042" r:id="rId6"/>
      </mc:Fallback>
    </mc:AlternateContent>
    <mc:AlternateContent xmlns:mc="http://schemas.openxmlformats.org/markup-compatibility/2006">
      <mc:Choice Requires="x14">
        <oleObject progId="Equation.3" shapeId="1041" r:id="rId8">
          <objectPr defaultSize="0" autoPict="0" r:id="rId9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180975</xdr:colOff>
                <xdr:row>3</xdr:row>
                <xdr:rowOff>200025</xdr:rowOff>
              </to>
            </anchor>
          </objectPr>
        </oleObject>
      </mc:Choice>
      <mc:Fallback>
        <oleObject progId="Equation.3" shapeId="1041" r:id="rId8"/>
      </mc:Fallback>
    </mc:AlternateContent>
    <mc:AlternateContent xmlns:mc="http://schemas.openxmlformats.org/markup-compatibility/2006">
      <mc:Choice Requires="x14">
        <oleObject progId="Equation.3" shapeId="1040" r:id="rId10">
          <objectPr defaultSize="0" autoPict="0" r:id="rId11">
            <anchor moveWithCells="1" siz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457200</xdr:colOff>
                <xdr:row>3</xdr:row>
                <xdr:rowOff>219075</xdr:rowOff>
              </to>
            </anchor>
          </objectPr>
        </oleObject>
      </mc:Choice>
      <mc:Fallback>
        <oleObject progId="Equation.3" shapeId="1040" r:id="rId10"/>
      </mc:Fallback>
    </mc:AlternateContent>
    <mc:AlternateContent xmlns:mc="http://schemas.openxmlformats.org/markup-compatibility/2006">
      <mc:Choice Requires="x14">
        <oleObject progId="Equation.3" shapeId="1039" r:id="rId12">
          <objectPr defaultSize="0" autoPict="0" r:id="rId13">
            <anchor moveWithCells="1" sizeWithCells="1">
              <from>
                <xdr:col>4</xdr:col>
                <xdr:colOff>0</xdr:colOff>
                <xdr:row>3</xdr:row>
                <xdr:rowOff>0</xdr:rowOff>
              </from>
              <to>
                <xdr:col>4</xdr:col>
                <xdr:colOff>571500</xdr:colOff>
                <xdr:row>3</xdr:row>
                <xdr:rowOff>219075</xdr:rowOff>
              </to>
            </anchor>
          </objectPr>
        </oleObject>
      </mc:Choice>
      <mc:Fallback>
        <oleObject progId="Equation.3" shapeId="1039" r:id="rId12"/>
      </mc:Fallback>
    </mc:AlternateContent>
    <mc:AlternateContent xmlns:mc="http://schemas.openxmlformats.org/markup-compatibility/2006">
      <mc:Choice Requires="x14">
        <oleObject progId="Equation.3" shapeId="1038" r:id="rId14">
          <objectPr defaultSize="0" autoPict="0" r:id="rId15">
            <anchor moveWithCells="1" siz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190500</xdr:colOff>
                <xdr:row>4</xdr:row>
                <xdr:rowOff>200025</xdr:rowOff>
              </to>
            </anchor>
          </objectPr>
        </oleObject>
      </mc:Choice>
      <mc:Fallback>
        <oleObject progId="Equation.3" shapeId="1038" r:id="rId14"/>
      </mc:Fallback>
    </mc:AlternateContent>
    <mc:AlternateContent xmlns:mc="http://schemas.openxmlformats.org/markup-compatibility/2006">
      <mc:Choice Requires="x14">
        <oleObject progId="Equation.3" shapeId="1037" r:id="rId16">
          <objectPr defaultSize="0" autoPict="0" r:id="rId17">
            <anchor moveWithCells="1" siz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542925</xdr:colOff>
                <xdr:row>4</xdr:row>
                <xdr:rowOff>219075</xdr:rowOff>
              </to>
            </anchor>
          </objectPr>
        </oleObject>
      </mc:Choice>
      <mc:Fallback>
        <oleObject progId="Equation.3" shapeId="1037" r:id="rId16"/>
      </mc:Fallback>
    </mc:AlternateContent>
    <mc:AlternateContent xmlns:mc="http://schemas.openxmlformats.org/markup-compatibility/2006">
      <mc:Choice Requires="x14">
        <oleObject progId="Equation.3" shapeId="1036" r:id="rId18">
          <objectPr defaultSize="0" autoPict="0" r:id="rId19">
            <anchor moveWithCells="1" sizeWithCells="1">
              <from>
                <xdr:col>4</xdr:col>
                <xdr:colOff>0</xdr:colOff>
                <xdr:row>4</xdr:row>
                <xdr:rowOff>0</xdr:rowOff>
              </from>
              <to>
                <xdr:col>5</xdr:col>
                <xdr:colOff>38100</xdr:colOff>
                <xdr:row>4</xdr:row>
                <xdr:rowOff>219075</xdr:rowOff>
              </to>
            </anchor>
          </objectPr>
        </oleObject>
      </mc:Choice>
      <mc:Fallback>
        <oleObject progId="Equation.3" shapeId="1036" r:id="rId18"/>
      </mc:Fallback>
    </mc:AlternateContent>
    <mc:AlternateContent xmlns:mc="http://schemas.openxmlformats.org/markup-compatibility/2006">
      <mc:Choice Requires="x14">
        <oleObject progId="Equation.3" shapeId="1035" r:id="rId20">
          <objectPr defaultSize="0" autoPict="0" r:id="rId21">
            <anchor moveWithCells="1" siz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200025</xdr:colOff>
                <xdr:row>5</xdr:row>
                <xdr:rowOff>200025</xdr:rowOff>
              </to>
            </anchor>
          </objectPr>
        </oleObject>
      </mc:Choice>
      <mc:Fallback>
        <oleObject progId="Equation.3" shapeId="1035" r:id="rId20"/>
      </mc:Fallback>
    </mc:AlternateContent>
    <mc:AlternateContent xmlns:mc="http://schemas.openxmlformats.org/markup-compatibility/2006">
      <mc:Choice Requires="x14">
        <oleObject progId="Equation.3" shapeId="1034" r:id="rId22">
          <objectPr defaultSize="0" autoPict="0" r:id="rId23">
            <anchor moveWithCells="1" siz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466725</xdr:colOff>
                <xdr:row>5</xdr:row>
                <xdr:rowOff>219075</xdr:rowOff>
              </to>
            </anchor>
          </objectPr>
        </oleObject>
      </mc:Choice>
      <mc:Fallback>
        <oleObject progId="Equation.3" shapeId="1034" r:id="rId22"/>
      </mc:Fallback>
    </mc:AlternateContent>
    <mc:AlternateContent xmlns:mc="http://schemas.openxmlformats.org/markup-compatibility/2006">
      <mc:Choice Requires="x14">
        <oleObject progId="Equation.3" shapeId="1033" r:id="rId24">
          <objectPr defaultSize="0" autoPict="0" r:id="rId25">
            <anchor moveWithCells="1" sizeWithCells="1">
              <from>
                <xdr:col>1</xdr:col>
                <xdr:colOff>19050</xdr:colOff>
                <xdr:row>8</xdr:row>
                <xdr:rowOff>0</xdr:rowOff>
              </from>
              <to>
                <xdr:col>1</xdr:col>
                <xdr:colOff>180975</xdr:colOff>
                <xdr:row>9</xdr:row>
                <xdr:rowOff>0</xdr:rowOff>
              </to>
            </anchor>
          </objectPr>
        </oleObject>
      </mc:Choice>
      <mc:Fallback>
        <oleObject progId="Equation.3" shapeId="1033" r:id="rId24"/>
      </mc:Fallback>
    </mc:AlternateContent>
    <mc:AlternateContent xmlns:mc="http://schemas.openxmlformats.org/markup-compatibility/2006">
      <mc:Choice Requires="x14">
        <oleObject progId="Equation.3" shapeId="1032" r:id="rId26">
          <objectPr defaultSize="0" autoPict="0" r:id="rId27">
            <anchor moveWithCells="1" sizeWithCells="1">
              <from>
                <xdr:col>2</xdr:col>
                <xdr:colOff>0</xdr:colOff>
                <xdr:row>8</xdr:row>
                <xdr:rowOff>0</xdr:rowOff>
              </from>
              <to>
                <xdr:col>2</xdr:col>
                <xdr:colOff>180975</xdr:colOff>
                <xdr:row>9</xdr:row>
                <xdr:rowOff>0</xdr:rowOff>
              </to>
            </anchor>
          </objectPr>
        </oleObject>
      </mc:Choice>
      <mc:Fallback>
        <oleObject progId="Equation.3" shapeId="1032" r:id="rId26"/>
      </mc:Fallback>
    </mc:AlternateContent>
    <mc:AlternateContent xmlns:mc="http://schemas.openxmlformats.org/markup-compatibility/2006">
      <mc:Choice Requires="x14">
        <oleObject progId="Equation.3" shapeId="1031" r:id="rId28">
          <objectPr defaultSize="0" autoPict="0" r:id="rId29">
            <anchor moveWithCells="1" siz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180975</xdr:colOff>
                <xdr:row>9</xdr:row>
                <xdr:rowOff>0</xdr:rowOff>
              </to>
            </anchor>
          </objectPr>
        </oleObject>
      </mc:Choice>
      <mc:Fallback>
        <oleObject progId="Equation.3" shapeId="1031" r:id="rId28"/>
      </mc:Fallback>
    </mc:AlternateContent>
    <mc:AlternateContent xmlns:mc="http://schemas.openxmlformats.org/markup-compatibility/2006">
      <mc:Choice Requires="x14">
        <oleObject progId="Equation.3" shapeId="1030" r:id="rId30">
          <objectPr defaultSize="0" autoPict="0" r:id="rId31">
            <anchor moveWithCells="1" sizeWithCells="1">
              <from>
                <xdr:col>4</xdr:col>
                <xdr:colOff>0</xdr:colOff>
                <xdr:row>8</xdr:row>
                <xdr:rowOff>0</xdr:rowOff>
              </from>
              <to>
                <xdr:col>4</xdr:col>
                <xdr:colOff>180975</xdr:colOff>
                <xdr:row>9</xdr:row>
                <xdr:rowOff>0</xdr:rowOff>
              </to>
            </anchor>
          </objectPr>
        </oleObject>
      </mc:Choice>
      <mc:Fallback>
        <oleObject progId="Equation.3" shapeId="1030" r:id="rId30"/>
      </mc:Fallback>
    </mc:AlternateContent>
    <mc:AlternateContent xmlns:mc="http://schemas.openxmlformats.org/markup-compatibility/2006">
      <mc:Choice Requires="x14">
        <oleObject progId="Equation.3" shapeId="1029" r:id="rId32">
          <objectPr defaultSize="0" autoPict="0" r:id="rId33">
            <anchor moveWithCells="1" siz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180975</xdr:colOff>
                <xdr:row>9</xdr:row>
                <xdr:rowOff>0</xdr:rowOff>
              </to>
            </anchor>
          </objectPr>
        </oleObject>
      </mc:Choice>
      <mc:Fallback>
        <oleObject progId="Equation.3" shapeId="1029" r:id="rId32"/>
      </mc:Fallback>
    </mc:AlternateContent>
    <mc:AlternateContent xmlns:mc="http://schemas.openxmlformats.org/markup-compatibility/2006">
      <mc:Choice Requires="x14">
        <oleObject progId="Equation.3" shapeId="1028" r:id="rId34">
          <objectPr defaultSize="0" autoPict="0" r:id="rId35">
            <anchor moveWithCells="1" siz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180975</xdr:colOff>
                <xdr:row>9</xdr:row>
                <xdr:rowOff>0</xdr:rowOff>
              </to>
            </anchor>
          </objectPr>
        </oleObject>
      </mc:Choice>
      <mc:Fallback>
        <oleObject progId="Equation.3" shapeId="1028" r:id="rId34"/>
      </mc:Fallback>
    </mc:AlternateContent>
    <mc:AlternateContent xmlns:mc="http://schemas.openxmlformats.org/markup-compatibility/2006">
      <mc:Choice Requires="x14">
        <oleObject progId="Equation.3" shapeId="1027" r:id="rId36">
          <objectPr defaultSize="0" autoPict="0" r:id="rId37">
            <anchor moveWithCells="1" siz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180975</xdr:colOff>
                <xdr:row>9</xdr:row>
                <xdr:rowOff>0</xdr:rowOff>
              </to>
            </anchor>
          </objectPr>
        </oleObject>
      </mc:Choice>
      <mc:Fallback>
        <oleObject progId="Equation.3" shapeId="1027" r:id="rId36"/>
      </mc:Fallback>
    </mc:AlternateContent>
    <mc:AlternateContent xmlns:mc="http://schemas.openxmlformats.org/markup-compatibility/2006">
      <mc:Choice Requires="x14">
        <oleObject progId="Equation.3" shapeId="1026" r:id="rId38">
          <objectPr defaultSize="0" autoPict="0" r:id="rId39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200025</xdr:colOff>
                <xdr:row>10</xdr:row>
                <xdr:rowOff>19050</xdr:rowOff>
              </to>
            </anchor>
          </objectPr>
        </oleObject>
      </mc:Choice>
      <mc:Fallback>
        <oleObject progId="Equation.3" shapeId="1026" r:id="rId38"/>
      </mc:Fallback>
    </mc:AlternateContent>
    <mc:AlternateContent xmlns:mc="http://schemas.openxmlformats.org/markup-compatibility/2006">
      <mc:Choice Requires="x14">
        <oleObject progId="Equation.3" shapeId="1025" r:id="rId40">
          <objectPr defaultSize="0" autoPict="0" r:id="rId41">
            <anchor moveWithCells="1" siz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219075</xdr:colOff>
                <xdr:row>11</xdr:row>
                <xdr:rowOff>28575</xdr:rowOff>
              </to>
            </anchor>
          </objectPr>
        </oleObject>
      </mc:Choice>
      <mc:Fallback>
        <oleObject progId="Equation.3" shapeId="1025" r:id="rId40"/>
      </mc:Fallback>
    </mc:AlternateContent>
    <mc:AlternateContent xmlns:mc="http://schemas.openxmlformats.org/markup-compatibility/2006">
      <mc:Choice Requires="x14">
        <oleObject progId="Equation.3" shapeId="1043" r:id="rId42">
          <objectPr defaultSize="0" r:id="rId43">
            <anchor moveWithCells="1">
              <from>
                <xdr:col>9</xdr:col>
                <xdr:colOff>571500</xdr:colOff>
                <xdr:row>1</xdr:row>
                <xdr:rowOff>28575</xdr:rowOff>
              </from>
              <to>
                <xdr:col>12</xdr:col>
                <xdr:colOff>266700</xdr:colOff>
                <xdr:row>3</xdr:row>
                <xdr:rowOff>209550</xdr:rowOff>
              </to>
            </anchor>
          </objectPr>
        </oleObject>
      </mc:Choice>
      <mc:Fallback>
        <oleObject progId="Equation.3" shapeId="1043" r:id="rId42"/>
      </mc:Fallback>
    </mc:AlternateContent>
    <mc:AlternateContent xmlns:mc="http://schemas.openxmlformats.org/markup-compatibility/2006">
      <mc:Choice Requires="x14">
        <oleObject progId="Equation.3" shapeId="1044" r:id="rId44">
          <objectPr defaultSize="0" r:id="rId45">
            <anchor moveWithCells="1">
              <from>
                <xdr:col>9</xdr:col>
                <xdr:colOff>561975</xdr:colOff>
                <xdr:row>4</xdr:row>
                <xdr:rowOff>200025</xdr:rowOff>
              </from>
              <to>
                <xdr:col>13</xdr:col>
                <xdr:colOff>381000</xdr:colOff>
                <xdr:row>7</xdr:row>
                <xdr:rowOff>104775</xdr:rowOff>
              </to>
            </anchor>
          </objectPr>
        </oleObject>
      </mc:Choice>
      <mc:Fallback>
        <oleObject progId="Equation.3" shapeId="1044" r:id="rId44"/>
      </mc:Fallback>
    </mc:AlternateContent>
    <mc:AlternateContent xmlns:mc="http://schemas.openxmlformats.org/markup-compatibility/2006">
      <mc:Choice Requires="x14">
        <oleObject progId="Equation.3" shapeId="1045" r:id="rId46">
          <objectPr defaultSize="0" r:id="rId47">
            <anchor moveWithCells="1">
              <from>
                <xdr:col>9</xdr:col>
                <xdr:colOff>542925</xdr:colOff>
                <xdr:row>9</xdr:row>
                <xdr:rowOff>104775</xdr:rowOff>
              </from>
              <to>
                <xdr:col>23</xdr:col>
                <xdr:colOff>381000</xdr:colOff>
                <xdr:row>17</xdr:row>
                <xdr:rowOff>95250</xdr:rowOff>
              </to>
            </anchor>
          </objectPr>
        </oleObject>
      </mc:Choice>
      <mc:Fallback>
        <oleObject progId="Equation.3" shapeId="1045" r:id="rId46"/>
      </mc:Fallback>
    </mc:AlternateContent>
    <mc:AlternateContent xmlns:mc="http://schemas.openxmlformats.org/markup-compatibility/2006">
      <mc:Choice Requires="x14">
        <oleObject progId="Equation.3" shapeId="1046" r:id="rId48">
          <objectPr defaultSize="0" r:id="rId49">
            <anchor moveWithCells="1">
              <from>
                <xdr:col>5</xdr:col>
                <xdr:colOff>523875</xdr:colOff>
                <xdr:row>2</xdr:row>
                <xdr:rowOff>114300</xdr:rowOff>
              </from>
              <to>
                <xdr:col>9</xdr:col>
                <xdr:colOff>104775</xdr:colOff>
                <xdr:row>4</xdr:row>
                <xdr:rowOff>133350</xdr:rowOff>
              </to>
            </anchor>
          </objectPr>
        </oleObject>
      </mc:Choice>
      <mc:Fallback>
        <oleObject progId="Equation.3" shapeId="1046" r:id="rId48"/>
      </mc:Fallback>
    </mc:AlternateContent>
    <mc:AlternateContent xmlns:mc="http://schemas.openxmlformats.org/markup-compatibility/2006">
      <mc:Choice Requires="x14">
        <oleObject progId="Equation.3" shapeId="1054" r:id="rId50">
          <objectPr defaultSize="0" autoPict="0" r:id="rId25">
            <anchor moveWithCells="1" sizeWithCells="1">
              <from>
                <xdr:col>1</xdr:col>
                <xdr:colOff>19050</xdr:colOff>
                <xdr:row>16</xdr:row>
                <xdr:rowOff>0</xdr:rowOff>
              </from>
              <to>
                <xdr:col>1</xdr:col>
                <xdr:colOff>180975</xdr:colOff>
                <xdr:row>17</xdr:row>
                <xdr:rowOff>0</xdr:rowOff>
              </to>
            </anchor>
          </objectPr>
        </oleObject>
      </mc:Choice>
      <mc:Fallback>
        <oleObject progId="Equation.3" shapeId="1054" r:id="rId50"/>
      </mc:Fallback>
    </mc:AlternateContent>
    <mc:AlternateContent xmlns:mc="http://schemas.openxmlformats.org/markup-compatibility/2006">
      <mc:Choice Requires="x14">
        <oleObject progId="Equation.3" shapeId="1055" r:id="rId51">
          <objectPr defaultSize="0" autoPict="0" r:id="rId27">
            <anchor moveWithCells="1" sizeWithCells="1">
              <from>
                <xdr:col>2</xdr:col>
                <xdr:colOff>0</xdr:colOff>
                <xdr:row>16</xdr:row>
                <xdr:rowOff>0</xdr:rowOff>
              </from>
              <to>
                <xdr:col>2</xdr:col>
                <xdr:colOff>180975</xdr:colOff>
                <xdr:row>17</xdr:row>
                <xdr:rowOff>0</xdr:rowOff>
              </to>
            </anchor>
          </objectPr>
        </oleObject>
      </mc:Choice>
      <mc:Fallback>
        <oleObject progId="Equation.3" shapeId="1055" r:id="rId51"/>
      </mc:Fallback>
    </mc:AlternateContent>
    <mc:AlternateContent xmlns:mc="http://schemas.openxmlformats.org/markup-compatibility/2006">
      <mc:Choice Requires="x14">
        <oleObject progId="Equation.3" shapeId="1056" r:id="rId52">
          <objectPr defaultSize="0" autoPict="0" r:id="rId29">
            <anchor moveWithCells="1" siz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180975</xdr:colOff>
                <xdr:row>17</xdr:row>
                <xdr:rowOff>0</xdr:rowOff>
              </to>
            </anchor>
          </objectPr>
        </oleObject>
      </mc:Choice>
      <mc:Fallback>
        <oleObject progId="Equation.3" shapeId="1056" r:id="rId52"/>
      </mc:Fallback>
    </mc:AlternateContent>
    <mc:AlternateContent xmlns:mc="http://schemas.openxmlformats.org/markup-compatibility/2006">
      <mc:Choice Requires="x14">
        <oleObject progId="Equation.3" shapeId="1057" r:id="rId53">
          <objectPr defaultSize="0" autoPict="0" r:id="rId31">
            <anchor moveWithCells="1" sizeWithCells="1">
              <from>
                <xdr:col>4</xdr:col>
                <xdr:colOff>0</xdr:colOff>
                <xdr:row>16</xdr:row>
                <xdr:rowOff>0</xdr:rowOff>
              </from>
              <to>
                <xdr:col>4</xdr:col>
                <xdr:colOff>180975</xdr:colOff>
                <xdr:row>17</xdr:row>
                <xdr:rowOff>0</xdr:rowOff>
              </to>
            </anchor>
          </objectPr>
        </oleObject>
      </mc:Choice>
      <mc:Fallback>
        <oleObject progId="Equation.3" shapeId="1057" r:id="rId53"/>
      </mc:Fallback>
    </mc:AlternateContent>
    <mc:AlternateContent xmlns:mc="http://schemas.openxmlformats.org/markup-compatibility/2006">
      <mc:Choice Requires="x14">
        <oleObject progId="Equation.3" shapeId="1058" r:id="rId54">
          <objectPr defaultSize="0" autoPict="0" r:id="rId33">
            <anchor moveWithCells="1" siz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180975</xdr:colOff>
                <xdr:row>17</xdr:row>
                <xdr:rowOff>0</xdr:rowOff>
              </to>
            </anchor>
          </objectPr>
        </oleObject>
      </mc:Choice>
      <mc:Fallback>
        <oleObject progId="Equation.3" shapeId="1058" r:id="rId54"/>
      </mc:Fallback>
    </mc:AlternateContent>
    <mc:AlternateContent xmlns:mc="http://schemas.openxmlformats.org/markup-compatibility/2006">
      <mc:Choice Requires="x14">
        <oleObject progId="Equation.3" shapeId="1059" r:id="rId55">
          <objectPr defaultSize="0" autoPict="0" r:id="rId35">
            <anchor moveWithCells="1" sizeWithCells="1">
              <from>
                <xdr:col>6</xdr:col>
                <xdr:colOff>0</xdr:colOff>
                <xdr:row>16</xdr:row>
                <xdr:rowOff>0</xdr:rowOff>
              </from>
              <to>
                <xdr:col>6</xdr:col>
                <xdr:colOff>180975</xdr:colOff>
                <xdr:row>17</xdr:row>
                <xdr:rowOff>0</xdr:rowOff>
              </to>
            </anchor>
          </objectPr>
        </oleObject>
      </mc:Choice>
      <mc:Fallback>
        <oleObject progId="Equation.3" shapeId="1059" r:id="rId55"/>
      </mc:Fallback>
    </mc:AlternateContent>
    <mc:AlternateContent xmlns:mc="http://schemas.openxmlformats.org/markup-compatibility/2006">
      <mc:Choice Requires="x14">
        <oleObject progId="Equation.3" shapeId="1060" r:id="rId56">
          <objectPr defaultSize="0" autoPict="0" r:id="rId37">
            <anchor moveWithCells="1" sizeWithCells="1">
              <from>
                <xdr:col>7</xdr:col>
                <xdr:colOff>0</xdr:colOff>
                <xdr:row>16</xdr:row>
                <xdr:rowOff>0</xdr:rowOff>
              </from>
              <to>
                <xdr:col>7</xdr:col>
                <xdr:colOff>180975</xdr:colOff>
                <xdr:row>17</xdr:row>
                <xdr:rowOff>0</xdr:rowOff>
              </to>
            </anchor>
          </objectPr>
        </oleObject>
      </mc:Choice>
      <mc:Fallback>
        <oleObject progId="Equation.3" shapeId="1060" r:id="rId5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6"/>
  <sheetViews>
    <sheetView zoomScaleNormal="100" workbookViewId="0">
      <selection activeCell="B17" sqref="B17"/>
    </sheetView>
  </sheetViews>
  <sheetFormatPr defaultRowHeight="12.75" x14ac:dyDescent="0.2"/>
  <sheetData>
    <row r="1" spans="1:16" ht="15" x14ac:dyDescent="0.25">
      <c r="A1" s="1" t="s">
        <v>8</v>
      </c>
    </row>
    <row r="2" spans="1:16" ht="15" x14ac:dyDescent="0.25">
      <c r="A2" s="3" t="s">
        <v>9</v>
      </c>
    </row>
    <row r="3" spans="1:16" ht="18" x14ac:dyDescent="0.25">
      <c r="A3" s="32"/>
      <c r="D3">
        <v>16.2</v>
      </c>
      <c r="N3">
        <v>459</v>
      </c>
      <c r="O3">
        <v>-211</v>
      </c>
      <c r="P3">
        <v>112</v>
      </c>
    </row>
    <row r="4" spans="1:16" ht="18" x14ac:dyDescent="0.25">
      <c r="A4" s="32" t="s">
        <v>10</v>
      </c>
      <c r="D4">
        <v>24.6</v>
      </c>
      <c r="N4">
        <v>-211</v>
      </c>
      <c r="O4">
        <v>312</v>
      </c>
      <c r="P4">
        <v>215</v>
      </c>
    </row>
    <row r="5" spans="1:16" ht="18" x14ac:dyDescent="0.25">
      <c r="A5" s="32" t="s">
        <v>11</v>
      </c>
      <c r="D5">
        <v>22.8</v>
      </c>
      <c r="N5">
        <v>112</v>
      </c>
      <c r="O5">
        <v>215</v>
      </c>
      <c r="P5">
        <v>179</v>
      </c>
    </row>
    <row r="7" spans="1:16" ht="18.75" thickBot="1" x14ac:dyDescent="0.3">
      <c r="A7" s="32"/>
    </row>
    <row r="8" spans="1:16" ht="16.5" thickTop="1" thickBot="1" x14ac:dyDescent="0.25">
      <c r="A8" s="33"/>
      <c r="B8" s="34" t="s">
        <v>12</v>
      </c>
      <c r="C8" s="35" t="s">
        <v>13</v>
      </c>
      <c r="D8" s="35" t="s">
        <v>14</v>
      </c>
      <c r="E8" s="35" t="s">
        <v>15</v>
      </c>
      <c r="F8" s="36" t="s">
        <v>16</v>
      </c>
    </row>
    <row r="9" spans="1:16" ht="16.5" thickTop="1" thickBot="1" x14ac:dyDescent="0.25">
      <c r="A9" s="37"/>
      <c r="B9" s="38">
        <v>0.2</v>
      </c>
      <c r="C9" s="39">
        <v>0.25</v>
      </c>
      <c r="D9" s="39">
        <v>0.5</v>
      </c>
      <c r="E9" s="39">
        <v>0.3</v>
      </c>
      <c r="F9" s="40">
        <v>0.1</v>
      </c>
    </row>
    <row r="10" spans="1:16" ht="15.75" thickBot="1" x14ac:dyDescent="0.25">
      <c r="A10" s="41"/>
      <c r="B10" s="7">
        <v>0.2</v>
      </c>
      <c r="C10" s="8">
        <v>0.25</v>
      </c>
      <c r="D10" s="8">
        <v>0.1</v>
      </c>
      <c r="E10" s="8">
        <v>0.4</v>
      </c>
      <c r="F10" s="4">
        <v>0.2</v>
      </c>
    </row>
    <row r="11" spans="1:16" ht="15.75" thickBot="1" x14ac:dyDescent="0.25">
      <c r="A11" s="42"/>
      <c r="B11" s="9">
        <v>0.6</v>
      </c>
      <c r="C11" s="10">
        <v>0.5</v>
      </c>
      <c r="D11" s="10">
        <v>0.4</v>
      </c>
      <c r="E11" s="10">
        <v>0.3</v>
      </c>
      <c r="F11" s="5">
        <v>0.7</v>
      </c>
    </row>
    <row r="12" spans="1:16" ht="16.5" thickTop="1" thickBot="1" x14ac:dyDescent="0.25">
      <c r="A12" s="43"/>
    </row>
    <row r="13" spans="1:16" ht="13.5" thickTop="1" x14ac:dyDescent="0.2">
      <c r="A13" t="s">
        <v>5</v>
      </c>
      <c r="B13" s="34" t="s">
        <v>12</v>
      </c>
      <c r="C13" s="35" t="s">
        <v>13</v>
      </c>
      <c r="D13" s="35" t="s">
        <v>14</v>
      </c>
      <c r="E13" s="35" t="s">
        <v>15</v>
      </c>
      <c r="F13" s="36" t="s">
        <v>16</v>
      </c>
    </row>
    <row r="14" spans="1:16" x14ac:dyDescent="0.2">
      <c r="B14">
        <f>B9*$D$3+B10*$D$4+B11*$D$5</f>
        <v>21.84</v>
      </c>
      <c r="C14">
        <f>C9*$D$3+C10*$D$4+C11*$D$5</f>
        <v>21.6</v>
      </c>
      <c r="D14">
        <f>D9*$D$3+D10*$D$4+D11*$D$5</f>
        <v>19.68</v>
      </c>
      <c r="E14">
        <f>E9*$D$3+E10*$D$4+E11*$D$5</f>
        <v>21.54</v>
      </c>
      <c r="F14">
        <f>F9*$D$3+F10*$D$4+F11*$D$5</f>
        <v>22.5</v>
      </c>
    </row>
    <row r="16" spans="1:16" x14ac:dyDescent="0.2">
      <c r="A16" t="s">
        <v>6</v>
      </c>
      <c r="B16">
        <f>(B9^2*$N$3+B10^2*$O$4+B11^2*$P$5+2*B9*B10*$O$3+2*B9*B11*$P$3+2*B10*B11*$P$4)^0.5</f>
        <v>12.52517464948094</v>
      </c>
      <c r="C16">
        <f>(C9^2*$N$3+C10^2*$O$4+C11^2*$P$5+2*C9*C10*$O$3+2*C9*C11*$P$3+2*C10*C11*$P$4)^0.5</f>
        <v>12.1783619588186</v>
      </c>
      <c r="D16">
        <f>(D9^2*$N$3+D10^2*$O$4+D11^2*$P$5+2*D9*D10*$O$3+2*D9*D11*$P$3+2*D10*D11*$P$4)^0.5</f>
        <v>13.689777207829206</v>
      </c>
      <c r="E16">
        <f>(E9^2*$N$3+E10^2*$O$4+E11^2*$P$5+2*E9*E10*$O$3+2*E9*E11*$P$3+2*E10*E11*$P$4)^0.5</f>
        <v>11.334019587066189</v>
      </c>
      <c r="F16">
        <f>(F9^2*$N$3+F10^2*$O$4+F11^2*$P$5+2*F9*F10*$O$3+2*F9*F11*$P$3+2*F10*F11*$P$4)^0.5</f>
        <v>13.123261789661898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60" r:id="rId4">
          <objectPr defaultSize="0" autoPict="0" r:id="rId5">
            <anchor moveWithCells="1" sizeWithCells="1">
              <from>
                <xdr:col>9</xdr:col>
                <xdr:colOff>9525</xdr:colOff>
                <xdr:row>2</xdr:row>
                <xdr:rowOff>38100</xdr:rowOff>
              </from>
              <to>
                <xdr:col>12</xdr:col>
                <xdr:colOff>47625</xdr:colOff>
                <xdr:row>5</xdr:row>
                <xdr:rowOff>38100</xdr:rowOff>
              </to>
            </anchor>
          </objectPr>
        </oleObject>
      </mc:Choice>
      <mc:Fallback>
        <oleObject progId="Equation.3" shapeId="2060" r:id="rId4"/>
      </mc:Fallback>
    </mc:AlternateContent>
    <mc:AlternateContent xmlns:mc="http://schemas.openxmlformats.org/markup-compatibility/2006">
      <mc:Choice Requires="x14">
        <oleObject progId="Equation.3" shapeId="2059" r:id="rId6">
          <objectPr defaultSize="0" autoPict="0" r:id="rId7">
            <anchor moveWithCells="1" sizeWithCells="1">
              <from>
                <xdr:col>0</xdr:col>
                <xdr:colOff>314325</xdr:colOff>
                <xdr:row>2</xdr:row>
                <xdr:rowOff>47625</xdr:rowOff>
              </from>
              <to>
                <xdr:col>1</xdr:col>
                <xdr:colOff>552450</xdr:colOff>
                <xdr:row>5</xdr:row>
                <xdr:rowOff>47625</xdr:rowOff>
              </to>
            </anchor>
          </objectPr>
        </oleObject>
      </mc:Choice>
      <mc:Fallback>
        <oleObject progId="Equation.3" shapeId="2059" r:id="rId6"/>
      </mc:Fallback>
    </mc:AlternateContent>
    <mc:AlternateContent xmlns:mc="http://schemas.openxmlformats.org/markup-compatibility/2006">
      <mc:Choice Requires="x14">
        <oleObject progId="Equation.3" shapeId="2058" r:id="rId8">
          <objectPr defaultSize="0" autoPict="0" r:id="rId9">
            <anchor moveWithCells="1" siz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419100</xdr:colOff>
                <xdr:row>7</xdr:row>
                <xdr:rowOff>200025</xdr:rowOff>
              </to>
            </anchor>
          </objectPr>
        </oleObject>
      </mc:Choice>
      <mc:Fallback>
        <oleObject progId="Equation.3" shapeId="2058" r:id="rId8"/>
      </mc:Fallback>
    </mc:AlternateContent>
    <mc:AlternateContent xmlns:mc="http://schemas.openxmlformats.org/markup-compatibility/2006">
      <mc:Choice Requires="x14">
        <oleObject progId="Equation.3" shapeId="2057" r:id="rId10">
          <objectPr defaultSize="0" autoPict="0" r:id="rId11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200025</xdr:colOff>
                <xdr:row>8</xdr:row>
                <xdr:rowOff>200025</xdr:rowOff>
              </to>
            </anchor>
          </objectPr>
        </oleObject>
      </mc:Choice>
      <mc:Fallback>
        <oleObject progId="Equation.3" shapeId="2057" r:id="rId10"/>
      </mc:Fallback>
    </mc:AlternateContent>
    <mc:AlternateContent xmlns:mc="http://schemas.openxmlformats.org/markup-compatibility/2006">
      <mc:Choice Requires="x14">
        <oleObject progId="Equation.3" shapeId="2056" r:id="rId12">
          <objectPr defaultSize="0" autoPict="0" r:id="rId13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219075</xdr:colOff>
                <xdr:row>10</xdr:row>
                <xdr:rowOff>0</xdr:rowOff>
              </to>
            </anchor>
          </objectPr>
        </oleObject>
      </mc:Choice>
      <mc:Fallback>
        <oleObject progId="Equation.3" shapeId="2056" r:id="rId12"/>
      </mc:Fallback>
    </mc:AlternateContent>
    <mc:AlternateContent xmlns:mc="http://schemas.openxmlformats.org/markup-compatibility/2006">
      <mc:Choice Requires="x14">
        <oleObject progId="Equation.3" shapeId="2055" r:id="rId14">
          <objectPr defaultSize="0" autoPict="0" r:id="rId15">
            <anchor moveWithCells="1" siz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219075</xdr:colOff>
                <xdr:row>11</xdr:row>
                <xdr:rowOff>0</xdr:rowOff>
              </to>
            </anchor>
          </objectPr>
        </oleObject>
      </mc:Choice>
      <mc:Fallback>
        <oleObject progId="Equation.3" shapeId="2055" r:id="rId14"/>
      </mc:Fallback>
    </mc:AlternateContent>
    <mc:AlternateContent xmlns:mc="http://schemas.openxmlformats.org/markup-compatibility/2006">
      <mc:Choice Requires="x14">
        <oleObject progId="Equation.3" shapeId="2054" r:id="rId16">
          <objectPr defaultSize="0" autoPict="0" r:id="rId17">
            <anchor moveWithCells="1" siz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180975</xdr:colOff>
                <xdr:row>12</xdr:row>
                <xdr:rowOff>0</xdr:rowOff>
              </to>
            </anchor>
          </objectPr>
        </oleObject>
      </mc:Choice>
      <mc:Fallback>
        <oleObject progId="Equation.3" shapeId="2054" r:id="rId16"/>
      </mc:Fallback>
    </mc:AlternateContent>
    <mc:AlternateContent xmlns:mc="http://schemas.openxmlformats.org/markup-compatibility/2006">
      <mc:Choice Requires="x14">
        <oleObject progId="Equation.3" shapeId="2053" r:id="rId18">
          <objectPr defaultSize="0" autoPict="0" r:id="rId19">
            <anchor moveWithCells="1" siz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142875</xdr:colOff>
                <xdr:row>12</xdr:row>
                <xdr:rowOff>0</xdr:rowOff>
              </to>
            </anchor>
          </objectPr>
        </oleObject>
      </mc:Choice>
      <mc:Fallback>
        <oleObject progId="Equation.3" shapeId="2053" r:id="rId18"/>
      </mc:Fallback>
    </mc:AlternateContent>
    <mc:AlternateContent xmlns:mc="http://schemas.openxmlformats.org/markup-compatibility/2006">
      <mc:Choice Requires="x14">
        <oleObject progId="Equation.3" shapeId="2051" r:id="rId20">
          <objectPr defaultSize="0" autoPict="0" r:id="rId21">
            <anchor moveWithCells="1" siz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190500</xdr:colOff>
                <xdr:row>12</xdr:row>
                <xdr:rowOff>0</xdr:rowOff>
              </to>
            </anchor>
          </objectPr>
        </oleObject>
      </mc:Choice>
      <mc:Fallback>
        <oleObject progId="Equation.3" shapeId="2051" r:id="rId20"/>
      </mc:Fallback>
    </mc:AlternateContent>
    <mc:AlternateContent xmlns:mc="http://schemas.openxmlformats.org/markup-compatibility/2006">
      <mc:Choice Requires="x14">
        <oleObject progId="Equation.3" shapeId="2050" r:id="rId22">
          <objectPr defaultSize="0" autoPict="0" r:id="rId23">
            <anchor moveWithCells="1" siz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190500</xdr:colOff>
                <xdr:row>12</xdr:row>
                <xdr:rowOff>0</xdr:rowOff>
              </to>
            </anchor>
          </objectPr>
        </oleObject>
      </mc:Choice>
      <mc:Fallback>
        <oleObject progId="Equation.3" shapeId="2050" r:id="rId22"/>
      </mc:Fallback>
    </mc:AlternateContent>
    <mc:AlternateContent xmlns:mc="http://schemas.openxmlformats.org/markup-compatibility/2006">
      <mc:Choice Requires="x14">
        <oleObject progId="Equation.3" shapeId="2049" r:id="rId24">
          <objectPr defaultSize="0" autoPict="0" r:id="rId25">
            <anchor moveWithCells="1" sizeWithCells="1">
              <from>
                <xdr:col>0</xdr:col>
                <xdr:colOff>0</xdr:colOff>
                <xdr:row>12</xdr:row>
                <xdr:rowOff>0</xdr:rowOff>
              </from>
              <to>
                <xdr:col>0</xdr:col>
                <xdr:colOff>200025</xdr:colOff>
                <xdr:row>12</xdr:row>
                <xdr:rowOff>0</xdr:rowOff>
              </to>
            </anchor>
          </objectPr>
        </oleObject>
      </mc:Choice>
      <mc:Fallback>
        <oleObject progId="Equation.3" shapeId="2049" r:id="rId24"/>
      </mc:Fallback>
    </mc:AlternateContent>
    <mc:AlternateContent xmlns:mc="http://schemas.openxmlformats.org/markup-compatibility/2006">
      <mc:Choice Requires="x14">
        <oleObject progId="Equation.3" shapeId="2061" r:id="rId26">
          <objectPr defaultSize="0" r:id="rId27">
            <anchor moveWithCells="1">
              <from>
                <xdr:col>9</xdr:col>
                <xdr:colOff>0</xdr:colOff>
                <xdr:row>6</xdr:row>
                <xdr:rowOff>123825</xdr:rowOff>
              </from>
              <to>
                <xdr:col>28</xdr:col>
                <xdr:colOff>57150</xdr:colOff>
                <xdr:row>12</xdr:row>
                <xdr:rowOff>38100</xdr:rowOff>
              </to>
            </anchor>
          </objectPr>
        </oleObject>
      </mc:Choice>
      <mc:Fallback>
        <oleObject progId="Equation.3" shapeId="2061" r:id="rId26"/>
      </mc:Fallback>
    </mc:AlternateContent>
    <mc:AlternateContent xmlns:mc="http://schemas.openxmlformats.org/markup-compatibility/2006">
      <mc:Choice Requires="x14">
        <oleObject progId="Equation.3" shapeId="2062" r:id="rId28">
          <objectPr defaultSize="0" r:id="rId29">
            <anchor moveWithCells="1">
              <from>
                <xdr:col>9</xdr:col>
                <xdr:colOff>0</xdr:colOff>
                <xdr:row>12</xdr:row>
                <xdr:rowOff>47625</xdr:rowOff>
              </from>
              <to>
                <xdr:col>19</xdr:col>
                <xdr:colOff>0</xdr:colOff>
                <xdr:row>14</xdr:row>
                <xdr:rowOff>47625</xdr:rowOff>
              </to>
            </anchor>
          </objectPr>
        </oleObject>
      </mc:Choice>
      <mc:Fallback>
        <oleObject progId="Equation.3" shapeId="2062" r:id="rId2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workbookViewId="0">
      <selection activeCell="B20" sqref="B20"/>
    </sheetView>
  </sheetViews>
  <sheetFormatPr defaultRowHeight="12.75" x14ac:dyDescent="0.2"/>
  <cols>
    <col min="4" max="4" width="13.28515625" customWidth="1"/>
  </cols>
  <sheetData>
    <row r="1" spans="1:4" ht="15" x14ac:dyDescent="0.25">
      <c r="A1" s="1" t="s">
        <v>17</v>
      </c>
    </row>
    <row r="2" spans="1:4" ht="15" x14ac:dyDescent="0.25">
      <c r="A2" s="1"/>
    </row>
    <row r="3" spans="1:4" ht="15" x14ac:dyDescent="0.25">
      <c r="A3" s="3" t="s">
        <v>18</v>
      </c>
    </row>
    <row r="4" spans="1:4" ht="15.75" thickBot="1" x14ac:dyDescent="0.3">
      <c r="A4" s="3"/>
    </row>
    <row r="5" spans="1:4" ht="28.5" thickTop="1" thickBot="1" x14ac:dyDescent="0.25">
      <c r="A5" s="44" t="s">
        <v>19</v>
      </c>
      <c r="B5" s="45" t="s">
        <v>20</v>
      </c>
      <c r="C5" s="45" t="s">
        <v>21</v>
      </c>
      <c r="D5" s="46" t="s">
        <v>22</v>
      </c>
    </row>
    <row r="6" spans="1:4" ht="16.5" thickTop="1" thickBot="1" x14ac:dyDescent="0.25">
      <c r="A6" s="47"/>
      <c r="B6" s="48"/>
      <c r="C6" s="48"/>
      <c r="D6" s="49"/>
    </row>
    <row r="7" spans="1:4" ht="14.25" thickTop="1" thickBot="1" x14ac:dyDescent="0.25">
      <c r="A7" s="50"/>
      <c r="B7" s="8">
        <v>0.15</v>
      </c>
      <c r="C7" s="8">
        <v>0.28000000000000003</v>
      </c>
      <c r="D7" s="4">
        <v>0.6</v>
      </c>
    </row>
    <row r="8" spans="1:4" ht="13.5" thickBot="1" x14ac:dyDescent="0.25">
      <c r="A8" s="51"/>
      <c r="B8" s="10">
        <v>0.21</v>
      </c>
      <c r="C8" s="10">
        <v>0.42</v>
      </c>
      <c r="D8" s="5">
        <v>0.4</v>
      </c>
    </row>
    <row r="9" spans="1:4" ht="13.5" thickTop="1" x14ac:dyDescent="0.2">
      <c r="A9" s="52"/>
    </row>
    <row r="10" spans="1:4" ht="18" x14ac:dyDescent="0.25">
      <c r="A10" s="53" t="s">
        <v>23</v>
      </c>
    </row>
    <row r="11" spans="1:4" ht="18" x14ac:dyDescent="0.25">
      <c r="A11" s="32"/>
    </row>
    <row r="12" spans="1:4" ht="18" x14ac:dyDescent="0.25">
      <c r="A12" s="53" t="s">
        <v>24</v>
      </c>
    </row>
    <row r="13" spans="1:4" ht="15" x14ac:dyDescent="0.25">
      <c r="A13" s="1" t="s">
        <v>25</v>
      </c>
    </row>
    <row r="15" spans="1:4" x14ac:dyDescent="0.2">
      <c r="A15" t="s">
        <v>30</v>
      </c>
      <c r="B15">
        <f>D7*B7+D8*B8</f>
        <v>0.17399999999999999</v>
      </c>
    </row>
    <row r="19" spans="1:3" x14ac:dyDescent="0.2">
      <c r="A19">
        <v>-1</v>
      </c>
      <c r="B19">
        <f>($D$7^2*$C$7^2+$D$8^2*$C$8^2+2*$D$7*$D$8*$C$7*$C$8*A19)^0.5</f>
        <v>0</v>
      </c>
      <c r="C19" t="s">
        <v>49</v>
      </c>
    </row>
    <row r="20" spans="1:3" x14ac:dyDescent="0.2">
      <c r="A20">
        <f>A19+0.2</f>
        <v>-0.8</v>
      </c>
      <c r="B20">
        <f t="shared" ref="B20:B29" si="0">($D$7^2*$C$7^2+$D$8^2*$C$8^2+2*$D$7*$D$8*$C$7*$C$8*A20)^0.5</f>
        <v>0.10625252938165754</v>
      </c>
    </row>
    <row r="21" spans="1:3" x14ac:dyDescent="0.2">
      <c r="A21">
        <f t="shared" ref="A21:A29" si="1">A20+0.2</f>
        <v>-0.60000000000000009</v>
      </c>
      <c r="B21">
        <f t="shared" si="0"/>
        <v>0.15026376808798583</v>
      </c>
    </row>
    <row r="22" spans="1:3" x14ac:dyDescent="0.2">
      <c r="A22">
        <f t="shared" si="1"/>
        <v>-0.40000000000000008</v>
      </c>
      <c r="B22">
        <f t="shared" si="0"/>
        <v>0.18403477932173581</v>
      </c>
    </row>
    <row r="23" spans="1:3" x14ac:dyDescent="0.2">
      <c r="A23">
        <f t="shared" si="1"/>
        <v>-0.20000000000000007</v>
      </c>
      <c r="B23">
        <f t="shared" si="0"/>
        <v>0.2125050587633151</v>
      </c>
    </row>
    <row r="24" spans="1:3" x14ac:dyDescent="0.2">
      <c r="A24">
        <f t="shared" si="1"/>
        <v>0</v>
      </c>
      <c r="B24">
        <f t="shared" si="0"/>
        <v>0.23758787847867999</v>
      </c>
    </row>
    <row r="25" spans="1:3" x14ac:dyDescent="0.2">
      <c r="A25">
        <f t="shared" si="1"/>
        <v>0.2</v>
      </c>
      <c r="B25">
        <f t="shared" si="0"/>
        <v>0.26026448086513843</v>
      </c>
    </row>
    <row r="26" spans="1:3" x14ac:dyDescent="0.2">
      <c r="A26">
        <f t="shared" si="1"/>
        <v>0.4</v>
      </c>
      <c r="B26">
        <f t="shared" si="0"/>
        <v>0.28111776891544937</v>
      </c>
    </row>
    <row r="27" spans="1:3" x14ac:dyDescent="0.2">
      <c r="A27">
        <f t="shared" si="1"/>
        <v>0.60000000000000009</v>
      </c>
      <c r="B27">
        <f t="shared" si="0"/>
        <v>0.30052753617597178</v>
      </c>
    </row>
    <row r="28" spans="1:3" x14ac:dyDescent="0.2">
      <c r="A28">
        <f t="shared" si="1"/>
        <v>0.8</v>
      </c>
      <c r="B28">
        <f t="shared" si="0"/>
        <v>0.31875758814497268</v>
      </c>
    </row>
    <row r="29" spans="1:3" x14ac:dyDescent="0.2">
      <c r="A29">
        <f t="shared" si="1"/>
        <v>1</v>
      </c>
      <c r="B29">
        <f t="shared" si="0"/>
        <v>0.33600000000000002</v>
      </c>
      <c r="C29" t="s">
        <v>50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3078" r:id="rId3">
          <objectPr defaultSize="0" autoPict="0" r:id="rId4">
            <anchor moveWithCells="1" siz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180975</xdr:colOff>
                <xdr:row>5</xdr:row>
                <xdr:rowOff>200025</xdr:rowOff>
              </to>
            </anchor>
          </objectPr>
        </oleObject>
      </mc:Choice>
      <mc:Fallback>
        <oleObject progId="Equation.3" shapeId="3078" r:id="rId3"/>
      </mc:Fallback>
    </mc:AlternateContent>
    <mc:AlternateContent xmlns:mc="http://schemas.openxmlformats.org/markup-compatibility/2006">
      <mc:Choice Requires="x14">
        <oleObject progId="Equation.3" shapeId="3077" r:id="rId5">
          <objectPr defaultSize="0" autoPict="0" r:id="rId6">
            <anchor moveWithCells="1" siz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142875</xdr:colOff>
                <xdr:row>5</xdr:row>
                <xdr:rowOff>200025</xdr:rowOff>
              </to>
            </anchor>
          </objectPr>
        </oleObject>
      </mc:Choice>
      <mc:Fallback>
        <oleObject progId="Equation.3" shapeId="3077" r:id="rId5"/>
      </mc:Fallback>
    </mc:AlternateContent>
    <mc:AlternateContent xmlns:mc="http://schemas.openxmlformats.org/markup-compatibility/2006">
      <mc:Choice Requires="x14">
        <oleObject progId="Equation.3" shapeId="3076" r:id="rId7">
          <objectPr defaultSize="0" autoPict="0" r:id="rId8">
            <anchor moveWithCells="1" siz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180975</xdr:colOff>
                <xdr:row>5</xdr:row>
                <xdr:rowOff>200025</xdr:rowOff>
              </to>
            </anchor>
          </objectPr>
        </oleObject>
      </mc:Choice>
      <mc:Fallback>
        <oleObject progId="Equation.3" shapeId="3076" r:id="rId7"/>
      </mc:Fallback>
    </mc:AlternateContent>
    <mc:AlternateContent xmlns:mc="http://schemas.openxmlformats.org/markup-compatibility/2006">
      <mc:Choice Requires="x14">
        <oleObject progId="Equation.3" shapeId="3075" r:id="rId9">
          <objectPr defaultSize="0" autoPict="0" r:id="rId10">
            <anchor moveWithCells="1" siz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190500</xdr:colOff>
                <xdr:row>5</xdr:row>
                <xdr:rowOff>200025</xdr:rowOff>
              </to>
            </anchor>
          </objectPr>
        </oleObject>
      </mc:Choice>
      <mc:Fallback>
        <oleObject progId="Equation.3" shapeId="3075" r:id="rId9"/>
      </mc:Fallback>
    </mc:AlternateContent>
    <mc:AlternateContent xmlns:mc="http://schemas.openxmlformats.org/markup-compatibility/2006">
      <mc:Choice Requires="x14">
        <oleObject progId="Equation.3" shapeId="3074" r:id="rId11">
          <objectPr defaultSize="0" autoPict="0" r:id="rId12">
            <anchor moveWithCells="1" siz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190500</xdr:colOff>
                <xdr:row>7</xdr:row>
                <xdr:rowOff>19050</xdr:rowOff>
              </to>
            </anchor>
          </objectPr>
        </oleObject>
      </mc:Choice>
      <mc:Fallback>
        <oleObject progId="Equation.3" shapeId="3074" r:id="rId11"/>
      </mc:Fallback>
    </mc:AlternateContent>
    <mc:AlternateContent xmlns:mc="http://schemas.openxmlformats.org/markup-compatibility/2006">
      <mc:Choice Requires="x14">
        <oleObject progId="Equation.3" shapeId="3073" r:id="rId13">
          <objectPr defaultSize="0" autoPict="0" r:id="rId14">
            <anchor moveWithCells="1" siz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200025</xdr:colOff>
                <xdr:row>8</xdr:row>
                <xdr:rowOff>28575</xdr:rowOff>
              </to>
            </anchor>
          </objectPr>
        </oleObject>
      </mc:Choice>
      <mc:Fallback>
        <oleObject progId="Equation.3" shapeId="3073" r:id="rId13"/>
      </mc:Fallback>
    </mc:AlternateContent>
    <mc:AlternateContent xmlns:mc="http://schemas.openxmlformats.org/markup-compatibility/2006">
      <mc:Choice Requires="x14">
        <oleObject progId="Equation.3" shapeId="3079" r:id="rId15">
          <objectPr defaultSize="0" r:id="rId16">
            <anchor moveWithCells="1">
              <from>
                <xdr:col>5</xdr:col>
                <xdr:colOff>552450</xdr:colOff>
                <xdr:row>3</xdr:row>
                <xdr:rowOff>66675</xdr:rowOff>
              </from>
              <to>
                <xdr:col>19</xdr:col>
                <xdr:colOff>390525</xdr:colOff>
                <xdr:row>9</xdr:row>
                <xdr:rowOff>190500</xdr:rowOff>
              </to>
            </anchor>
          </objectPr>
        </oleObject>
      </mc:Choice>
      <mc:Fallback>
        <oleObject progId="Equation.3" shapeId="3079" r:id="rId15"/>
      </mc:Fallback>
    </mc:AlternateContent>
    <mc:AlternateContent xmlns:mc="http://schemas.openxmlformats.org/markup-compatibility/2006">
      <mc:Choice Requires="x14">
        <oleObject progId="Equation.3" shapeId="3080" r:id="rId17">
          <objectPr defaultSize="0" r:id="rId18">
            <anchor moveWithCells="1">
              <from>
                <xdr:col>9</xdr:col>
                <xdr:colOff>38100</xdr:colOff>
                <xdr:row>12</xdr:row>
                <xdr:rowOff>85725</xdr:rowOff>
              </from>
              <to>
                <xdr:col>12</xdr:col>
                <xdr:colOff>228600</xdr:colOff>
                <xdr:row>15</xdr:row>
                <xdr:rowOff>38100</xdr:rowOff>
              </to>
            </anchor>
          </objectPr>
        </oleObject>
      </mc:Choice>
      <mc:Fallback>
        <oleObject progId="Equation.3" shapeId="3080" r:id="rId17"/>
      </mc:Fallback>
    </mc:AlternateContent>
    <mc:AlternateContent xmlns:mc="http://schemas.openxmlformats.org/markup-compatibility/2006">
      <mc:Choice Requires="x14">
        <oleObject progId="Equation.3" shapeId="3081" r:id="rId19">
          <objectPr defaultSize="0" r:id="rId20">
            <anchor moveWithCells="1">
              <from>
                <xdr:col>0</xdr:col>
                <xdr:colOff>171450</xdr:colOff>
                <xdr:row>16</xdr:row>
                <xdr:rowOff>9525</xdr:rowOff>
              </from>
              <to>
                <xdr:col>0</xdr:col>
                <xdr:colOff>400050</xdr:colOff>
                <xdr:row>17</xdr:row>
                <xdr:rowOff>66675</xdr:rowOff>
              </to>
            </anchor>
          </objectPr>
        </oleObject>
      </mc:Choice>
      <mc:Fallback>
        <oleObject progId="Equation.3" shapeId="3081" r:id="rId19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"/>
  <sheetViews>
    <sheetView workbookViewId="0">
      <selection activeCell="B30" sqref="B30"/>
    </sheetView>
  </sheetViews>
  <sheetFormatPr defaultRowHeight="12.75" x14ac:dyDescent="0.2"/>
  <cols>
    <col min="1" max="1" width="11.140625" customWidth="1"/>
    <col min="2" max="2" width="11.85546875" customWidth="1"/>
    <col min="3" max="3" width="12" customWidth="1"/>
    <col min="4" max="4" width="13.140625" customWidth="1"/>
  </cols>
  <sheetData>
    <row r="1" spans="1:16" ht="15" x14ac:dyDescent="0.25">
      <c r="A1" s="1" t="s">
        <v>26</v>
      </c>
    </row>
    <row r="2" spans="1:16" ht="19.5" x14ac:dyDescent="0.35">
      <c r="A2" s="54" t="s">
        <v>27</v>
      </c>
    </row>
    <row r="3" spans="1:16" ht="18.75" thickBot="1" x14ac:dyDescent="0.3">
      <c r="A3" s="32"/>
    </row>
    <row r="4" spans="1:16" ht="28.5" thickTop="1" thickBot="1" x14ac:dyDescent="0.25">
      <c r="A4" s="55" t="s">
        <v>19</v>
      </c>
      <c r="B4" s="56" t="s">
        <v>20</v>
      </c>
      <c r="C4" s="56" t="s">
        <v>21</v>
      </c>
      <c r="D4" s="6" t="s">
        <v>22</v>
      </c>
      <c r="L4">
        <v>1</v>
      </c>
    </row>
    <row r="5" spans="1:16" ht="16.5" thickTop="1" thickBot="1" x14ac:dyDescent="0.25">
      <c r="A5" s="57"/>
      <c r="B5" s="58"/>
      <c r="C5" s="58"/>
      <c r="D5" s="59"/>
      <c r="L5">
        <v>0.3</v>
      </c>
      <c r="M5">
        <v>1</v>
      </c>
    </row>
    <row r="6" spans="1:16" ht="16.5" thickTop="1" thickBot="1" x14ac:dyDescent="0.25">
      <c r="A6" s="60"/>
      <c r="B6" s="8">
        <v>0.13</v>
      </c>
      <c r="C6" s="8">
        <v>0.28000000000000003</v>
      </c>
      <c r="D6" s="4">
        <v>0.2</v>
      </c>
      <c r="L6">
        <v>0.41</v>
      </c>
      <c r="M6">
        <v>0.25</v>
      </c>
      <c r="N6">
        <v>1</v>
      </c>
    </row>
    <row r="7" spans="1:16" ht="15.75" thickBot="1" x14ac:dyDescent="0.25">
      <c r="A7" s="61"/>
      <c r="B7" s="8">
        <v>0.25</v>
      </c>
      <c r="C7" s="8">
        <v>0.42</v>
      </c>
      <c r="D7" s="4">
        <v>0.4</v>
      </c>
      <c r="L7">
        <v>-0.23</v>
      </c>
      <c r="M7">
        <v>-0.09</v>
      </c>
      <c r="N7">
        <v>-0.22</v>
      </c>
      <c r="O7">
        <v>1</v>
      </c>
    </row>
    <row r="8" spans="1:16" ht="15.75" thickBot="1" x14ac:dyDescent="0.25">
      <c r="A8" s="62"/>
      <c r="B8" s="8">
        <v>0.21</v>
      </c>
      <c r="C8" s="8">
        <v>0.35</v>
      </c>
      <c r="D8" s="4">
        <v>0.1</v>
      </c>
      <c r="L8">
        <v>0.13</v>
      </c>
      <c r="M8">
        <v>0</v>
      </c>
      <c r="N8">
        <v>0.31</v>
      </c>
      <c r="O8">
        <v>0.14000000000000001</v>
      </c>
      <c r="P8">
        <v>1</v>
      </c>
    </row>
    <row r="9" spans="1:16" ht="15.75" thickBot="1" x14ac:dyDescent="0.25">
      <c r="A9" s="62"/>
      <c r="B9" s="8">
        <v>0.41</v>
      </c>
      <c r="C9" s="8">
        <v>0.48</v>
      </c>
      <c r="D9" s="4">
        <v>0.2</v>
      </c>
    </row>
    <row r="10" spans="1:16" ht="15.75" thickBot="1" x14ac:dyDescent="0.25">
      <c r="A10" s="63"/>
      <c r="B10" s="10">
        <v>0.3</v>
      </c>
      <c r="C10" s="10">
        <v>0.39</v>
      </c>
      <c r="D10" s="5">
        <v>0.1</v>
      </c>
    </row>
    <row r="11" spans="1:16" ht="18.75" thickTop="1" x14ac:dyDescent="0.25">
      <c r="A11" s="32"/>
      <c r="L11">
        <v>1</v>
      </c>
      <c r="M11">
        <v>2</v>
      </c>
      <c r="N11">
        <v>3</v>
      </c>
      <c r="O11">
        <v>4</v>
      </c>
      <c r="P11">
        <v>5</v>
      </c>
    </row>
    <row r="12" spans="1:16" ht="18" x14ac:dyDescent="0.25">
      <c r="A12" s="32"/>
      <c r="K12">
        <v>1</v>
      </c>
      <c r="L12">
        <f>L4*$C$6*C6</f>
        <v>7.8400000000000011E-2</v>
      </c>
    </row>
    <row r="13" spans="1:16" x14ac:dyDescent="0.2">
      <c r="K13">
        <v>2</v>
      </c>
      <c r="L13">
        <f>L5*$C$6*C7</f>
        <v>3.5279999999999999E-2</v>
      </c>
      <c r="M13">
        <f>M5*$C$7*C7</f>
        <v>0.17639999999999997</v>
      </c>
    </row>
    <row r="14" spans="1:16" ht="18" x14ac:dyDescent="0.25">
      <c r="A14" s="32"/>
      <c r="K14">
        <v>3</v>
      </c>
      <c r="L14">
        <f>L6*$C$6*C8</f>
        <v>4.018E-2</v>
      </c>
      <c r="M14">
        <f>M6*$C$7*C8</f>
        <v>3.6749999999999998E-2</v>
      </c>
      <c r="N14">
        <f>N6*$C$8*C8</f>
        <v>0.12249999999999998</v>
      </c>
    </row>
    <row r="15" spans="1:16" ht="18" x14ac:dyDescent="0.25">
      <c r="A15" s="32" t="s">
        <v>28</v>
      </c>
      <c r="K15">
        <v>4</v>
      </c>
      <c r="L15">
        <f>L7*$C$6*C9</f>
        <v>-3.0912000000000005E-2</v>
      </c>
      <c r="M15">
        <f>M7*$C$7*C9</f>
        <v>-1.8144E-2</v>
      </c>
      <c r="N15">
        <f>N7*$C$8*C9</f>
        <v>-3.696E-2</v>
      </c>
      <c r="O15">
        <f>O7*$C$9*C9</f>
        <v>0.23039999999999999</v>
      </c>
    </row>
    <row r="16" spans="1:16" ht="15" x14ac:dyDescent="0.25">
      <c r="A16" s="1"/>
      <c r="K16">
        <v>5</v>
      </c>
      <c r="L16">
        <f>L8*$C$6*C10</f>
        <v>1.4196000000000002E-2</v>
      </c>
      <c r="M16">
        <f>M8*$C$7*C10</f>
        <v>0</v>
      </c>
      <c r="N16">
        <f>N8*$C$8*C10</f>
        <v>4.2314999999999998E-2</v>
      </c>
      <c r="O16">
        <f>O8*$C$9*C10</f>
        <v>2.6208000000000006E-2</v>
      </c>
      <c r="P16">
        <f>P8*$C$10*C10</f>
        <v>0.15210000000000001</v>
      </c>
    </row>
    <row r="17" spans="1:3" ht="15.75" x14ac:dyDescent="0.25">
      <c r="A17" s="64" t="s">
        <v>29</v>
      </c>
    </row>
    <row r="20" spans="1:3" x14ac:dyDescent="0.2">
      <c r="A20" t="s">
        <v>30</v>
      </c>
      <c r="B20">
        <f>D6*B6</f>
        <v>2.6000000000000002E-2</v>
      </c>
    </row>
    <row r="21" spans="1:3" x14ac:dyDescent="0.2">
      <c r="B21">
        <f>D7*B7</f>
        <v>0.1</v>
      </c>
    </row>
    <row r="22" spans="1:3" x14ac:dyDescent="0.2">
      <c r="B22">
        <f>D8*B8</f>
        <v>2.1000000000000001E-2</v>
      </c>
    </row>
    <row r="23" spans="1:3" x14ac:dyDescent="0.2">
      <c r="B23">
        <f>D9*B9</f>
        <v>8.2000000000000003E-2</v>
      </c>
    </row>
    <row r="24" spans="1:3" x14ac:dyDescent="0.2">
      <c r="B24">
        <f>D10*B10</f>
        <v>0.03</v>
      </c>
    </row>
    <row r="25" spans="1:3" x14ac:dyDescent="0.2">
      <c r="A25" t="s">
        <v>31</v>
      </c>
      <c r="B25" s="52">
        <f>SUM(B20:B24)</f>
        <v>0.25900000000000001</v>
      </c>
      <c r="C25">
        <f>SUMPRODUCT(B6:B10,D6:D10)</f>
        <v>0.25900000000000001</v>
      </c>
    </row>
    <row r="27" spans="1:3" x14ac:dyDescent="0.2">
      <c r="A27" t="s">
        <v>32</v>
      </c>
    </row>
    <row r="28" spans="1:3" x14ac:dyDescent="0.2">
      <c r="A28" t="s">
        <v>33</v>
      </c>
      <c r="B28">
        <f>B29^2</f>
        <v>4.9122060000000009E-2</v>
      </c>
    </row>
    <row r="29" spans="1:3" x14ac:dyDescent="0.2">
      <c r="A29" t="s">
        <v>34</v>
      </c>
      <c r="B29" s="52">
        <f>(D6^2*L12+D7^2*M13+D8^2*N14+D9^2*O15+D10^2*P16+2*(D6*D7*L13+D6*D8*L14+D6*D9*L15+D6*D10*L16+D7*D8*M14+D7*D9*M15+D7*D10*M16+D8*D9*N15+D8*D10*N16+D9*D10*O16))^0.5</f>
        <v>0.2216349701649088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106" r:id="rId4">
          <objectPr defaultSize="0" autoPict="0" r:id="rId5">
            <anchor moveWithCells="1" siz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180975</xdr:colOff>
                <xdr:row>4</xdr:row>
                <xdr:rowOff>200025</xdr:rowOff>
              </to>
            </anchor>
          </objectPr>
        </oleObject>
      </mc:Choice>
      <mc:Fallback>
        <oleObject progId="Equation.3" shapeId="4106" r:id="rId4"/>
      </mc:Fallback>
    </mc:AlternateContent>
    <mc:AlternateContent xmlns:mc="http://schemas.openxmlformats.org/markup-compatibility/2006">
      <mc:Choice Requires="x14">
        <oleObject progId="Equation.3" shapeId="4105" r:id="rId6">
          <objectPr defaultSize="0" autoPict="0" r:id="rId7">
            <anchor moveWithCells="1" siz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142875</xdr:colOff>
                <xdr:row>4</xdr:row>
                <xdr:rowOff>200025</xdr:rowOff>
              </to>
            </anchor>
          </objectPr>
        </oleObject>
      </mc:Choice>
      <mc:Fallback>
        <oleObject progId="Equation.3" shapeId="4105" r:id="rId6"/>
      </mc:Fallback>
    </mc:AlternateContent>
    <mc:AlternateContent xmlns:mc="http://schemas.openxmlformats.org/markup-compatibility/2006">
      <mc:Choice Requires="x14">
        <oleObject progId="Equation.3" shapeId="4104" r:id="rId8">
          <objectPr defaultSize="0" autoPict="0" r:id="rId9">
            <anchor moveWithCells="1" sizeWithCells="1">
              <from>
                <xdr:col>2</xdr:col>
                <xdr:colOff>0</xdr:colOff>
                <xdr:row>4</xdr:row>
                <xdr:rowOff>0</xdr:rowOff>
              </from>
              <to>
                <xdr:col>2</xdr:col>
                <xdr:colOff>180975</xdr:colOff>
                <xdr:row>4</xdr:row>
                <xdr:rowOff>200025</xdr:rowOff>
              </to>
            </anchor>
          </objectPr>
        </oleObject>
      </mc:Choice>
      <mc:Fallback>
        <oleObject progId="Equation.3" shapeId="4104" r:id="rId8"/>
      </mc:Fallback>
    </mc:AlternateContent>
    <mc:AlternateContent xmlns:mc="http://schemas.openxmlformats.org/markup-compatibility/2006">
      <mc:Choice Requires="x14">
        <oleObject progId="Equation.3" shapeId="4103" r:id="rId10">
          <objectPr defaultSize="0" autoPict="0" r:id="rId11">
            <anchor moveWithCells="1" siz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190500</xdr:colOff>
                <xdr:row>4</xdr:row>
                <xdr:rowOff>200025</xdr:rowOff>
              </to>
            </anchor>
          </objectPr>
        </oleObject>
      </mc:Choice>
      <mc:Fallback>
        <oleObject progId="Equation.3" shapeId="4103" r:id="rId10"/>
      </mc:Fallback>
    </mc:AlternateContent>
    <mc:AlternateContent xmlns:mc="http://schemas.openxmlformats.org/markup-compatibility/2006">
      <mc:Choice Requires="x14">
        <oleObject progId="Equation.3" shapeId="4102" r:id="rId12">
          <objectPr defaultSize="0" autoPict="0" r:id="rId13">
            <anchor moveWithCells="1" siz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190500</xdr:colOff>
                <xdr:row>5</xdr:row>
                <xdr:rowOff>200025</xdr:rowOff>
              </to>
            </anchor>
          </objectPr>
        </oleObject>
      </mc:Choice>
      <mc:Fallback>
        <oleObject progId="Equation.3" shapeId="4102" r:id="rId12"/>
      </mc:Fallback>
    </mc:AlternateContent>
    <mc:AlternateContent xmlns:mc="http://schemas.openxmlformats.org/markup-compatibility/2006">
      <mc:Choice Requires="x14">
        <oleObject progId="Equation.3" shapeId="4101" r:id="rId14">
          <objectPr defaultSize="0" autoPict="0" r:id="rId15">
            <anchor moveWithCells="1" sizeWithCells="1">
              <from>
                <xdr:col>0</xdr:col>
                <xdr:colOff>0</xdr:colOff>
                <xdr:row>6</xdr:row>
                <xdr:rowOff>0</xdr:rowOff>
              </from>
              <to>
                <xdr:col>0</xdr:col>
                <xdr:colOff>200025</xdr:colOff>
                <xdr:row>7</xdr:row>
                <xdr:rowOff>0</xdr:rowOff>
              </to>
            </anchor>
          </objectPr>
        </oleObject>
      </mc:Choice>
      <mc:Fallback>
        <oleObject progId="Equation.3" shapeId="4101" r:id="rId14"/>
      </mc:Fallback>
    </mc:AlternateContent>
    <mc:AlternateContent xmlns:mc="http://schemas.openxmlformats.org/markup-compatibility/2006">
      <mc:Choice Requires="x14">
        <oleObject progId="Equation.3" shapeId="4100" r:id="rId16">
          <objectPr defaultSize="0" autoPict="0" r:id="rId17">
            <anchor moveWithCells="1" sizeWithCells="1">
              <from>
                <xdr:col>0</xdr:col>
                <xdr:colOff>0</xdr:colOff>
                <xdr:row>7</xdr:row>
                <xdr:rowOff>0</xdr:rowOff>
              </from>
              <to>
                <xdr:col>0</xdr:col>
                <xdr:colOff>200025</xdr:colOff>
                <xdr:row>8</xdr:row>
                <xdr:rowOff>0</xdr:rowOff>
              </to>
            </anchor>
          </objectPr>
        </oleObject>
      </mc:Choice>
      <mc:Fallback>
        <oleObject progId="Equation.3" shapeId="4100" r:id="rId16"/>
      </mc:Fallback>
    </mc:AlternateContent>
    <mc:AlternateContent xmlns:mc="http://schemas.openxmlformats.org/markup-compatibility/2006">
      <mc:Choice Requires="x14">
        <oleObject progId="Equation.3" shapeId="4099" r:id="rId18">
          <objectPr defaultSize="0" autoPict="0" r:id="rId19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0</xdr:col>
                <xdr:colOff>200025</xdr:colOff>
                <xdr:row>9</xdr:row>
                <xdr:rowOff>0</xdr:rowOff>
              </to>
            </anchor>
          </objectPr>
        </oleObject>
      </mc:Choice>
      <mc:Fallback>
        <oleObject progId="Equation.3" shapeId="4099" r:id="rId18"/>
      </mc:Fallback>
    </mc:AlternateContent>
    <mc:AlternateContent xmlns:mc="http://schemas.openxmlformats.org/markup-compatibility/2006">
      <mc:Choice Requires="x14">
        <oleObject progId="Equation.3" shapeId="4098" r:id="rId20">
          <objectPr defaultSize="0" autoPict="0" r:id="rId21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200025</xdr:colOff>
                <xdr:row>10</xdr:row>
                <xdr:rowOff>0</xdr:rowOff>
              </to>
            </anchor>
          </objectPr>
        </oleObject>
      </mc:Choice>
      <mc:Fallback>
        <oleObject progId="Equation.3" shapeId="4098" r:id="rId20"/>
      </mc:Fallback>
    </mc:AlternateContent>
    <mc:AlternateContent xmlns:mc="http://schemas.openxmlformats.org/markup-compatibility/2006">
      <mc:Choice Requires="x14">
        <oleObject progId="Equation.3" shapeId="4097" r:id="rId22">
          <objectPr defaultSize="0" autoPict="0" r:id="rId23">
            <anchor moveWithCells="1" sizeWithCells="1">
              <from>
                <xdr:col>4</xdr:col>
                <xdr:colOff>590550</xdr:colOff>
                <xdr:row>2</xdr:row>
                <xdr:rowOff>228600</xdr:rowOff>
              </from>
              <to>
                <xdr:col>10</xdr:col>
                <xdr:colOff>209550</xdr:colOff>
                <xdr:row>7</xdr:row>
                <xdr:rowOff>76200</xdr:rowOff>
              </to>
            </anchor>
          </objectPr>
        </oleObject>
      </mc:Choice>
      <mc:Fallback>
        <oleObject progId="Equation.3" shapeId="4097" r:id="rId22"/>
      </mc:Fallback>
    </mc:AlternateContent>
    <mc:AlternateContent xmlns:mc="http://schemas.openxmlformats.org/markup-compatibility/2006">
      <mc:Choice Requires="x14">
        <oleObject progId="Equation.3" shapeId="4109" r:id="rId24">
          <objectPr defaultSize="0" r:id="rId25">
            <anchor moveWithCells="1">
              <from>
                <xdr:col>10</xdr:col>
                <xdr:colOff>285750</xdr:colOff>
                <xdr:row>9</xdr:row>
                <xdr:rowOff>171450</xdr:rowOff>
              </from>
              <to>
                <xdr:col>10</xdr:col>
                <xdr:colOff>485775</xdr:colOff>
                <xdr:row>10</xdr:row>
                <xdr:rowOff>209550</xdr:rowOff>
              </to>
            </anchor>
          </objectPr>
        </oleObject>
      </mc:Choice>
      <mc:Fallback>
        <oleObject progId="Equation.3" shapeId="4109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Příklad 1</vt:lpstr>
      <vt:lpstr>Příklad 2</vt:lpstr>
      <vt:lpstr>Příklad 3</vt:lpstr>
      <vt:lpstr>Příklad 4</vt:lpstr>
      <vt:lpstr>Příklad 5</vt:lpstr>
    </vt:vector>
  </TitlesOfParts>
  <Company>ESF -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cikt</cp:lastModifiedBy>
  <dcterms:created xsi:type="dcterms:W3CDTF">2008-03-01T19:38:43Z</dcterms:created>
  <dcterms:modified xsi:type="dcterms:W3CDTF">2016-03-04T13:59:33Z</dcterms:modified>
</cp:coreProperties>
</file>