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3395" windowHeight="7620" activeTab="2"/>
  </bookViews>
  <sheets>
    <sheet name="příklad1" sheetId="1" r:id="rId1"/>
    <sheet name="přklad 2" sheetId="2" r:id="rId2"/>
    <sheet name="příklad 3" sheetId="4" r:id="rId3"/>
  </sheets>
  <calcPr calcId="145621"/>
</workbook>
</file>

<file path=xl/calcChain.xml><?xml version="1.0" encoding="utf-8"?>
<calcChain xmlns="http://schemas.openxmlformats.org/spreadsheetml/2006/main">
  <c r="D314" i="4" l="1"/>
  <c r="E314" i="4"/>
  <c r="C314" i="4"/>
  <c r="D313" i="4"/>
  <c r="E313" i="4"/>
  <c r="C313" i="4"/>
  <c r="E312" i="4"/>
  <c r="D312" i="4"/>
  <c r="C312" i="4"/>
  <c r="E306" i="4"/>
  <c r="D306" i="4"/>
  <c r="C306" i="4"/>
  <c r="D305" i="4"/>
  <c r="E305" i="4"/>
  <c r="C305" i="4"/>
  <c r="E304" i="4"/>
  <c r="D304" i="4"/>
  <c r="C304" i="4"/>
  <c r="C298" i="4"/>
  <c r="C296" i="4"/>
  <c r="D294" i="4"/>
  <c r="C294" i="4"/>
  <c r="J288" i="4"/>
  <c r="K288" i="4"/>
  <c r="J290" i="4"/>
  <c r="K290" i="4"/>
  <c r="I290" i="4"/>
  <c r="I288" i="4"/>
  <c r="J286" i="4"/>
  <c r="K286" i="4"/>
  <c r="I286" i="4"/>
  <c r="J283" i="4"/>
  <c r="J7" i="4"/>
  <c r="K7" i="4"/>
  <c r="J8" i="4"/>
  <c r="K8" i="4"/>
  <c r="J9" i="4"/>
  <c r="K9" i="4"/>
  <c r="J10" i="4"/>
  <c r="K10" i="4"/>
  <c r="J11" i="4"/>
  <c r="K11" i="4"/>
  <c r="J12" i="4"/>
  <c r="K12" i="4"/>
  <c r="J13" i="4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7" i="4"/>
  <c r="K27" i="4"/>
  <c r="J28" i="4"/>
  <c r="K28" i="4"/>
  <c r="J29" i="4"/>
  <c r="K29" i="4"/>
  <c r="J30" i="4"/>
  <c r="K30" i="4"/>
  <c r="J31" i="4"/>
  <c r="K31" i="4"/>
  <c r="J32" i="4"/>
  <c r="K32" i="4"/>
  <c r="J33" i="4"/>
  <c r="K33" i="4"/>
  <c r="J34" i="4"/>
  <c r="K34" i="4"/>
  <c r="J35" i="4"/>
  <c r="K35" i="4"/>
  <c r="J36" i="4"/>
  <c r="K36" i="4"/>
  <c r="J37" i="4"/>
  <c r="K37" i="4"/>
  <c r="J38" i="4"/>
  <c r="K38" i="4"/>
  <c r="J39" i="4"/>
  <c r="K39" i="4"/>
  <c r="J40" i="4"/>
  <c r="K40" i="4"/>
  <c r="J41" i="4"/>
  <c r="K41" i="4"/>
  <c r="J42" i="4"/>
  <c r="K42" i="4"/>
  <c r="J43" i="4"/>
  <c r="K43" i="4"/>
  <c r="J44" i="4"/>
  <c r="K44" i="4"/>
  <c r="J45" i="4"/>
  <c r="K45" i="4"/>
  <c r="J46" i="4"/>
  <c r="K46" i="4"/>
  <c r="J47" i="4"/>
  <c r="K47" i="4"/>
  <c r="J48" i="4"/>
  <c r="K48" i="4"/>
  <c r="J49" i="4"/>
  <c r="K49" i="4"/>
  <c r="J50" i="4"/>
  <c r="K50" i="4"/>
  <c r="J51" i="4"/>
  <c r="K51" i="4"/>
  <c r="J52" i="4"/>
  <c r="K52" i="4"/>
  <c r="J53" i="4"/>
  <c r="K53" i="4"/>
  <c r="J54" i="4"/>
  <c r="K54" i="4"/>
  <c r="J55" i="4"/>
  <c r="K55" i="4"/>
  <c r="J56" i="4"/>
  <c r="K56" i="4"/>
  <c r="J57" i="4"/>
  <c r="K57" i="4"/>
  <c r="J58" i="4"/>
  <c r="K58" i="4"/>
  <c r="J59" i="4"/>
  <c r="K59" i="4"/>
  <c r="J60" i="4"/>
  <c r="K60" i="4"/>
  <c r="J61" i="4"/>
  <c r="K61" i="4"/>
  <c r="J62" i="4"/>
  <c r="K62" i="4"/>
  <c r="J63" i="4"/>
  <c r="K63" i="4"/>
  <c r="J64" i="4"/>
  <c r="K64" i="4"/>
  <c r="J65" i="4"/>
  <c r="K65" i="4"/>
  <c r="J66" i="4"/>
  <c r="K66" i="4"/>
  <c r="J67" i="4"/>
  <c r="K67" i="4"/>
  <c r="J68" i="4"/>
  <c r="K68" i="4"/>
  <c r="J69" i="4"/>
  <c r="K69" i="4"/>
  <c r="J70" i="4"/>
  <c r="K70" i="4"/>
  <c r="J71" i="4"/>
  <c r="K71" i="4"/>
  <c r="J72" i="4"/>
  <c r="K72" i="4"/>
  <c r="J73" i="4"/>
  <c r="K73" i="4"/>
  <c r="J74" i="4"/>
  <c r="K74" i="4"/>
  <c r="J75" i="4"/>
  <c r="K75" i="4"/>
  <c r="J76" i="4"/>
  <c r="K76" i="4"/>
  <c r="J77" i="4"/>
  <c r="K77" i="4"/>
  <c r="J78" i="4"/>
  <c r="K78" i="4"/>
  <c r="J79" i="4"/>
  <c r="K79" i="4"/>
  <c r="J80" i="4"/>
  <c r="K80" i="4"/>
  <c r="J81" i="4"/>
  <c r="K81" i="4"/>
  <c r="J82" i="4"/>
  <c r="K82" i="4"/>
  <c r="J83" i="4"/>
  <c r="K83" i="4"/>
  <c r="J84" i="4"/>
  <c r="K84" i="4"/>
  <c r="J85" i="4"/>
  <c r="K85" i="4"/>
  <c r="J86" i="4"/>
  <c r="K86" i="4"/>
  <c r="J87" i="4"/>
  <c r="K87" i="4"/>
  <c r="J88" i="4"/>
  <c r="K88" i="4"/>
  <c r="J89" i="4"/>
  <c r="K89" i="4"/>
  <c r="J90" i="4"/>
  <c r="K90" i="4"/>
  <c r="J91" i="4"/>
  <c r="K91" i="4"/>
  <c r="J92" i="4"/>
  <c r="K92" i="4"/>
  <c r="J93" i="4"/>
  <c r="K93" i="4"/>
  <c r="J94" i="4"/>
  <c r="K94" i="4"/>
  <c r="J95" i="4"/>
  <c r="K95" i="4"/>
  <c r="J96" i="4"/>
  <c r="K96" i="4"/>
  <c r="J97" i="4"/>
  <c r="K97" i="4"/>
  <c r="J98" i="4"/>
  <c r="K98" i="4"/>
  <c r="J99" i="4"/>
  <c r="K99" i="4"/>
  <c r="J100" i="4"/>
  <c r="K100" i="4"/>
  <c r="J101" i="4"/>
  <c r="K101" i="4"/>
  <c r="J102" i="4"/>
  <c r="K102" i="4"/>
  <c r="J103" i="4"/>
  <c r="K103" i="4"/>
  <c r="J104" i="4"/>
  <c r="K104" i="4"/>
  <c r="J105" i="4"/>
  <c r="K105" i="4"/>
  <c r="J106" i="4"/>
  <c r="K106" i="4"/>
  <c r="J107" i="4"/>
  <c r="K107" i="4"/>
  <c r="J108" i="4"/>
  <c r="K108" i="4"/>
  <c r="J109" i="4"/>
  <c r="K109" i="4"/>
  <c r="J110" i="4"/>
  <c r="K110" i="4"/>
  <c r="J111" i="4"/>
  <c r="K111" i="4"/>
  <c r="J112" i="4"/>
  <c r="K112" i="4"/>
  <c r="J113" i="4"/>
  <c r="K113" i="4"/>
  <c r="J114" i="4"/>
  <c r="K114" i="4"/>
  <c r="J115" i="4"/>
  <c r="K115" i="4"/>
  <c r="J116" i="4"/>
  <c r="K116" i="4"/>
  <c r="J117" i="4"/>
  <c r="K117" i="4"/>
  <c r="J118" i="4"/>
  <c r="K118" i="4"/>
  <c r="J119" i="4"/>
  <c r="K119" i="4"/>
  <c r="J120" i="4"/>
  <c r="K120" i="4"/>
  <c r="J121" i="4"/>
  <c r="K121" i="4"/>
  <c r="J122" i="4"/>
  <c r="K122" i="4"/>
  <c r="J123" i="4"/>
  <c r="K123" i="4"/>
  <c r="J124" i="4"/>
  <c r="K124" i="4"/>
  <c r="J125" i="4"/>
  <c r="K125" i="4"/>
  <c r="J126" i="4"/>
  <c r="K126" i="4"/>
  <c r="J127" i="4"/>
  <c r="K127" i="4"/>
  <c r="J128" i="4"/>
  <c r="K128" i="4"/>
  <c r="J129" i="4"/>
  <c r="K129" i="4"/>
  <c r="J130" i="4"/>
  <c r="K130" i="4"/>
  <c r="J131" i="4"/>
  <c r="K131" i="4"/>
  <c r="J132" i="4"/>
  <c r="K132" i="4"/>
  <c r="J133" i="4"/>
  <c r="K133" i="4"/>
  <c r="J134" i="4"/>
  <c r="K134" i="4"/>
  <c r="J135" i="4"/>
  <c r="K135" i="4"/>
  <c r="J136" i="4"/>
  <c r="K136" i="4"/>
  <c r="J137" i="4"/>
  <c r="K137" i="4"/>
  <c r="J138" i="4"/>
  <c r="K138" i="4"/>
  <c r="J139" i="4"/>
  <c r="K139" i="4"/>
  <c r="J140" i="4"/>
  <c r="K140" i="4"/>
  <c r="J141" i="4"/>
  <c r="K141" i="4"/>
  <c r="J142" i="4"/>
  <c r="K142" i="4"/>
  <c r="J143" i="4"/>
  <c r="K143" i="4"/>
  <c r="J144" i="4"/>
  <c r="K144" i="4"/>
  <c r="J145" i="4"/>
  <c r="K145" i="4"/>
  <c r="J146" i="4"/>
  <c r="K146" i="4"/>
  <c r="J147" i="4"/>
  <c r="K147" i="4"/>
  <c r="J148" i="4"/>
  <c r="K148" i="4"/>
  <c r="J149" i="4"/>
  <c r="K149" i="4"/>
  <c r="J150" i="4"/>
  <c r="K150" i="4"/>
  <c r="J151" i="4"/>
  <c r="K151" i="4"/>
  <c r="J152" i="4"/>
  <c r="K152" i="4"/>
  <c r="J153" i="4"/>
  <c r="K153" i="4"/>
  <c r="J154" i="4"/>
  <c r="K154" i="4"/>
  <c r="J155" i="4"/>
  <c r="K155" i="4"/>
  <c r="J156" i="4"/>
  <c r="K156" i="4"/>
  <c r="J157" i="4"/>
  <c r="K157" i="4"/>
  <c r="J158" i="4"/>
  <c r="K158" i="4"/>
  <c r="J159" i="4"/>
  <c r="K159" i="4"/>
  <c r="J160" i="4"/>
  <c r="K160" i="4"/>
  <c r="J161" i="4"/>
  <c r="K161" i="4"/>
  <c r="J162" i="4"/>
  <c r="K162" i="4"/>
  <c r="J163" i="4"/>
  <c r="K163" i="4"/>
  <c r="J164" i="4"/>
  <c r="K164" i="4"/>
  <c r="J165" i="4"/>
  <c r="K165" i="4"/>
  <c r="J166" i="4"/>
  <c r="K166" i="4"/>
  <c r="J167" i="4"/>
  <c r="K167" i="4"/>
  <c r="J168" i="4"/>
  <c r="K168" i="4"/>
  <c r="J169" i="4"/>
  <c r="K169" i="4"/>
  <c r="J170" i="4"/>
  <c r="K170" i="4"/>
  <c r="J171" i="4"/>
  <c r="K171" i="4"/>
  <c r="J172" i="4"/>
  <c r="K172" i="4"/>
  <c r="J173" i="4"/>
  <c r="K173" i="4"/>
  <c r="J174" i="4"/>
  <c r="K174" i="4"/>
  <c r="J175" i="4"/>
  <c r="K175" i="4"/>
  <c r="J176" i="4"/>
  <c r="K176" i="4"/>
  <c r="J177" i="4"/>
  <c r="K177" i="4"/>
  <c r="J178" i="4"/>
  <c r="K178" i="4"/>
  <c r="J179" i="4"/>
  <c r="K179" i="4"/>
  <c r="J180" i="4"/>
  <c r="K180" i="4"/>
  <c r="J181" i="4"/>
  <c r="K181" i="4"/>
  <c r="J182" i="4"/>
  <c r="K182" i="4"/>
  <c r="J183" i="4"/>
  <c r="K183" i="4"/>
  <c r="J184" i="4"/>
  <c r="K184" i="4"/>
  <c r="J185" i="4"/>
  <c r="K185" i="4"/>
  <c r="J186" i="4"/>
  <c r="K186" i="4"/>
  <c r="J187" i="4"/>
  <c r="K187" i="4"/>
  <c r="J188" i="4"/>
  <c r="K188" i="4"/>
  <c r="J189" i="4"/>
  <c r="K189" i="4"/>
  <c r="J190" i="4"/>
  <c r="K190" i="4"/>
  <c r="J191" i="4"/>
  <c r="K191" i="4"/>
  <c r="J192" i="4"/>
  <c r="K192" i="4"/>
  <c r="J193" i="4"/>
  <c r="K193" i="4"/>
  <c r="J194" i="4"/>
  <c r="K194" i="4"/>
  <c r="J195" i="4"/>
  <c r="K195" i="4"/>
  <c r="J196" i="4"/>
  <c r="K196" i="4"/>
  <c r="J197" i="4"/>
  <c r="K197" i="4"/>
  <c r="J198" i="4"/>
  <c r="K198" i="4"/>
  <c r="J199" i="4"/>
  <c r="K199" i="4"/>
  <c r="J200" i="4"/>
  <c r="K200" i="4"/>
  <c r="J201" i="4"/>
  <c r="K201" i="4"/>
  <c r="J202" i="4"/>
  <c r="K202" i="4"/>
  <c r="J203" i="4"/>
  <c r="K203" i="4"/>
  <c r="J204" i="4"/>
  <c r="K204" i="4"/>
  <c r="J205" i="4"/>
  <c r="K205" i="4"/>
  <c r="J206" i="4"/>
  <c r="K206" i="4"/>
  <c r="J207" i="4"/>
  <c r="K207" i="4"/>
  <c r="J208" i="4"/>
  <c r="K208" i="4"/>
  <c r="J209" i="4"/>
  <c r="K209" i="4"/>
  <c r="J210" i="4"/>
  <c r="K210" i="4"/>
  <c r="J211" i="4"/>
  <c r="K211" i="4"/>
  <c r="J212" i="4"/>
  <c r="K212" i="4"/>
  <c r="J213" i="4"/>
  <c r="K213" i="4"/>
  <c r="J214" i="4"/>
  <c r="K214" i="4"/>
  <c r="J215" i="4"/>
  <c r="K215" i="4"/>
  <c r="J216" i="4"/>
  <c r="K216" i="4"/>
  <c r="J217" i="4"/>
  <c r="K217" i="4"/>
  <c r="J218" i="4"/>
  <c r="K218" i="4"/>
  <c r="J219" i="4"/>
  <c r="K219" i="4"/>
  <c r="J220" i="4"/>
  <c r="K220" i="4"/>
  <c r="J221" i="4"/>
  <c r="K221" i="4"/>
  <c r="J222" i="4"/>
  <c r="K222" i="4"/>
  <c r="J223" i="4"/>
  <c r="K223" i="4"/>
  <c r="J224" i="4"/>
  <c r="K224" i="4"/>
  <c r="J225" i="4"/>
  <c r="K225" i="4"/>
  <c r="J226" i="4"/>
  <c r="K226" i="4"/>
  <c r="J227" i="4"/>
  <c r="K227" i="4"/>
  <c r="J228" i="4"/>
  <c r="K228" i="4"/>
  <c r="J229" i="4"/>
  <c r="K229" i="4"/>
  <c r="J230" i="4"/>
  <c r="K230" i="4"/>
  <c r="J231" i="4"/>
  <c r="K231" i="4"/>
  <c r="J232" i="4"/>
  <c r="K232" i="4"/>
  <c r="J233" i="4"/>
  <c r="K233" i="4"/>
  <c r="J234" i="4"/>
  <c r="K234" i="4"/>
  <c r="J235" i="4"/>
  <c r="K235" i="4"/>
  <c r="J236" i="4"/>
  <c r="K236" i="4"/>
  <c r="J237" i="4"/>
  <c r="K237" i="4"/>
  <c r="J238" i="4"/>
  <c r="K238" i="4"/>
  <c r="J239" i="4"/>
  <c r="K239" i="4"/>
  <c r="J240" i="4"/>
  <c r="K240" i="4"/>
  <c r="J241" i="4"/>
  <c r="K241" i="4"/>
  <c r="J242" i="4"/>
  <c r="K242" i="4"/>
  <c r="J243" i="4"/>
  <c r="K243" i="4"/>
  <c r="J244" i="4"/>
  <c r="K244" i="4"/>
  <c r="J245" i="4"/>
  <c r="K245" i="4"/>
  <c r="J246" i="4"/>
  <c r="K246" i="4"/>
  <c r="J247" i="4"/>
  <c r="K247" i="4"/>
  <c r="J248" i="4"/>
  <c r="K248" i="4"/>
  <c r="J249" i="4"/>
  <c r="K249" i="4"/>
  <c r="J250" i="4"/>
  <c r="K250" i="4"/>
  <c r="J251" i="4"/>
  <c r="K251" i="4"/>
  <c r="J252" i="4"/>
  <c r="K252" i="4"/>
  <c r="J253" i="4"/>
  <c r="K253" i="4"/>
  <c r="J254" i="4"/>
  <c r="K254" i="4"/>
  <c r="J255" i="4"/>
  <c r="K255" i="4"/>
  <c r="J256" i="4"/>
  <c r="K256" i="4"/>
  <c r="J257" i="4"/>
  <c r="K257" i="4"/>
  <c r="J258" i="4"/>
  <c r="K258" i="4"/>
  <c r="J259" i="4"/>
  <c r="K259" i="4"/>
  <c r="J260" i="4"/>
  <c r="K260" i="4"/>
  <c r="J261" i="4"/>
  <c r="K261" i="4"/>
  <c r="J262" i="4"/>
  <c r="K262" i="4"/>
  <c r="J263" i="4"/>
  <c r="K263" i="4"/>
  <c r="J264" i="4"/>
  <c r="K264" i="4"/>
  <c r="J265" i="4"/>
  <c r="K265" i="4"/>
  <c r="J266" i="4"/>
  <c r="K266" i="4"/>
  <c r="J267" i="4"/>
  <c r="K267" i="4"/>
  <c r="J268" i="4"/>
  <c r="K268" i="4"/>
  <c r="J269" i="4"/>
  <c r="K269" i="4"/>
  <c r="J270" i="4"/>
  <c r="K270" i="4"/>
  <c r="J271" i="4"/>
  <c r="K271" i="4"/>
  <c r="J272" i="4"/>
  <c r="K272" i="4"/>
  <c r="J273" i="4"/>
  <c r="K273" i="4"/>
  <c r="J274" i="4"/>
  <c r="K274" i="4"/>
  <c r="J275" i="4"/>
  <c r="K275" i="4"/>
  <c r="J276" i="4"/>
  <c r="K276" i="4"/>
  <c r="K6" i="4"/>
  <c r="J6" i="4"/>
  <c r="I27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6" i="4"/>
  <c r="B45" i="2" l="1"/>
  <c r="J35" i="2"/>
  <c r="C35" i="2"/>
  <c r="B37" i="2"/>
  <c r="B36" i="2"/>
  <c r="B35" i="2"/>
  <c r="M25" i="2"/>
  <c r="L25" i="2"/>
  <c r="K25" i="2"/>
  <c r="J25" i="2"/>
  <c r="B26" i="2"/>
  <c r="B25" i="2"/>
  <c r="K16" i="2"/>
  <c r="J16" i="2"/>
  <c r="C16" i="2"/>
  <c r="B16" i="2"/>
  <c r="F17" i="1"/>
  <c r="F16" i="1"/>
  <c r="F13" i="1"/>
  <c r="F14" i="1"/>
  <c r="F2" i="1"/>
  <c r="N2" i="1"/>
  <c r="F8" i="1"/>
  <c r="F7" i="1"/>
  <c r="F5" i="1"/>
  <c r="E298" i="4" l="1"/>
  <c r="E296" i="4"/>
  <c r="E294" i="4"/>
  <c r="D298" i="4"/>
  <c r="D296" i="4"/>
  <c r="K17" i="1"/>
  <c r="L17" i="1"/>
  <c r="J17" i="1"/>
  <c r="K16" i="1"/>
  <c r="L16" i="1"/>
  <c r="J16" i="1"/>
  <c r="K14" i="1"/>
  <c r="L14" i="1"/>
  <c r="J14" i="1"/>
  <c r="K13" i="1"/>
  <c r="L13" i="1"/>
  <c r="J13" i="1"/>
  <c r="R3" i="1"/>
  <c r="S3" i="1"/>
  <c r="T3" i="1"/>
  <c r="R4" i="1"/>
  <c r="S4" i="1"/>
  <c r="T4" i="1"/>
  <c r="S2" i="1"/>
  <c r="T2" i="1"/>
  <c r="R2" i="1"/>
  <c r="G17" i="1"/>
  <c r="H17" i="1"/>
  <c r="G16" i="1"/>
  <c r="H16" i="1"/>
  <c r="G14" i="1"/>
  <c r="H14" i="1"/>
  <c r="O2" i="1"/>
  <c r="P2" i="1"/>
  <c r="O3" i="1"/>
  <c r="P3" i="1"/>
  <c r="O4" i="1"/>
  <c r="P4" i="1"/>
  <c r="O5" i="1"/>
  <c r="P5" i="1"/>
  <c r="N3" i="1"/>
  <c r="N4" i="1"/>
  <c r="N5" i="1"/>
  <c r="G13" i="1"/>
  <c r="H13" i="1"/>
  <c r="K8" i="1"/>
  <c r="L8" i="1"/>
  <c r="J8" i="1"/>
  <c r="K7" i="1"/>
  <c r="L7" i="1"/>
  <c r="J7" i="1"/>
  <c r="D16" i="2" l="1"/>
  <c r="E16" i="2"/>
  <c r="F16" i="2"/>
  <c r="G16" i="2"/>
  <c r="H16" i="2"/>
  <c r="C17" i="2"/>
  <c r="D17" i="2"/>
  <c r="E17" i="2"/>
  <c r="F17" i="2"/>
  <c r="G17" i="2"/>
  <c r="H17" i="2"/>
  <c r="C18" i="2"/>
  <c r="D18" i="2"/>
  <c r="E18" i="2"/>
  <c r="F18" i="2"/>
  <c r="G18" i="2"/>
  <c r="H18" i="2"/>
  <c r="C19" i="2"/>
  <c r="D19" i="2"/>
  <c r="E19" i="2"/>
  <c r="F19" i="2"/>
  <c r="G19" i="2"/>
  <c r="H19" i="2"/>
  <c r="C20" i="2"/>
  <c r="D20" i="2"/>
  <c r="E20" i="2"/>
  <c r="F20" i="2"/>
  <c r="G20" i="2"/>
  <c r="H20" i="2"/>
  <c r="C21" i="2"/>
  <c r="D21" i="2"/>
  <c r="D30" i="2" s="1"/>
  <c r="E21" i="2"/>
  <c r="E30" i="2" s="1"/>
  <c r="F21" i="2"/>
  <c r="F30" i="2" s="1"/>
  <c r="G21" i="2"/>
  <c r="G30" i="2" s="1"/>
  <c r="H21" i="2"/>
  <c r="H30" i="2" s="1"/>
  <c r="C22" i="2"/>
  <c r="D22" i="2"/>
  <c r="E22" i="2"/>
  <c r="F22" i="2"/>
  <c r="G22" i="2"/>
  <c r="H22" i="2"/>
  <c r="B17" i="2"/>
  <c r="B18" i="2"/>
  <c r="D36" i="2" s="1"/>
  <c r="B19" i="2"/>
  <c r="B20" i="2"/>
  <c r="F36" i="2" s="1"/>
  <c r="B21" i="2"/>
  <c r="B22" i="2"/>
  <c r="H36" i="2" s="1"/>
  <c r="G8" i="1"/>
  <c r="H8" i="1"/>
  <c r="G7" i="1"/>
  <c r="H7" i="1"/>
  <c r="J3" i="1"/>
  <c r="K3" i="1"/>
  <c r="L3" i="1"/>
  <c r="J4" i="1"/>
  <c r="K4" i="1"/>
  <c r="L4" i="1"/>
  <c r="K2" i="1"/>
  <c r="L2" i="1"/>
  <c r="J2" i="1"/>
  <c r="G3" i="1"/>
  <c r="H3" i="1"/>
  <c r="G4" i="1"/>
  <c r="H4" i="1"/>
  <c r="G5" i="1"/>
  <c r="H5" i="1"/>
  <c r="H2" i="1"/>
  <c r="G2" i="1"/>
  <c r="F3" i="1"/>
  <c r="F4" i="1"/>
  <c r="G47" i="2" l="1"/>
  <c r="G49" i="2"/>
  <c r="G51" i="2"/>
  <c r="G46" i="2"/>
  <c r="G48" i="2"/>
  <c r="G50" i="2"/>
  <c r="G45" i="2"/>
  <c r="E47" i="2"/>
  <c r="E49" i="2"/>
  <c r="E51" i="2"/>
  <c r="E46" i="2"/>
  <c r="E48" i="2"/>
  <c r="E50" i="2"/>
  <c r="E45" i="2"/>
  <c r="C47" i="2"/>
  <c r="C49" i="2"/>
  <c r="C51" i="2"/>
  <c r="C46" i="2"/>
  <c r="C48" i="2"/>
  <c r="C50" i="2"/>
  <c r="C45" i="2"/>
  <c r="J21" i="2"/>
  <c r="J19" i="2"/>
  <c r="H28" i="2" s="1"/>
  <c r="J17" i="2"/>
  <c r="H26" i="2" s="1"/>
  <c r="K21" i="2"/>
  <c r="C30" i="2" s="1"/>
  <c r="K19" i="2"/>
  <c r="K17" i="2"/>
  <c r="B28" i="2"/>
  <c r="B30" i="2"/>
  <c r="K31" i="2"/>
  <c r="K29" i="2"/>
  <c r="K27" i="2"/>
  <c r="M31" i="2"/>
  <c r="M29" i="2"/>
  <c r="M27" i="2"/>
  <c r="B40" i="2"/>
  <c r="B38" i="2"/>
  <c r="C41" i="2"/>
  <c r="C39" i="2"/>
  <c r="C37" i="2"/>
  <c r="D35" i="2"/>
  <c r="D40" i="2"/>
  <c r="D38" i="2"/>
  <c r="E41" i="2"/>
  <c r="E39" i="2"/>
  <c r="E37" i="2"/>
  <c r="F35" i="2"/>
  <c r="F40" i="2"/>
  <c r="F38" i="2"/>
  <c r="G41" i="2"/>
  <c r="G39" i="2"/>
  <c r="G37" i="2"/>
  <c r="H35" i="2"/>
  <c r="H40" i="2"/>
  <c r="H38" i="2"/>
  <c r="B46" i="2"/>
  <c r="B48" i="2"/>
  <c r="B50" i="2"/>
  <c r="H46" i="2"/>
  <c r="H48" i="2"/>
  <c r="H50" i="2"/>
  <c r="H45" i="2"/>
  <c r="H47" i="2"/>
  <c r="H49" i="2"/>
  <c r="H51" i="2"/>
  <c r="F46" i="2"/>
  <c r="F48" i="2"/>
  <c r="F50" i="2"/>
  <c r="F45" i="2"/>
  <c r="F47" i="2"/>
  <c r="F49" i="2"/>
  <c r="F51" i="2"/>
  <c r="D46" i="2"/>
  <c r="D48" i="2"/>
  <c r="D50" i="2"/>
  <c r="D45" i="2"/>
  <c r="D47" i="2"/>
  <c r="D49" i="2"/>
  <c r="D51" i="2"/>
  <c r="F25" i="2"/>
  <c r="J22" i="2"/>
  <c r="H31" i="2" s="1"/>
  <c r="J20" i="2"/>
  <c r="F29" i="2" s="1"/>
  <c r="J18" i="2"/>
  <c r="F27" i="2" s="1"/>
  <c r="K22" i="2"/>
  <c r="K20" i="2"/>
  <c r="K18" i="2"/>
  <c r="B29" i="2"/>
  <c r="B31" i="2"/>
  <c r="K30" i="2"/>
  <c r="K28" i="2"/>
  <c r="K26" i="2"/>
  <c r="M30" i="2"/>
  <c r="M28" i="2"/>
  <c r="M26" i="2"/>
  <c r="B41" i="2"/>
  <c r="B39" i="2"/>
  <c r="C40" i="2"/>
  <c r="C38" i="2"/>
  <c r="C36" i="2"/>
  <c r="D41" i="2"/>
  <c r="D39" i="2"/>
  <c r="D37" i="2"/>
  <c r="E35" i="2"/>
  <c r="E40" i="2"/>
  <c r="E38" i="2"/>
  <c r="E36" i="2"/>
  <c r="F41" i="2"/>
  <c r="F39" i="2"/>
  <c r="F37" i="2"/>
  <c r="G35" i="2"/>
  <c r="G40" i="2"/>
  <c r="G38" i="2"/>
  <c r="G36" i="2"/>
  <c r="H41" i="2"/>
  <c r="H39" i="2"/>
  <c r="H37" i="2"/>
  <c r="B47" i="2"/>
  <c r="B49" i="2"/>
  <c r="B51" i="2"/>
  <c r="J30" i="2" l="1"/>
  <c r="L30" i="2" s="1"/>
  <c r="J40" i="2" s="1"/>
  <c r="E25" i="2"/>
  <c r="C26" i="2"/>
  <c r="G26" i="2"/>
  <c r="E27" i="2"/>
  <c r="C28" i="2"/>
  <c r="G28" i="2"/>
  <c r="E29" i="2"/>
  <c r="E31" i="2"/>
  <c r="D25" i="2"/>
  <c r="H25" i="2"/>
  <c r="F26" i="2"/>
  <c r="D27" i="2"/>
  <c r="H27" i="2"/>
  <c r="F28" i="2"/>
  <c r="D29" i="2"/>
  <c r="H29" i="2"/>
  <c r="F31" i="2"/>
  <c r="B27" i="2"/>
  <c r="C25" i="2"/>
  <c r="G25" i="2"/>
  <c r="E26" i="2"/>
  <c r="C27" i="2"/>
  <c r="G27" i="2"/>
  <c r="E28" i="2"/>
  <c r="C29" i="2"/>
  <c r="G29" i="2"/>
  <c r="C31" i="2"/>
  <c r="G31" i="2"/>
  <c r="D26" i="2"/>
  <c r="D28" i="2"/>
  <c r="D31" i="2"/>
  <c r="J28" i="2" l="1"/>
  <c r="L28" i="2" s="1"/>
  <c r="J38" i="2" s="1"/>
  <c r="J29" i="2"/>
  <c r="L29" i="2" s="1"/>
  <c r="J39" i="2" s="1"/>
  <c r="J26" i="2"/>
  <c r="L26" i="2" s="1"/>
  <c r="J36" i="2" s="1"/>
  <c r="J31" i="2"/>
  <c r="L31" i="2" s="1"/>
  <c r="J41" i="2" s="1"/>
  <c r="J27" i="2"/>
  <c r="L27" i="2" s="1"/>
  <c r="J37" i="2" s="1"/>
</calcChain>
</file>

<file path=xl/sharedStrings.xml><?xml version="1.0" encoding="utf-8"?>
<sst xmlns="http://schemas.openxmlformats.org/spreadsheetml/2006/main" count="124" uniqueCount="47">
  <si>
    <t>Kurzy akcií pro hypotetické kurzovní lístky</t>
  </si>
  <si>
    <t>Obchodní den na burze</t>
  </si>
  <si>
    <t>Kurzy akcií jednotlivých firem</t>
  </si>
  <si>
    <t>F1</t>
  </si>
  <si>
    <t>F2</t>
  </si>
  <si>
    <t>F3</t>
  </si>
  <si>
    <t>1.</t>
  </si>
  <si>
    <t>2.</t>
  </si>
  <si>
    <t>3.</t>
  </si>
  <si>
    <t>4.</t>
  </si>
  <si>
    <t>5.</t>
  </si>
  <si>
    <t>Vypočítejte jednodenní a dvoudenní výnosnosti jednotlivých akcií a riziko jejich změn</t>
  </si>
  <si>
    <t>jednodení</t>
  </si>
  <si>
    <t>dvoudenní</t>
  </si>
  <si>
    <t>výnos</t>
  </si>
  <si>
    <t>R o k</t>
  </si>
  <si>
    <t>Emise</t>
  </si>
  <si>
    <t>I.</t>
  </si>
  <si>
    <t>II.</t>
  </si>
  <si>
    <t>III.</t>
  </si>
  <si>
    <t>IV.</t>
  </si>
  <si>
    <t>A</t>
  </si>
  <si>
    <t>B</t>
  </si>
  <si>
    <t>C</t>
  </si>
  <si>
    <t>D</t>
  </si>
  <si>
    <t>E</t>
  </si>
  <si>
    <t>F</t>
  </si>
  <si>
    <t>G</t>
  </si>
  <si>
    <t xml:space="preserve">Vypočítejte výnosnosti jednotlivých akcií za jednotlivá čtvrtletí, riziko změny výnosnosti a střední hodnotu a </t>
  </si>
  <si>
    <t>riziko změny jejich výnosností za dva roky. Vypočítejte kovarianční a korelační matici.</t>
  </si>
  <si>
    <t>datum</t>
  </si>
  <si>
    <t>Pro jednodenní výnosnosti a měsíční výnosnosti spočítejte:</t>
  </si>
  <si>
    <t>počet výnosností</t>
  </si>
  <si>
    <t>očekávaná výnosnost</t>
  </si>
  <si>
    <t>rozptyl</t>
  </si>
  <si>
    <t>riziko</t>
  </si>
  <si>
    <t>jednodenní (Xi-M)^2</t>
  </si>
  <si>
    <t>dvoudenní (Xi-M)^2</t>
  </si>
  <si>
    <t>kovariance</t>
  </si>
  <si>
    <t>korelace</t>
  </si>
  <si>
    <t>denní vynosnosti</t>
  </si>
  <si>
    <t>1. střední hodnotu, rozptyl a směrodatnou odchylku pro pět největších akcií dle obchodovaného množství (viz PSE).</t>
  </si>
  <si>
    <t>2. střední hodnotu, výběrový rozptyl a výběrovou směrodatnou odchylku za poslední týden (pondělí až pátek) pro dané akcie.</t>
  </si>
  <si>
    <t>3. kovarianční i korelační matici pro vybrané akcie (vstupní hodnoty jsou za poslední rok).</t>
  </si>
  <si>
    <t>Goldman S.</t>
  </si>
  <si>
    <t>Exxon Mobil</t>
  </si>
  <si>
    <t>Apple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</si>
</sst>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1010405]#\ ###\ ###\ ###\ ###\ ###\ ##0.00"/>
    <numFmt numFmtId="166" formatCode="d\.m\.yyyy"/>
  </numFmts>
  <fonts count="1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i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color indexed="8"/>
      <name val="Arial"/>
      <charset val="238"/>
    </font>
    <font>
      <sz val="10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7">
    <xf numFmtId="0" fontId="0" fillId="0" borderId="0"/>
    <xf numFmtId="0" fontId="9" fillId="0" borderId="0">
      <alignment wrapText="1"/>
    </xf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5" fillId="0" borderId="0">
      <alignment wrapText="1"/>
    </xf>
  </cellStyleXfs>
  <cellXfs count="58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0" xfId="0" applyFont="1"/>
    <xf numFmtId="0" fontId="11" fillId="3" borderId="0" xfId="3" applyAlignment="1">
      <alignment horizontal="right"/>
    </xf>
    <xf numFmtId="0" fontId="11" fillId="3" borderId="0" xfId="3"/>
    <xf numFmtId="0" fontId="10" fillId="2" borderId="0" xfId="2"/>
    <xf numFmtId="0" fontId="8" fillId="0" borderId="0" xfId="0" applyFont="1" applyBorder="1" applyAlignment="1">
      <alignment horizontal="center" vertical="center" wrapText="1"/>
    </xf>
    <xf numFmtId="0" fontId="11" fillId="3" borderId="0" xfId="3" applyBorder="1" applyAlignment="1">
      <alignment horizontal="center" vertical="center" wrapText="1"/>
    </xf>
    <xf numFmtId="0" fontId="13" fillId="5" borderId="0" xfId="5"/>
    <xf numFmtId="0" fontId="12" fillId="4" borderId="0" xfId="4"/>
    <xf numFmtId="165" fontId="14" fillId="0" borderId="30" xfId="6" applyNumberFormat="1" applyFont="1" applyFill="1" applyBorder="1" applyAlignment="1">
      <alignment horizontal="right" vertical="top" wrapText="1"/>
    </xf>
    <xf numFmtId="165" fontId="14" fillId="0" borderId="30" xfId="6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left" vertical="center" indent="1"/>
    </xf>
    <xf numFmtId="0" fontId="0" fillId="0" borderId="0" xfId="0" applyNumberFormat="1"/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0" xfId="1">
      <alignment wrapText="1"/>
    </xf>
    <xf numFmtId="0" fontId="12" fillId="4" borderId="0" xfId="4" applyAlignment="1">
      <alignment wrapText="1"/>
    </xf>
    <xf numFmtId="165" fontId="14" fillId="0" borderId="0" xfId="6" applyNumberFormat="1" applyFont="1" applyFill="1" applyBorder="1" applyAlignment="1">
      <alignment horizontal="right" vertical="top" wrapText="1"/>
    </xf>
    <xf numFmtId="0" fontId="0" fillId="0" borderId="0" xfId="0"/>
    <xf numFmtId="166" fontId="0" fillId="0" borderId="0" xfId="0" applyNumberFormat="1"/>
    <xf numFmtId="14" fontId="0" fillId="0" borderId="0" xfId="0" applyNumberFormat="1"/>
  </cellXfs>
  <cellStyles count="7">
    <cellStyle name="Chybně" xfId="5" builtinId="27"/>
    <cellStyle name="Neutrální" xfId="2" builtinId="28"/>
    <cellStyle name="Normální" xfId="0" builtinId="0"/>
    <cellStyle name="Normální 2" xfId="1"/>
    <cellStyle name="Normální 3" xfId="6"/>
    <cellStyle name="Správně" xfId="4" builtinId="26"/>
    <cellStyle name="Zvýraznění 2" xfId="3" builtin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activeCell="F20" sqref="F20"/>
    </sheetView>
  </sheetViews>
  <sheetFormatPr defaultRowHeight="15" x14ac:dyDescent="0.25"/>
  <cols>
    <col min="1" max="1" width="15.7109375" customWidth="1"/>
    <col min="2" max="2" width="11.7109375" customWidth="1"/>
    <col min="3" max="4" width="11.5703125" customWidth="1"/>
    <col min="6" max="6" width="10" customWidth="1"/>
    <col min="10" max="10" width="10.140625" customWidth="1"/>
  </cols>
  <sheetData>
    <row r="1" spans="1:20" ht="36" customHeight="1" thickTop="1" thickBot="1" x14ac:dyDescent="0.3">
      <c r="A1" s="35" t="s">
        <v>0</v>
      </c>
      <c r="B1" s="36"/>
      <c r="C1" s="36"/>
      <c r="D1" s="37"/>
      <c r="F1" s="25" t="s">
        <v>12</v>
      </c>
      <c r="J1" s="25" t="s">
        <v>13</v>
      </c>
      <c r="N1" t="s">
        <v>36</v>
      </c>
      <c r="R1" t="s">
        <v>37</v>
      </c>
    </row>
    <row r="2" spans="1:20" ht="31.5" customHeight="1" thickTop="1" thickBot="1" x14ac:dyDescent="0.3">
      <c r="A2" s="1"/>
      <c r="B2" s="38" t="s">
        <v>2</v>
      </c>
      <c r="C2" s="39"/>
      <c r="D2" s="40"/>
      <c r="F2">
        <f>(B5-B4)/B4</f>
        <v>0.1</v>
      </c>
      <c r="G2">
        <f t="shared" ref="F2:H5" si="0">(C5-C4)/C4</f>
        <v>0.05</v>
      </c>
      <c r="H2">
        <f t="shared" si="0"/>
        <v>0.05</v>
      </c>
      <c r="J2">
        <f t="shared" ref="J2:L4" si="1">(B6-B4)/B4</f>
        <v>0.21</v>
      </c>
      <c r="K2">
        <f t="shared" si="1"/>
        <v>2.5000000000000001E-2</v>
      </c>
      <c r="L2">
        <f t="shared" si="1"/>
        <v>0.08</v>
      </c>
      <c r="N2">
        <f>(F2-F$7)^2</f>
        <v>9.1822909936256514E-3</v>
      </c>
      <c r="O2">
        <f t="shared" ref="O2:P5" si="2">(G2-G$7)^2</f>
        <v>1.1078723825441333E-4</v>
      </c>
      <c r="P2">
        <f t="shared" si="2"/>
        <v>3.7703154518888169E-3</v>
      </c>
      <c r="R2">
        <f>(J2-J$7)^2</f>
        <v>6.1909116711821449E-2</v>
      </c>
      <c r="S2">
        <f t="shared" ref="S2:T2" si="3">(K2-K$7)^2</f>
        <v>1.0769184334451608E-2</v>
      </c>
      <c r="T2">
        <f t="shared" si="3"/>
        <v>1.0605003903710547E-2</v>
      </c>
    </row>
    <row r="3" spans="1:20" ht="33" customHeight="1" thickTop="1" thickBot="1" x14ac:dyDescent="0.3">
      <c r="A3" s="2" t="s">
        <v>1</v>
      </c>
      <c r="B3" s="3" t="s">
        <v>3</v>
      </c>
      <c r="C3" s="4" t="s">
        <v>4</v>
      </c>
      <c r="D3" s="4" t="s">
        <v>5</v>
      </c>
      <c r="F3">
        <f t="shared" si="0"/>
        <v>0.1</v>
      </c>
      <c r="G3">
        <f t="shared" si="0"/>
        <v>-2.3809523809523808E-2</v>
      </c>
      <c r="H3">
        <f t="shared" si="0"/>
        <v>2.8571428571428571E-2</v>
      </c>
      <c r="J3">
        <f t="shared" si="1"/>
        <v>-0.13636363636363635</v>
      </c>
      <c r="K3">
        <f t="shared" si="1"/>
        <v>-0.2857142857142857</v>
      </c>
      <c r="L3">
        <f t="shared" si="1"/>
        <v>-2.8571428571428571E-2</v>
      </c>
      <c r="N3">
        <f t="shared" ref="N3:N5" si="4">(F3-F$7)^2</f>
        <v>9.1822909936256514E-3</v>
      </c>
      <c r="O3">
        <f t="shared" si="2"/>
        <v>4.0048611279729033E-3</v>
      </c>
      <c r="P3">
        <f t="shared" si="2"/>
        <v>1.5979465043097847E-3</v>
      </c>
      <c r="R3">
        <f t="shared" ref="R3:R4" si="5">(J3-J$7)^2</f>
        <v>9.5156531505892848E-3</v>
      </c>
      <c r="S3">
        <f t="shared" ref="S3:S4" si="6">(K3-K$7)^2</f>
        <v>4.2824000163222138E-2</v>
      </c>
      <c r="T3">
        <f t="shared" ref="T3:T4" si="7">(L3-L$7)^2</f>
        <v>3.1257368059249327E-5</v>
      </c>
    </row>
    <row r="4" spans="1:20" ht="20.25" thickTop="1" thickBot="1" x14ac:dyDescent="0.3">
      <c r="A4" s="5" t="s">
        <v>6</v>
      </c>
      <c r="B4" s="6">
        <v>100</v>
      </c>
      <c r="C4" s="6">
        <v>200</v>
      </c>
      <c r="D4" s="6">
        <v>1000</v>
      </c>
      <c r="F4">
        <f t="shared" si="0"/>
        <v>-0.21487603305785125</v>
      </c>
      <c r="G4">
        <f t="shared" si="0"/>
        <v>-0.26829268292682928</v>
      </c>
      <c r="H4">
        <f t="shared" si="0"/>
        <v>-5.5555555555555552E-2</v>
      </c>
      <c r="J4">
        <f t="shared" si="1"/>
        <v>-0.19008264462809918</v>
      </c>
      <c r="K4">
        <f t="shared" si="1"/>
        <v>2.4390243902439025E-2</v>
      </c>
      <c r="L4">
        <f t="shared" si="1"/>
        <v>-0.12037037037037036</v>
      </c>
      <c r="N4">
        <f t="shared" si="4"/>
        <v>4.7983674275613147E-2</v>
      </c>
      <c r="O4">
        <f t="shared" si="2"/>
        <v>9.4720607073386573E-2</v>
      </c>
      <c r="P4">
        <f t="shared" si="2"/>
        <v>1.9494574790700589E-3</v>
      </c>
      <c r="R4">
        <f t="shared" si="5"/>
        <v>2.2881771129780144E-2</v>
      </c>
      <c r="S4">
        <f t="shared" si="6"/>
        <v>1.064300164840872E-2</v>
      </c>
      <c r="T4">
        <f t="shared" si="7"/>
        <v>9.4847674414987749E-3</v>
      </c>
    </row>
    <row r="5" spans="1:20" ht="19.5" thickBot="1" x14ac:dyDescent="0.3">
      <c r="A5" s="7" t="s">
        <v>7</v>
      </c>
      <c r="B5" s="6">
        <v>110</v>
      </c>
      <c r="C5" s="6">
        <v>210</v>
      </c>
      <c r="D5" s="6">
        <v>1050</v>
      </c>
      <c r="F5">
        <f>(B8-B7)/B7</f>
        <v>3.1578947368421054E-2</v>
      </c>
      <c r="G5">
        <f t="shared" si="0"/>
        <v>0.4</v>
      </c>
      <c r="H5">
        <f t="shared" si="0"/>
        <v>-6.8627450980392163E-2</v>
      </c>
      <c r="N5">
        <f t="shared" si="4"/>
        <v>7.5093640009528124E-4</v>
      </c>
      <c r="O5">
        <f t="shared" si="2"/>
        <v>0.12997867341711622</v>
      </c>
      <c r="P5">
        <f t="shared" si="2"/>
        <v>3.2746498653927806E-3</v>
      </c>
    </row>
    <row r="6" spans="1:20" ht="19.5" thickBot="1" x14ac:dyDescent="0.3">
      <c r="A6" s="7" t="s">
        <v>8</v>
      </c>
      <c r="B6" s="6">
        <v>121</v>
      </c>
      <c r="C6" s="6">
        <v>205</v>
      </c>
      <c r="D6" s="6">
        <v>1080</v>
      </c>
    </row>
    <row r="7" spans="1:20" ht="19.5" thickBot="1" x14ac:dyDescent="0.3">
      <c r="A7" s="7" t="s">
        <v>9</v>
      </c>
      <c r="B7" s="6">
        <v>95</v>
      </c>
      <c r="C7" s="6">
        <v>150</v>
      </c>
      <c r="D7" s="6">
        <v>1020</v>
      </c>
      <c r="E7" s="24" t="s">
        <v>14</v>
      </c>
      <c r="F7" s="26">
        <f>SUM(F2:F5)/4</f>
        <v>4.1757285776424548E-3</v>
      </c>
      <c r="G7" s="26">
        <f t="shared" ref="G7:H7" si="8">SUM(G2:G5)/4</f>
        <v>3.9474448315911737E-2</v>
      </c>
      <c r="H7" s="26">
        <f t="shared" si="8"/>
        <v>-1.1402894491129786E-2</v>
      </c>
      <c r="J7" s="26">
        <f>SUM(J2:J4)/3</f>
        <v>-3.8815426997245182E-2</v>
      </c>
      <c r="K7" s="26">
        <f t="shared" ref="K7:L7" si="9">SUM(K2:K4)/3</f>
        <v>-7.8774680603948891E-2</v>
      </c>
      <c r="L7" s="26">
        <f t="shared" si="9"/>
        <v>-2.2980599647266311E-2</v>
      </c>
    </row>
    <row r="8" spans="1:20" ht="19.5" thickBot="1" x14ac:dyDescent="0.3">
      <c r="A8" s="8" t="s">
        <v>10</v>
      </c>
      <c r="B8" s="9">
        <v>98</v>
      </c>
      <c r="C8" s="9">
        <v>210</v>
      </c>
      <c r="D8" s="9">
        <v>950</v>
      </c>
      <c r="F8">
        <f>AVERAGE(F2:F5)</f>
        <v>4.1757285776424548E-3</v>
      </c>
      <c r="G8">
        <f t="shared" ref="G8:H8" si="10">AVERAGE(G2:G5)</f>
        <v>3.9474448315911737E-2</v>
      </c>
      <c r="H8">
        <f t="shared" si="10"/>
        <v>-1.1402894491129786E-2</v>
      </c>
      <c r="J8">
        <f>AVERAGE(J2:J4)</f>
        <v>-3.8815426997245182E-2</v>
      </c>
      <c r="K8">
        <f t="shared" ref="K8:L8" si="11">AVERAGE(K2:K4)</f>
        <v>-7.8774680603948891E-2</v>
      </c>
      <c r="L8">
        <f t="shared" si="11"/>
        <v>-2.2980599647266311E-2</v>
      </c>
    </row>
    <row r="9" spans="1:20" ht="15.75" thickTop="1" x14ac:dyDescent="0.25"/>
    <row r="10" spans="1:20" x14ac:dyDescent="0.25">
      <c r="A10" s="10" t="s">
        <v>11</v>
      </c>
    </row>
    <row r="13" spans="1:20" x14ac:dyDescent="0.25">
      <c r="E13" s="25" t="s">
        <v>34</v>
      </c>
      <c r="F13" s="26">
        <f>_xlfn.VAR.S(F2:F5)</f>
        <v>2.2366397554319909E-2</v>
      </c>
      <c r="G13" s="26">
        <f t="shared" ref="G13:H13" si="12">_xlfn.VAR.S(G2:G5)</f>
        <v>7.6271642952243382E-2</v>
      </c>
      <c r="H13" s="26">
        <f t="shared" si="12"/>
        <v>3.530789766887147E-3</v>
      </c>
      <c r="J13" s="26">
        <f>_xlfn.VAR.S(J2:J4)</f>
        <v>4.715327049609544E-2</v>
      </c>
      <c r="K13" s="26">
        <f t="shared" ref="K13:L13" si="13">_xlfn.VAR.S(K2:K4)</f>
        <v>3.2118093073041233E-2</v>
      </c>
      <c r="L13" s="26">
        <f t="shared" si="13"/>
        <v>1.0060514356634286E-2</v>
      </c>
    </row>
    <row r="14" spans="1:20" x14ac:dyDescent="0.25">
      <c r="F14">
        <f>SUM(N2:N5)/3</f>
        <v>2.2366397554319909E-2</v>
      </c>
      <c r="G14">
        <f t="shared" ref="G14:H14" si="14">SUM(O2:O5)/3</f>
        <v>7.6271642952243368E-2</v>
      </c>
      <c r="H14">
        <f t="shared" si="14"/>
        <v>3.530789766887147E-3</v>
      </c>
      <c r="J14">
        <f>SUM(R2:R4)/2</f>
        <v>4.715327049609544E-2</v>
      </c>
      <c r="K14">
        <f t="shared" ref="K14:L14" si="15">SUM(S2:S4)/2</f>
        <v>3.2118093073041233E-2</v>
      </c>
      <c r="L14">
        <f t="shared" si="15"/>
        <v>1.0060514356634286E-2</v>
      </c>
    </row>
    <row r="16" spans="1:20" x14ac:dyDescent="0.25">
      <c r="E16" s="25" t="s">
        <v>35</v>
      </c>
      <c r="F16" s="26">
        <f>_xlfn.STDEV.S(F2:F5)</f>
        <v>0.14955399544753029</v>
      </c>
      <c r="G16" s="26">
        <f t="shared" ref="G16:H16" si="16">_xlfn.STDEV.S(G2:G5)</f>
        <v>0.27617321186574811</v>
      </c>
      <c r="H16" s="26">
        <f t="shared" si="16"/>
        <v>5.9420449063324547E-2</v>
      </c>
      <c r="J16" s="26">
        <f>_xlfn.STDEV.S(J2:J4)</f>
        <v>0.21714803820457471</v>
      </c>
      <c r="K16" s="26">
        <f t="shared" ref="K16:L16" si="17">_xlfn.STDEV.S(K2:K4)</f>
        <v>0.17921521440168309</v>
      </c>
      <c r="L16" s="26">
        <f t="shared" si="17"/>
        <v>0.10030211541455288</v>
      </c>
    </row>
    <row r="17" spans="6:12" x14ac:dyDescent="0.25">
      <c r="F17">
        <f>F13^0.5</f>
        <v>0.14955399544753029</v>
      </c>
      <c r="G17">
        <f t="shared" ref="G17:H17" si="18">G13^0.5</f>
        <v>0.27617321186574811</v>
      </c>
      <c r="H17">
        <f t="shared" si="18"/>
        <v>5.9420449063324547E-2</v>
      </c>
      <c r="J17">
        <f>J14^0.5</f>
        <v>0.21714803820457471</v>
      </c>
      <c r="K17">
        <f t="shared" ref="K17:L17" si="19">K14^0.5</f>
        <v>0.17921521440168309</v>
      </c>
      <c r="L17">
        <f t="shared" si="19"/>
        <v>0.10030211541455288</v>
      </c>
    </row>
  </sheetData>
  <mergeCells count="2">
    <mergeCell ref="A1:D1"/>
    <mergeCell ref="B2:D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18" workbookViewId="0">
      <selection activeCell="R34" sqref="R34"/>
    </sheetView>
  </sheetViews>
  <sheetFormatPr defaultRowHeight="15" x14ac:dyDescent="0.25"/>
  <cols>
    <col min="1" max="1" width="12.140625" customWidth="1"/>
    <col min="3" max="3" width="10.7109375" bestFit="1" customWidth="1"/>
  </cols>
  <sheetData>
    <row r="1" spans="1:11" ht="21.75" thickTop="1" thickBot="1" x14ac:dyDescent="0.3">
      <c r="A1" s="41"/>
      <c r="B1" s="43" t="s">
        <v>15</v>
      </c>
      <c r="C1" s="44"/>
      <c r="D1" s="44"/>
      <c r="E1" s="44"/>
      <c r="F1" s="44"/>
      <c r="G1" s="44"/>
      <c r="H1" s="44"/>
      <c r="I1" s="45"/>
    </row>
    <row r="2" spans="1:11" ht="21.75" thickTop="1" thickBot="1" x14ac:dyDescent="0.3">
      <c r="A2" s="42"/>
      <c r="B2" s="46">
        <v>2007</v>
      </c>
      <c r="C2" s="47"/>
      <c r="D2" s="47"/>
      <c r="E2" s="48"/>
      <c r="F2" s="49">
        <v>2008</v>
      </c>
      <c r="G2" s="50"/>
      <c r="H2" s="50"/>
      <c r="I2" s="51"/>
    </row>
    <row r="3" spans="1:11" ht="16.5" thickBot="1" x14ac:dyDescent="0.3">
      <c r="A3" s="11" t="s">
        <v>16</v>
      </c>
      <c r="B3" s="12" t="s">
        <v>17</v>
      </c>
      <c r="C3" s="13" t="s">
        <v>18</v>
      </c>
      <c r="D3" s="13" t="s">
        <v>19</v>
      </c>
      <c r="E3" s="13" t="s">
        <v>20</v>
      </c>
      <c r="F3" s="12" t="s">
        <v>17</v>
      </c>
      <c r="G3" s="12" t="s">
        <v>18</v>
      </c>
      <c r="H3" s="12" t="s">
        <v>19</v>
      </c>
      <c r="I3" s="14" t="s">
        <v>20</v>
      </c>
    </row>
    <row r="4" spans="1:11" ht="17.25" thickTop="1" thickBot="1" x14ac:dyDescent="0.3">
      <c r="A4" s="15" t="s">
        <v>21</v>
      </c>
      <c r="B4" s="16">
        <v>1010</v>
      </c>
      <c r="C4" s="16">
        <v>1055</v>
      </c>
      <c r="D4" s="16">
        <v>1100</v>
      </c>
      <c r="E4" s="16">
        <v>1031</v>
      </c>
      <c r="F4" s="16">
        <v>988</v>
      </c>
      <c r="G4" s="16">
        <v>1065</v>
      </c>
      <c r="H4" s="16">
        <v>918</v>
      </c>
      <c r="I4" s="17">
        <v>1060</v>
      </c>
    </row>
    <row r="5" spans="1:11" ht="15.75" thickBot="1" x14ac:dyDescent="0.3">
      <c r="A5" s="18" t="s">
        <v>22</v>
      </c>
      <c r="B5" s="19">
        <v>2650</v>
      </c>
      <c r="C5" s="19">
        <v>3000</v>
      </c>
      <c r="D5" s="19">
        <v>3848</v>
      </c>
      <c r="E5" s="19">
        <v>3228</v>
      </c>
      <c r="F5" s="19">
        <v>3638</v>
      </c>
      <c r="G5" s="19">
        <v>4205</v>
      </c>
      <c r="H5" s="19">
        <v>3979</v>
      </c>
      <c r="I5" s="6">
        <v>4731</v>
      </c>
    </row>
    <row r="6" spans="1:11" ht="16.5" thickBot="1" x14ac:dyDescent="0.3">
      <c r="A6" s="20" t="s">
        <v>23</v>
      </c>
      <c r="B6" s="19">
        <v>1505</v>
      </c>
      <c r="C6" s="19">
        <v>2030</v>
      </c>
      <c r="D6" s="19">
        <v>2190</v>
      </c>
      <c r="E6" s="19">
        <v>2325</v>
      </c>
      <c r="F6" s="19">
        <v>2250</v>
      </c>
      <c r="G6" s="19">
        <v>2443</v>
      </c>
      <c r="H6" s="19">
        <v>1700</v>
      </c>
      <c r="I6" s="6">
        <v>1796</v>
      </c>
    </row>
    <row r="7" spans="1:11" ht="16.5" thickBot="1" x14ac:dyDescent="0.3">
      <c r="A7" s="20" t="s">
        <v>24</v>
      </c>
      <c r="B7" s="19">
        <v>178</v>
      </c>
      <c r="C7" s="19">
        <v>300</v>
      </c>
      <c r="D7" s="19">
        <v>325</v>
      </c>
      <c r="E7" s="19">
        <v>396</v>
      </c>
      <c r="F7" s="19">
        <v>351</v>
      </c>
      <c r="G7" s="19">
        <v>370</v>
      </c>
      <c r="H7" s="19">
        <v>335</v>
      </c>
      <c r="I7" s="6">
        <v>327</v>
      </c>
    </row>
    <row r="8" spans="1:11" ht="15.75" thickBot="1" x14ac:dyDescent="0.3">
      <c r="A8" s="18" t="s">
        <v>25</v>
      </c>
      <c r="B8" s="19">
        <v>281</v>
      </c>
      <c r="C8" s="19">
        <v>372</v>
      </c>
      <c r="D8" s="19">
        <v>358</v>
      </c>
      <c r="E8" s="19">
        <v>494</v>
      </c>
      <c r="F8" s="19">
        <v>460</v>
      </c>
      <c r="G8" s="19">
        <v>539</v>
      </c>
      <c r="H8" s="19">
        <v>443</v>
      </c>
      <c r="I8" s="6">
        <v>468</v>
      </c>
    </row>
    <row r="9" spans="1:11" ht="16.5" thickBot="1" x14ac:dyDescent="0.3">
      <c r="A9" s="20" t="s">
        <v>26</v>
      </c>
      <c r="B9" s="19">
        <v>2645</v>
      </c>
      <c r="C9" s="19">
        <v>3125</v>
      </c>
      <c r="D9" s="19">
        <v>3400</v>
      </c>
      <c r="E9" s="19">
        <v>3330</v>
      </c>
      <c r="F9" s="19">
        <v>3400</v>
      </c>
      <c r="G9" s="19">
        <v>3425</v>
      </c>
      <c r="H9" s="19">
        <v>3475</v>
      </c>
      <c r="I9" s="6">
        <v>4100</v>
      </c>
    </row>
    <row r="10" spans="1:11" ht="15.75" thickBot="1" x14ac:dyDescent="0.3">
      <c r="A10" s="21" t="s">
        <v>27</v>
      </c>
      <c r="B10" s="22">
        <v>547</v>
      </c>
      <c r="C10" s="22">
        <v>800</v>
      </c>
      <c r="D10" s="22">
        <v>803</v>
      </c>
      <c r="E10" s="22">
        <v>1070</v>
      </c>
      <c r="F10" s="22">
        <v>975</v>
      </c>
      <c r="G10" s="22">
        <v>952</v>
      </c>
      <c r="H10" s="22">
        <v>997</v>
      </c>
      <c r="I10" s="9">
        <v>944</v>
      </c>
    </row>
    <row r="11" spans="1:11" ht="15.75" thickTop="1" x14ac:dyDescent="0.25"/>
    <row r="13" spans="1:11" x14ac:dyDescent="0.25">
      <c r="A13" s="10" t="s">
        <v>28</v>
      </c>
    </row>
    <row r="14" spans="1:11" ht="15.75" x14ac:dyDescent="0.25">
      <c r="A14" s="23" t="s">
        <v>29</v>
      </c>
    </row>
    <row r="15" spans="1:11" ht="15.75" thickBot="1" x14ac:dyDescent="0.3">
      <c r="J15" s="25" t="s">
        <v>14</v>
      </c>
    </row>
    <row r="16" spans="1:11" ht="17.25" thickTop="1" thickBot="1" x14ac:dyDescent="0.3">
      <c r="A16" s="15" t="s">
        <v>21</v>
      </c>
      <c r="B16">
        <f>(C4-B4)/B4</f>
        <v>4.4554455445544552E-2</v>
      </c>
      <c r="C16">
        <f>(D4-C4)/C4</f>
        <v>4.2654028436018961E-2</v>
      </c>
      <c r="D16">
        <f t="shared" ref="D16:H16" si="0">(E4-D4)/D4</f>
        <v>-6.2727272727272729E-2</v>
      </c>
      <c r="E16">
        <f t="shared" si="0"/>
        <v>-4.1707080504364696E-2</v>
      </c>
      <c r="F16">
        <f t="shared" si="0"/>
        <v>7.7935222672064777E-2</v>
      </c>
      <c r="G16">
        <f t="shared" si="0"/>
        <v>-0.13802816901408452</v>
      </c>
      <c r="H16">
        <f t="shared" si="0"/>
        <v>0.15468409586056645</v>
      </c>
      <c r="J16" s="26">
        <f>SUM(B16:H16)/7</f>
        <v>1.10521828812104E-2</v>
      </c>
      <c r="K16">
        <f>AVERAGE(B16:H16)</f>
        <v>1.10521828812104E-2</v>
      </c>
    </row>
    <row r="17" spans="1:13" ht="15.75" thickBot="1" x14ac:dyDescent="0.3">
      <c r="A17" s="18" t="s">
        <v>22</v>
      </c>
      <c r="B17">
        <f t="shared" ref="B17:H22" si="1">(C5-B5)/B5</f>
        <v>0.13207547169811321</v>
      </c>
      <c r="C17">
        <f t="shared" si="1"/>
        <v>0.28266666666666668</v>
      </c>
      <c r="D17">
        <f t="shared" si="1"/>
        <v>-0.16112266112266113</v>
      </c>
      <c r="E17">
        <f t="shared" si="1"/>
        <v>0.12701363073110286</v>
      </c>
      <c r="F17">
        <f t="shared" si="1"/>
        <v>0.15585486531061021</v>
      </c>
      <c r="G17">
        <f t="shared" si="1"/>
        <v>-5.3745541022592151E-2</v>
      </c>
      <c r="H17">
        <f t="shared" si="1"/>
        <v>0.18899220909776326</v>
      </c>
      <c r="J17" s="26">
        <f t="shared" ref="J17:J22" si="2">SUM(B17:H17)/7</f>
        <v>9.5962091622714699E-2</v>
      </c>
      <c r="K17">
        <f t="shared" ref="K17:K22" si="3">AVERAGE(B17:H17)</f>
        <v>9.5962091622714699E-2</v>
      </c>
    </row>
    <row r="18" spans="1:13" ht="16.5" thickBot="1" x14ac:dyDescent="0.3">
      <c r="A18" s="20" t="s">
        <v>23</v>
      </c>
      <c r="B18">
        <f t="shared" si="1"/>
        <v>0.34883720930232559</v>
      </c>
      <c r="C18">
        <f t="shared" si="1"/>
        <v>7.8817733990147784E-2</v>
      </c>
      <c r="D18">
        <f t="shared" si="1"/>
        <v>6.1643835616438353E-2</v>
      </c>
      <c r="E18">
        <f t="shared" si="1"/>
        <v>-3.2258064516129031E-2</v>
      </c>
      <c r="F18">
        <f t="shared" si="1"/>
        <v>8.5777777777777772E-2</v>
      </c>
      <c r="G18">
        <f t="shared" si="1"/>
        <v>-0.30413426115431846</v>
      </c>
      <c r="H18">
        <f t="shared" si="1"/>
        <v>5.647058823529412E-2</v>
      </c>
      <c r="J18" s="26">
        <f t="shared" si="2"/>
        <v>4.2164974178790872E-2</v>
      </c>
      <c r="K18">
        <f t="shared" si="3"/>
        <v>4.2164974178790872E-2</v>
      </c>
    </row>
    <row r="19" spans="1:13" ht="16.5" thickBot="1" x14ac:dyDescent="0.3">
      <c r="A19" s="20" t="s">
        <v>24</v>
      </c>
      <c r="B19">
        <f t="shared" si="1"/>
        <v>0.6853932584269663</v>
      </c>
      <c r="C19">
        <f t="shared" si="1"/>
        <v>8.3333333333333329E-2</v>
      </c>
      <c r="D19">
        <f t="shared" si="1"/>
        <v>0.21846153846153846</v>
      </c>
      <c r="E19">
        <f t="shared" si="1"/>
        <v>-0.11363636363636363</v>
      </c>
      <c r="F19">
        <f t="shared" si="1"/>
        <v>5.4131054131054131E-2</v>
      </c>
      <c r="G19">
        <f t="shared" si="1"/>
        <v>-9.45945945945946E-2</v>
      </c>
      <c r="H19">
        <f t="shared" si="1"/>
        <v>-2.3880597014925373E-2</v>
      </c>
      <c r="J19" s="26">
        <f t="shared" si="2"/>
        <v>0.1156010898724298</v>
      </c>
      <c r="K19">
        <f t="shared" si="3"/>
        <v>0.1156010898724298</v>
      </c>
    </row>
    <row r="20" spans="1:13" ht="15.75" thickBot="1" x14ac:dyDescent="0.3">
      <c r="A20" s="18" t="s">
        <v>25</v>
      </c>
      <c r="B20">
        <f t="shared" si="1"/>
        <v>0.32384341637010677</v>
      </c>
      <c r="C20">
        <f t="shared" si="1"/>
        <v>-3.7634408602150539E-2</v>
      </c>
      <c r="D20">
        <f t="shared" si="1"/>
        <v>0.37988826815642457</v>
      </c>
      <c r="E20">
        <f t="shared" si="1"/>
        <v>-6.8825910931174086E-2</v>
      </c>
      <c r="F20">
        <f t="shared" si="1"/>
        <v>0.17173913043478262</v>
      </c>
      <c r="G20">
        <f t="shared" si="1"/>
        <v>-0.17810760667903525</v>
      </c>
      <c r="H20">
        <f t="shared" si="1"/>
        <v>5.6433408577878104E-2</v>
      </c>
      <c r="J20" s="26">
        <f t="shared" si="2"/>
        <v>9.2476613903833188E-2</v>
      </c>
      <c r="K20">
        <f t="shared" si="3"/>
        <v>9.2476613903833188E-2</v>
      </c>
    </row>
    <row r="21" spans="1:13" ht="16.5" thickBot="1" x14ac:dyDescent="0.3">
      <c r="A21" s="20" t="s">
        <v>26</v>
      </c>
      <c r="B21">
        <f t="shared" si="1"/>
        <v>0.18147448015122875</v>
      </c>
      <c r="C21">
        <f t="shared" si="1"/>
        <v>8.7999999999999995E-2</v>
      </c>
      <c r="D21">
        <f t="shared" si="1"/>
        <v>-2.0588235294117647E-2</v>
      </c>
      <c r="E21">
        <f t="shared" si="1"/>
        <v>2.1021021021021023E-2</v>
      </c>
      <c r="F21">
        <f t="shared" si="1"/>
        <v>7.3529411764705881E-3</v>
      </c>
      <c r="G21">
        <f t="shared" si="1"/>
        <v>1.4598540145985401E-2</v>
      </c>
      <c r="H21">
        <f t="shared" si="1"/>
        <v>0.17985611510791366</v>
      </c>
      <c r="J21" s="26">
        <f t="shared" si="2"/>
        <v>6.7387837472643111E-2</v>
      </c>
      <c r="K21">
        <f t="shared" si="3"/>
        <v>6.7387837472643111E-2</v>
      </c>
    </row>
    <row r="22" spans="1:13" ht="15.75" thickBot="1" x14ac:dyDescent="0.3">
      <c r="A22" s="21" t="s">
        <v>27</v>
      </c>
      <c r="B22">
        <f t="shared" si="1"/>
        <v>0.46252285191956122</v>
      </c>
      <c r="C22">
        <f t="shared" si="1"/>
        <v>3.7499999999999999E-3</v>
      </c>
      <c r="D22">
        <f t="shared" si="1"/>
        <v>0.33250311332503113</v>
      </c>
      <c r="E22">
        <f t="shared" si="1"/>
        <v>-8.8785046728971959E-2</v>
      </c>
      <c r="F22">
        <f t="shared" si="1"/>
        <v>-2.3589743589743591E-2</v>
      </c>
      <c r="G22">
        <f t="shared" si="1"/>
        <v>4.7268907563025209E-2</v>
      </c>
      <c r="H22">
        <f t="shared" si="1"/>
        <v>-5.3159478435305919E-2</v>
      </c>
      <c r="J22" s="26">
        <f t="shared" si="2"/>
        <v>9.721580057908516E-2</v>
      </c>
      <c r="K22">
        <f t="shared" si="3"/>
        <v>9.721580057908516E-2</v>
      </c>
    </row>
    <row r="23" spans="1:13" ht="15.75" thickTop="1" x14ac:dyDescent="0.25"/>
    <row r="24" spans="1:13" ht="15.75" thickBot="1" x14ac:dyDescent="0.3">
      <c r="J24" s="25" t="s">
        <v>34</v>
      </c>
      <c r="L24" s="25" t="s">
        <v>35</v>
      </c>
    </row>
    <row r="25" spans="1:13" ht="17.25" thickTop="1" thickBot="1" x14ac:dyDescent="0.3">
      <c r="A25" s="15" t="s">
        <v>21</v>
      </c>
      <c r="B25">
        <f>(B16-$J$16)^2</f>
        <v>1.1224022669749365E-3</v>
      </c>
      <c r="C25">
        <f t="shared" ref="C25:H25" si="4">(C16-$J$16)^2</f>
        <v>9.986766424699737E-4</v>
      </c>
      <c r="D25">
        <f t="shared" si="4"/>
        <v>5.4434080698841335E-3</v>
      </c>
      <c r="E25">
        <f t="shared" si="4"/>
        <v>2.7835398729884856E-3</v>
      </c>
      <c r="F25">
        <f t="shared" si="4"/>
        <v>4.4733410116650097E-3</v>
      </c>
      <c r="G25">
        <f t="shared" si="4"/>
        <v>2.2224951321224963E-2</v>
      </c>
      <c r="H25">
        <f t="shared" si="4"/>
        <v>2.0630126426109306E-2</v>
      </c>
      <c r="J25" s="26">
        <f>SUM(B25:H25)/6</f>
        <v>9.6127409352194677E-3</v>
      </c>
      <c r="K25">
        <f>_xlfn.VAR.S(B16:H16)</f>
        <v>9.6127409352194677E-3</v>
      </c>
      <c r="L25" s="26">
        <f>J25^0.5</f>
        <v>9.8044586465645664E-2</v>
      </c>
      <c r="M25">
        <f>_xlfn.STDEV.S(B16:H16)</f>
        <v>9.8044586465645664E-2</v>
      </c>
    </row>
    <row r="26" spans="1:13" ht="15.75" thickBot="1" x14ac:dyDescent="0.3">
      <c r="A26" s="18" t="s">
        <v>22</v>
      </c>
      <c r="B26">
        <f>(B17-$J17)^2</f>
        <v>1.3041762204701898E-3</v>
      </c>
      <c r="C26">
        <f t="shared" ref="C26:H26" si="5">(C17-$J17)^2</f>
        <v>3.48585983423427E-2</v>
      </c>
      <c r="D26">
        <f t="shared" si="5"/>
        <v>6.6092570094151037E-2</v>
      </c>
      <c r="E26">
        <f t="shared" si="5"/>
        <v>9.6419808099975951E-4</v>
      </c>
      <c r="F26">
        <f t="shared" si="5"/>
        <v>3.5871443400294694E-3</v>
      </c>
      <c r="G26">
        <f t="shared" si="5"/>
        <v>2.2412375272262142E-2</v>
      </c>
      <c r="H26">
        <f t="shared" si="5"/>
        <v>8.6546027574213365E-3</v>
      </c>
      <c r="J26" s="26">
        <f t="shared" ref="J26:J31" si="6">SUM(B26:H26)/6</f>
        <v>2.2978944184612771E-2</v>
      </c>
      <c r="K26">
        <f t="shared" ref="K26:K31" si="7">_xlfn.VAR.S(B17:H17)</f>
        <v>2.2978944184612771E-2</v>
      </c>
      <c r="L26" s="26">
        <f t="shared" ref="L26:L31" si="8">J26^0.5</f>
        <v>0.15158807401841601</v>
      </c>
      <c r="M26">
        <f t="shared" ref="M26:M31" si="9">_xlfn.STDEV.S(B17:H17)</f>
        <v>0.15158807401841601</v>
      </c>
    </row>
    <row r="27" spans="1:13" ht="16.5" thickBot="1" x14ac:dyDescent="0.3">
      <c r="A27" s="20" t="s">
        <v>23</v>
      </c>
      <c r="B27">
        <f>(B18-$J18)^2</f>
        <v>9.4047859795664546E-2</v>
      </c>
      <c r="C27">
        <f t="shared" ref="C27:H27" si="10">(C18-$J18)^2</f>
        <v>1.3434248017890203E-3</v>
      </c>
      <c r="D27">
        <f t="shared" si="10"/>
        <v>3.7942604290707008E-4</v>
      </c>
      <c r="E27">
        <f t="shared" si="10"/>
        <v>5.5387886885855438E-3</v>
      </c>
      <c r="F27">
        <f t="shared" si="10"/>
        <v>1.9020766377638048E-3</v>
      </c>
      <c r="G27">
        <f t="shared" si="10"/>
        <v>0.11992316039229625</v>
      </c>
      <c r="H27">
        <f t="shared" si="10"/>
        <v>2.0465059353362331E-4</v>
      </c>
      <c r="J27" s="26">
        <f t="shared" si="6"/>
        <v>3.7223231158756635E-2</v>
      </c>
      <c r="K27">
        <f t="shared" si="7"/>
        <v>3.7223231158756649E-2</v>
      </c>
      <c r="L27" s="26">
        <f t="shared" si="8"/>
        <v>0.19293322979403169</v>
      </c>
      <c r="M27">
        <f t="shared" si="9"/>
        <v>0.19293322979403171</v>
      </c>
    </row>
    <row r="28" spans="1:13" ht="16.5" thickBot="1" x14ac:dyDescent="0.3">
      <c r="A28" s="20" t="s">
        <v>24</v>
      </c>
      <c r="B28">
        <f>(B19-$J19)^2</f>
        <v>0.32466311534608133</v>
      </c>
      <c r="C28">
        <f t="shared" ref="C28:H28" si="11">(C19-$J19)^2</f>
        <v>1.0412081120664031E-3</v>
      </c>
      <c r="D28">
        <f t="shared" si="11"/>
        <v>1.0580271883952665E-2</v>
      </c>
      <c r="E28">
        <f t="shared" si="11"/>
        <v>5.2549810091196233E-2</v>
      </c>
      <c r="F28">
        <f t="shared" si="11"/>
        <v>3.7785652940460022E-3</v>
      </c>
      <c r="G28">
        <f t="shared" si="11"/>
        <v>4.4182225768560887E-2</v>
      </c>
      <c r="H28">
        <f t="shared" si="11"/>
        <v>1.945514097694219E-2</v>
      </c>
      <c r="J28" s="26">
        <f t="shared" si="6"/>
        <v>7.6041722912140966E-2</v>
      </c>
      <c r="K28">
        <f t="shared" si="7"/>
        <v>7.6041722912140938E-2</v>
      </c>
      <c r="L28" s="26">
        <f t="shared" si="8"/>
        <v>0.27575663711348991</v>
      </c>
      <c r="M28">
        <f t="shared" si="9"/>
        <v>0.27575663711348986</v>
      </c>
    </row>
    <row r="29" spans="1:13" ht="15.75" thickBot="1" x14ac:dyDescent="0.3">
      <c r="A29" s="18" t="s">
        <v>25</v>
      </c>
      <c r="B29">
        <f>(B20-$J20)^2</f>
        <v>5.3530597283467658E-2</v>
      </c>
      <c r="C29">
        <f t="shared" ref="C29:H29" si="12">(C20-$J20)^2</f>
        <v>1.6928878177552602E-2</v>
      </c>
      <c r="D29">
        <f t="shared" si="12"/>
        <v>8.2605459000211143E-2</v>
      </c>
      <c r="E29">
        <f t="shared" si="12"/>
        <v>2.6018504518148144E-2</v>
      </c>
      <c r="F29">
        <f t="shared" si="12"/>
        <v>6.2825465268190311E-3</v>
      </c>
      <c r="G29">
        <f t="shared" si="12"/>
        <v>7.3215820428438411E-2</v>
      </c>
      <c r="H29">
        <f t="shared" si="12"/>
        <v>1.2991126501689569E-3</v>
      </c>
      <c r="J29" s="26">
        <f t="shared" si="6"/>
        <v>4.331348643080099E-2</v>
      </c>
      <c r="K29">
        <f t="shared" si="7"/>
        <v>4.331348643080099E-2</v>
      </c>
      <c r="L29" s="26">
        <f t="shared" si="8"/>
        <v>0.20811892376908206</v>
      </c>
      <c r="M29">
        <f t="shared" si="9"/>
        <v>0.20811892376908206</v>
      </c>
    </row>
    <row r="30" spans="1:13" ht="16.5" thickBot="1" x14ac:dyDescent="0.3">
      <c r="A30" s="20" t="s">
        <v>26</v>
      </c>
      <c r="B30">
        <f>(B21-J$21)^2</f>
        <v>1.3015762037671278E-2</v>
      </c>
      <c r="C30">
        <f t="shared" ref="C30:H30" si="13">(C21-K$21)^2</f>
        <v>4.2486124405417532E-4</v>
      </c>
      <c r="D30">
        <f t="shared" si="13"/>
        <v>4.2387543252595157E-4</v>
      </c>
      <c r="E30">
        <f t="shared" si="13"/>
        <v>4.418833247662077E-4</v>
      </c>
      <c r="F30">
        <f t="shared" si="13"/>
        <v>5.406574394463668E-5</v>
      </c>
      <c r="G30">
        <f t="shared" si="13"/>
        <v>2.1311737439394746E-4</v>
      </c>
      <c r="H30">
        <f t="shared" si="13"/>
        <v>3.234822214171109E-2</v>
      </c>
      <c r="J30" s="26">
        <f t="shared" si="6"/>
        <v>7.8202978831778801E-3</v>
      </c>
      <c r="K30">
        <f t="shared" si="7"/>
        <v>7.0617177481375019E-3</v>
      </c>
      <c r="L30" s="26">
        <f t="shared" si="8"/>
        <v>8.8432448135160657E-2</v>
      </c>
      <c r="M30">
        <f t="shared" si="9"/>
        <v>8.4034027323088012E-2</v>
      </c>
    </row>
    <row r="31" spans="1:13" ht="15.75" thickBot="1" x14ac:dyDescent="0.3">
      <c r="A31" s="21" t="s">
        <v>27</v>
      </c>
      <c r="B31">
        <f>(B22-$J22)^2</f>
        <v>0.13344924175907319</v>
      </c>
      <c r="C31">
        <f t="shared" ref="C31:H31" si="14">(C22-$J22)^2</f>
        <v>8.7358558778893158E-3</v>
      </c>
      <c r="D31">
        <f t="shared" si="14"/>
        <v>5.5360119539208587E-2</v>
      </c>
      <c r="E31">
        <f t="shared" si="14"/>
        <v>3.4596315199315171E-2</v>
      </c>
      <c r="F31">
        <f t="shared" si="14"/>
        <v>1.4593979501926832E-2</v>
      </c>
      <c r="G31">
        <f t="shared" si="14"/>
        <v>2.4946921219577384E-3</v>
      </c>
      <c r="H31">
        <f t="shared" si="14"/>
        <v>2.2612724538655964E-2</v>
      </c>
      <c r="J31" s="26">
        <f t="shared" si="6"/>
        <v>4.5307154756337793E-2</v>
      </c>
      <c r="K31">
        <f t="shared" si="7"/>
        <v>4.5307154756337807E-2</v>
      </c>
      <c r="L31" s="26">
        <f t="shared" si="8"/>
        <v>0.2128547738631619</v>
      </c>
      <c r="M31">
        <f t="shared" si="9"/>
        <v>0.21285477386316193</v>
      </c>
    </row>
    <row r="32" spans="1:13" ht="15.75" thickTop="1" x14ac:dyDescent="0.25">
      <c r="A32" s="27"/>
    </row>
    <row r="33" spans="1:10" x14ac:dyDescent="0.25">
      <c r="A33" s="28" t="s">
        <v>38</v>
      </c>
    </row>
    <row r="34" spans="1:10" ht="15.75" thickBot="1" x14ac:dyDescent="0.3">
      <c r="B34" t="s">
        <v>21</v>
      </c>
      <c r="C34" t="s">
        <v>22</v>
      </c>
      <c r="D34" t="s">
        <v>23</v>
      </c>
      <c r="E34" t="s">
        <v>24</v>
      </c>
      <c r="F34" t="s">
        <v>25</v>
      </c>
      <c r="G34" t="s">
        <v>26</v>
      </c>
      <c r="H34" t="s">
        <v>27</v>
      </c>
    </row>
    <row r="35" spans="1:10" ht="17.25" thickTop="1" thickBot="1" x14ac:dyDescent="0.3">
      <c r="A35" s="15" t="s">
        <v>21</v>
      </c>
      <c r="B35" s="26">
        <f>_xlfn.COVARIANCE.S($B$16:$H$16,B16:H16)</f>
        <v>9.6127409352194677E-3</v>
      </c>
      <c r="C35" s="26">
        <f>_xlfn.COVARIANCE.S($B$17:$H$17,B16:H16)</f>
        <v>1.0687629546571731E-2</v>
      </c>
      <c r="D35" s="26">
        <f>_xlfn.COVARIANCE.S($B$18:$H$18,B16:H16)</f>
        <v>1.175333133796147E-2</v>
      </c>
      <c r="E35" s="26">
        <f>_xlfn.COVARIANCE.S($B$19:$H$19,B16:H16)</f>
        <v>4.960957568651816E-3</v>
      </c>
      <c r="F35" s="26">
        <f>_xlfn.COVARIANCE.S($B$20:$H$20,B16:H16)</f>
        <v>5.2346410974310198E-3</v>
      </c>
      <c r="G35" s="26">
        <f>_xlfn.COVARIANCE.S($B$21:$H$21,B16:H16)</f>
        <v>5.5698690904545942E-3</v>
      </c>
      <c r="H35" s="26">
        <f>_xlfn.COVARIANCE.S($B$22:$H$22,B16:H16)</f>
        <v>-3.415601360686327E-3</v>
      </c>
      <c r="J35">
        <f>L25</f>
        <v>9.8044586465645664E-2</v>
      </c>
    </row>
    <row r="36" spans="1:10" ht="15.75" thickBot="1" x14ac:dyDescent="0.3">
      <c r="A36" s="18" t="s">
        <v>22</v>
      </c>
      <c r="B36" s="26">
        <f>_xlfn.COVARIANCE.S($B$16:$H$16,B17:H17)</f>
        <v>1.0687629546571731E-2</v>
      </c>
      <c r="C36" s="26">
        <f t="shared" ref="C36:C41" si="15">_xlfn.COVARIANCE.S($B$17:$H$17,B17:H17)</f>
        <v>2.2978944184612771E-2</v>
      </c>
      <c r="D36" s="26">
        <f t="shared" ref="D36:D41" si="16">_xlfn.COVARIANCE.S($B$18:$H$18,B17:H17)</f>
        <v>1.1064354032995658E-2</v>
      </c>
      <c r="E36" s="26">
        <f t="shared" ref="E36:E41" si="17">_xlfn.COVARIANCE.S($B$19:$H$19,B17:H17)</f>
        <v>-6.998592854964656E-4</v>
      </c>
      <c r="F36" s="26">
        <f t="shared" ref="F36:F41" si="18">_xlfn.COVARIANCE.S($B$20:$H$20,B17:H17)</f>
        <v>-8.8220100309292279E-3</v>
      </c>
      <c r="G36" s="26">
        <f t="shared" ref="G36:G41" si="19">_xlfn.COVARIANCE.S($B$21:$H$21,B17:H17)</f>
        <v>7.3193710982539456E-3</v>
      </c>
      <c r="H36" s="26">
        <f t="shared" ref="H36:H41" si="20">_xlfn.COVARIANCE.S($B$22:$H$22,B17:H17)</f>
        <v>-1.4044965212091672E-2</v>
      </c>
      <c r="J36">
        <f t="shared" ref="J36:J41" si="21">L26</f>
        <v>0.15158807401841601</v>
      </c>
    </row>
    <row r="37" spans="1:10" ht="16.5" thickBot="1" x14ac:dyDescent="0.3">
      <c r="A37" s="20" t="s">
        <v>23</v>
      </c>
      <c r="B37" s="26">
        <f>_xlfn.COVARIANCE.S($B$16:$H$16,B18:H18)</f>
        <v>1.175333133796147E-2</v>
      </c>
      <c r="C37" s="26">
        <f t="shared" si="15"/>
        <v>1.1064354032995658E-2</v>
      </c>
      <c r="D37" s="26">
        <f t="shared" si="16"/>
        <v>3.7223231158756635E-2</v>
      </c>
      <c r="E37" s="26">
        <f t="shared" si="17"/>
        <v>4.3455873479899376E-2</v>
      </c>
      <c r="F37" s="26">
        <f t="shared" si="18"/>
        <v>3.0072045214609499E-2</v>
      </c>
      <c r="G37" s="26">
        <f t="shared" si="19"/>
        <v>9.1252191540283321E-3</v>
      </c>
      <c r="H37" s="26">
        <f t="shared" si="20"/>
        <v>2.2817719883880636E-2</v>
      </c>
      <c r="J37">
        <f t="shared" si="21"/>
        <v>0.19293322979403169</v>
      </c>
    </row>
    <row r="38" spans="1:10" ht="16.5" thickBot="1" x14ac:dyDescent="0.3">
      <c r="A38" s="20" t="s">
        <v>24</v>
      </c>
      <c r="B38" s="26">
        <f t="shared" ref="B38:B41" si="22">_xlfn.COVARIANCE.S($B$16:$H$16,B19:H19)</f>
        <v>4.960957568651816E-3</v>
      </c>
      <c r="C38" s="26">
        <f t="shared" si="15"/>
        <v>-6.998592854964656E-4</v>
      </c>
      <c r="D38" s="26">
        <f t="shared" si="16"/>
        <v>4.3455873479899376E-2</v>
      </c>
      <c r="E38" s="26">
        <f t="shared" si="17"/>
        <v>7.6041722912140966E-2</v>
      </c>
      <c r="F38" s="26">
        <f t="shared" si="18"/>
        <v>4.3266664572818914E-2</v>
      </c>
      <c r="G38" s="26">
        <f t="shared" si="19"/>
        <v>1.0836580755470976E-2</v>
      </c>
      <c r="H38" s="26">
        <f t="shared" si="20"/>
        <v>5.2817381309755322E-2</v>
      </c>
      <c r="J38">
        <f t="shared" si="21"/>
        <v>0.27575663711348991</v>
      </c>
    </row>
    <row r="39" spans="1:10" ht="15.75" thickBot="1" x14ac:dyDescent="0.3">
      <c r="A39" s="18" t="s">
        <v>25</v>
      </c>
      <c r="B39" s="26">
        <f t="shared" si="22"/>
        <v>5.2346410974310198E-3</v>
      </c>
      <c r="C39" s="26">
        <f t="shared" si="15"/>
        <v>-8.8220100309292279E-3</v>
      </c>
      <c r="D39" s="26">
        <f t="shared" si="16"/>
        <v>3.0072045214609499E-2</v>
      </c>
      <c r="E39" s="26">
        <f t="shared" si="17"/>
        <v>4.3266664572818914E-2</v>
      </c>
      <c r="F39" s="26">
        <f t="shared" si="18"/>
        <v>4.331348643080099E-2</v>
      </c>
      <c r="G39" s="26">
        <f t="shared" si="19"/>
        <v>1.8965741367511432E-3</v>
      </c>
      <c r="H39" s="26">
        <f t="shared" si="20"/>
        <v>3.3944512345991863E-2</v>
      </c>
      <c r="J39">
        <f t="shared" si="21"/>
        <v>0.20811892376908206</v>
      </c>
    </row>
    <row r="40" spans="1:10" ht="16.5" thickBot="1" x14ac:dyDescent="0.3">
      <c r="A40" s="20" t="s">
        <v>26</v>
      </c>
      <c r="B40" s="26">
        <f t="shared" si="22"/>
        <v>5.5698690904545942E-3</v>
      </c>
      <c r="C40" s="26">
        <f t="shared" si="15"/>
        <v>7.3193710982539456E-3</v>
      </c>
      <c r="D40" s="26">
        <f t="shared" si="16"/>
        <v>9.1252191540283321E-3</v>
      </c>
      <c r="E40" s="26">
        <f t="shared" si="17"/>
        <v>1.0836580755470976E-2</v>
      </c>
      <c r="F40" s="26">
        <f t="shared" si="18"/>
        <v>1.8965741367511432E-3</v>
      </c>
      <c r="G40" s="26">
        <f t="shared" si="19"/>
        <v>7.0617177481375019E-3</v>
      </c>
      <c r="H40" s="26">
        <f t="shared" si="20"/>
        <v>3.4419162056971656E-3</v>
      </c>
      <c r="J40">
        <f t="shared" si="21"/>
        <v>8.8432448135160657E-2</v>
      </c>
    </row>
    <row r="41" spans="1:10" ht="15.75" thickBot="1" x14ac:dyDescent="0.3">
      <c r="A41" s="21" t="s">
        <v>27</v>
      </c>
      <c r="B41" s="26">
        <f t="shared" si="22"/>
        <v>-3.415601360686327E-3</v>
      </c>
      <c r="C41" s="26">
        <f t="shared" si="15"/>
        <v>-1.4044965212091672E-2</v>
      </c>
      <c r="D41" s="26">
        <f t="shared" si="16"/>
        <v>2.2817719883880636E-2</v>
      </c>
      <c r="E41" s="26">
        <f t="shared" si="17"/>
        <v>5.2817381309755322E-2</v>
      </c>
      <c r="F41" s="26">
        <f t="shared" si="18"/>
        <v>3.3944512345991863E-2</v>
      </c>
      <c r="G41" s="26">
        <f t="shared" si="19"/>
        <v>3.4419162056971656E-3</v>
      </c>
      <c r="H41" s="26">
        <f t="shared" si="20"/>
        <v>4.5307154756337793E-2</v>
      </c>
      <c r="J41">
        <f t="shared" si="21"/>
        <v>0.2128547738631619</v>
      </c>
    </row>
    <row r="42" spans="1:10" ht="15.75" thickTop="1" x14ac:dyDescent="0.25">
      <c r="A42" s="27"/>
    </row>
    <row r="43" spans="1:10" x14ac:dyDescent="0.25">
      <c r="A43" s="28" t="s">
        <v>39</v>
      </c>
    </row>
    <row r="44" spans="1:10" ht="15.75" thickBot="1" x14ac:dyDescent="0.3">
      <c r="B44" t="s">
        <v>21</v>
      </c>
      <c r="C44" t="s">
        <v>22</v>
      </c>
      <c r="D44" t="s">
        <v>23</v>
      </c>
      <c r="E44" t="s">
        <v>24</v>
      </c>
      <c r="F44" t="s">
        <v>25</v>
      </c>
      <c r="G44" t="s">
        <v>26</v>
      </c>
      <c r="H44" t="s">
        <v>27</v>
      </c>
    </row>
    <row r="45" spans="1:10" ht="17.25" thickTop="1" thickBot="1" x14ac:dyDescent="0.3">
      <c r="A45" s="15" t="s">
        <v>21</v>
      </c>
      <c r="B45" s="26">
        <f>CORREL($B$16:$H$16,B16:H16)</f>
        <v>0.99999999999999978</v>
      </c>
      <c r="C45" s="26">
        <f>CORREL($B$17:$H$17,B16:H16)</f>
        <v>0.71910571077815255</v>
      </c>
      <c r="D45" s="26">
        <f>CORREL($B$18:$H$18,B16:H16)</f>
        <v>0.62134144883602471</v>
      </c>
      <c r="E45" s="26">
        <f>CORREL($B$19:$H$19,B16:H16)</f>
        <v>0.18349148661765516</v>
      </c>
      <c r="F45" s="26">
        <f>CORREL($B$20:$H$20,B16:H16)</f>
        <v>0.25653800911467156</v>
      </c>
      <c r="G45" s="26">
        <f>CORREL($B$21:$H$21,B16:H16)</f>
        <v>0.67603034620932634</v>
      </c>
      <c r="H45" s="26">
        <f>CORREL($B$22:$H$22,B16:H16)</f>
        <v>-0.16366663897455863</v>
      </c>
    </row>
    <row r="46" spans="1:10" ht="15.75" thickBot="1" x14ac:dyDescent="0.3">
      <c r="A46" s="18" t="s">
        <v>22</v>
      </c>
      <c r="B46" s="26">
        <f t="shared" ref="B46:B51" si="23">CORREL($B$16:$H$16,B17:H17)</f>
        <v>0.71910571077815255</v>
      </c>
      <c r="C46" s="26">
        <f t="shared" ref="C46:C51" si="24">CORREL($B$17:$H$17,B17:H17)</f>
        <v>1</v>
      </c>
      <c r="D46" s="26">
        <f t="shared" ref="D46:D51" si="25">CORREL($B$18:$H$18,B17:H17)</f>
        <v>0.37831537695907957</v>
      </c>
      <c r="E46" s="26">
        <f t="shared" ref="E46:E51" si="26">CORREL($B$19:$H$19,B17:H17)</f>
        <v>-1.6742477338189808E-2</v>
      </c>
      <c r="F46" s="26">
        <f t="shared" ref="F46:F51" si="27">CORREL($B$20:$H$20,B17:H17)</f>
        <v>-0.2796346217759178</v>
      </c>
      <c r="G46" s="26">
        <f t="shared" ref="G46:G51" si="28">CORREL($B$21:$H$21,B17:H17)</f>
        <v>0.57458403408505598</v>
      </c>
      <c r="H46" s="26">
        <f t="shared" ref="H46:H51" si="29">CORREL($B$22:$H$22,B17:H17)</f>
        <v>-0.43528353293882532</v>
      </c>
    </row>
    <row r="47" spans="1:10" ht="16.5" thickBot="1" x14ac:dyDescent="0.3">
      <c r="A47" s="20" t="s">
        <v>23</v>
      </c>
      <c r="B47" s="26">
        <f t="shared" si="23"/>
        <v>0.62134144883602471</v>
      </c>
      <c r="C47" s="26">
        <f t="shared" si="24"/>
        <v>0.37831537695907957</v>
      </c>
      <c r="D47" s="26">
        <f t="shared" si="25"/>
        <v>1</v>
      </c>
      <c r="E47" s="26">
        <f t="shared" si="26"/>
        <v>0.81679952217515117</v>
      </c>
      <c r="F47" s="26">
        <f t="shared" si="27"/>
        <v>0.74893540124922675</v>
      </c>
      <c r="G47" s="26">
        <f t="shared" si="28"/>
        <v>0.56283499337826715</v>
      </c>
      <c r="H47" s="26">
        <f t="shared" si="29"/>
        <v>0.55562504663967138</v>
      </c>
    </row>
    <row r="48" spans="1:10" ht="16.5" thickBot="1" x14ac:dyDescent="0.3">
      <c r="A48" s="20" t="s">
        <v>24</v>
      </c>
      <c r="B48" s="26">
        <f t="shared" si="23"/>
        <v>0.18349148661765516</v>
      </c>
      <c r="C48" s="26">
        <f t="shared" si="24"/>
        <v>-1.6742477338189808E-2</v>
      </c>
      <c r="D48" s="26">
        <f t="shared" si="25"/>
        <v>0.81679952217515117</v>
      </c>
      <c r="E48" s="26">
        <f t="shared" si="26"/>
        <v>1.0000000000000002</v>
      </c>
      <c r="F48" s="26">
        <f t="shared" si="27"/>
        <v>0.75390369381067157</v>
      </c>
      <c r="G48" s="26">
        <f t="shared" si="28"/>
        <v>0.46763942735705677</v>
      </c>
      <c r="H48" s="26">
        <f t="shared" si="29"/>
        <v>0.89984456108138022</v>
      </c>
    </row>
    <row r="49" spans="1:8" ht="15.75" thickBot="1" x14ac:dyDescent="0.3">
      <c r="A49" s="18" t="s">
        <v>25</v>
      </c>
      <c r="B49" s="26">
        <f t="shared" si="23"/>
        <v>0.25653800911467156</v>
      </c>
      <c r="C49" s="26">
        <f t="shared" si="24"/>
        <v>-0.2796346217759178</v>
      </c>
      <c r="D49" s="26">
        <f t="shared" si="25"/>
        <v>0.74893540124922675</v>
      </c>
      <c r="E49" s="26">
        <f t="shared" si="26"/>
        <v>0.75390369381067157</v>
      </c>
      <c r="F49" s="26">
        <f t="shared" si="27"/>
        <v>1</v>
      </c>
      <c r="G49" s="26">
        <f t="shared" si="28"/>
        <v>0.10844338737880478</v>
      </c>
      <c r="H49" s="26">
        <f t="shared" si="29"/>
        <v>0.76625726932168858</v>
      </c>
    </row>
    <row r="50" spans="1:8" ht="16.5" thickBot="1" x14ac:dyDescent="0.3">
      <c r="A50" s="20" t="s">
        <v>26</v>
      </c>
      <c r="B50" s="26">
        <f t="shared" si="23"/>
        <v>0.67603034620932634</v>
      </c>
      <c r="C50" s="26">
        <f t="shared" si="24"/>
        <v>0.57458403408505598</v>
      </c>
      <c r="D50" s="26">
        <f t="shared" si="25"/>
        <v>0.56283499337826715</v>
      </c>
      <c r="E50" s="26">
        <f t="shared" si="26"/>
        <v>0.46763942735705677</v>
      </c>
      <c r="F50" s="26">
        <f t="shared" si="27"/>
        <v>0.10844338737880478</v>
      </c>
      <c r="G50" s="26">
        <f t="shared" si="28"/>
        <v>1</v>
      </c>
      <c r="H50" s="26">
        <f t="shared" si="29"/>
        <v>0.19242509988095538</v>
      </c>
    </row>
    <row r="51" spans="1:8" ht="15.75" thickBot="1" x14ac:dyDescent="0.3">
      <c r="A51" s="21" t="s">
        <v>27</v>
      </c>
      <c r="B51" s="26">
        <f t="shared" si="23"/>
        <v>-0.16366663897455863</v>
      </c>
      <c r="C51" s="26">
        <f t="shared" si="24"/>
        <v>-0.43528353293882532</v>
      </c>
      <c r="D51" s="26">
        <f t="shared" si="25"/>
        <v>0.55562504663967138</v>
      </c>
      <c r="E51" s="26">
        <f t="shared" si="26"/>
        <v>0.89984456108138022</v>
      </c>
      <c r="F51" s="26">
        <f t="shared" si="27"/>
        <v>0.76625726932168858</v>
      </c>
      <c r="G51" s="26">
        <f t="shared" si="28"/>
        <v>0.19242509988095538</v>
      </c>
      <c r="H51" s="26">
        <f t="shared" si="29"/>
        <v>1</v>
      </c>
    </row>
    <row r="52" spans="1:8" ht="15.75" thickTop="1" x14ac:dyDescent="0.25"/>
  </sheetData>
  <mergeCells count="4">
    <mergeCell ref="A1:A2"/>
    <mergeCell ref="B1:I1"/>
    <mergeCell ref="B2:E2"/>
    <mergeCell ref="F2:I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6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O309" sqref="O309"/>
    </sheetView>
  </sheetViews>
  <sheetFormatPr defaultRowHeight="15" x14ac:dyDescent="0.25"/>
  <cols>
    <col min="1" max="1" width="12.7109375" customWidth="1"/>
    <col min="2" max="2" width="12.28515625" customWidth="1"/>
    <col min="3" max="3" width="15.140625" customWidth="1"/>
    <col min="4" max="4" width="11.42578125" customWidth="1"/>
    <col min="5" max="5" width="12.42578125" customWidth="1"/>
    <col min="6" max="6" width="12" customWidth="1"/>
    <col min="7" max="7" width="12" bestFit="1" customWidth="1"/>
    <col min="9" max="9" width="14.5703125" customWidth="1"/>
    <col min="10" max="10" width="15.42578125" customWidth="1"/>
    <col min="12" max="12" width="12.7109375" customWidth="1"/>
  </cols>
  <sheetData>
    <row r="1" spans="1:13" x14ac:dyDescent="0.25">
      <c r="B1" t="s">
        <v>31</v>
      </c>
    </row>
    <row r="2" spans="1:13" x14ac:dyDescent="0.25">
      <c r="B2" s="33" t="s">
        <v>41</v>
      </c>
      <c r="L2" s="10"/>
    </row>
    <row r="3" spans="1:13" x14ac:dyDescent="0.25">
      <c r="B3" s="33" t="s">
        <v>42</v>
      </c>
      <c r="L3" s="33"/>
    </row>
    <row r="4" spans="1:13" x14ac:dyDescent="0.25">
      <c r="B4" s="33" t="s">
        <v>43</v>
      </c>
      <c r="L4" s="33"/>
    </row>
    <row r="5" spans="1:13" ht="15.75" thickBot="1" x14ac:dyDescent="0.3">
      <c r="A5" s="29" t="s">
        <v>30</v>
      </c>
      <c r="B5" s="30" t="s">
        <v>45</v>
      </c>
      <c r="C5" s="30" t="s">
        <v>44</v>
      </c>
      <c r="D5" s="30" t="s">
        <v>46</v>
      </c>
      <c r="E5" s="52"/>
      <c r="F5" s="52"/>
      <c r="G5" s="29" t="s">
        <v>40</v>
      </c>
      <c r="H5" s="29"/>
      <c r="I5" s="30" t="s">
        <v>45</v>
      </c>
      <c r="J5" s="30" t="s">
        <v>44</v>
      </c>
      <c r="K5" s="30" t="s">
        <v>46</v>
      </c>
      <c r="L5" s="52"/>
      <c r="M5" s="52"/>
    </row>
    <row r="6" spans="1:13" ht="15.75" thickBot="1" x14ac:dyDescent="0.3">
      <c r="A6" s="57">
        <v>42419</v>
      </c>
      <c r="B6" s="55">
        <v>82.5</v>
      </c>
      <c r="C6" s="55">
        <v>146.91</v>
      </c>
      <c r="D6" s="55">
        <v>96.04</v>
      </c>
      <c r="E6" s="31"/>
      <c r="F6" s="32"/>
      <c r="I6" s="55">
        <f>(B6-B7)/B7</f>
        <v>6.0642813826558106E-4</v>
      </c>
      <c r="J6">
        <f>(C6-C7)/C7</f>
        <v>-5.5506667569213651E-3</v>
      </c>
      <c r="K6">
        <f>(D6-D7)/D7</f>
        <v>-2.2854768335757204E-3</v>
      </c>
    </row>
    <row r="7" spans="1:13" ht="15.75" thickBot="1" x14ac:dyDescent="0.3">
      <c r="A7" s="57">
        <v>42418</v>
      </c>
      <c r="B7" s="55">
        <v>82.45</v>
      </c>
      <c r="C7" s="55">
        <v>147.72999999999999</v>
      </c>
      <c r="D7" s="55">
        <v>96.26</v>
      </c>
      <c r="E7" s="31"/>
      <c r="F7" s="32"/>
      <c r="I7" s="55">
        <f t="shared" ref="I7:I70" si="0">(B7-B8)/B8</f>
        <v>5.4878048780488149E-3</v>
      </c>
      <c r="J7" s="55">
        <f t="shared" ref="J7:J70" si="1">(C7-C8)/C8</f>
        <v>-2.1266728501391333E-2</v>
      </c>
      <c r="K7" s="55">
        <f t="shared" ref="K7:K70" si="2">(D7-D8)/D8</f>
        <v>-1.895637994292702E-2</v>
      </c>
    </row>
    <row r="8" spans="1:13" ht="15.75" thickBot="1" x14ac:dyDescent="0.3">
      <c r="A8" s="57">
        <v>42417</v>
      </c>
      <c r="B8" s="55">
        <v>82</v>
      </c>
      <c r="C8" s="55">
        <v>150.94</v>
      </c>
      <c r="D8" s="55">
        <v>98.12</v>
      </c>
      <c r="E8" s="31"/>
      <c r="F8" s="32"/>
      <c r="I8" s="55">
        <f t="shared" si="0"/>
        <v>9.6035459246491157E-3</v>
      </c>
      <c r="J8" s="55">
        <f t="shared" si="1"/>
        <v>1.2884176620587755E-2</v>
      </c>
      <c r="K8" s="55">
        <f t="shared" si="2"/>
        <v>1.5314569536423883E-2</v>
      </c>
    </row>
    <row r="9" spans="1:13" ht="15.75" thickBot="1" x14ac:dyDescent="0.3">
      <c r="A9" s="57">
        <v>42416</v>
      </c>
      <c r="B9" s="55">
        <v>81.22</v>
      </c>
      <c r="C9" s="55">
        <v>149.02000000000001</v>
      </c>
      <c r="D9" s="55">
        <v>96.64</v>
      </c>
      <c r="E9" s="31"/>
      <c r="F9" s="32"/>
      <c r="I9" s="55">
        <f t="shared" si="0"/>
        <v>2.3448105639886181E-3</v>
      </c>
      <c r="J9" s="55">
        <f t="shared" si="1"/>
        <v>1.9776910969684629E-2</v>
      </c>
      <c r="K9" s="55">
        <f t="shared" si="2"/>
        <v>2.8194488775401701E-2</v>
      </c>
    </row>
    <row r="10" spans="1:13" ht="15.75" thickBot="1" x14ac:dyDescent="0.3">
      <c r="A10" s="57">
        <v>42412</v>
      </c>
      <c r="B10" s="55">
        <v>81.03</v>
      </c>
      <c r="C10" s="55">
        <v>146.13</v>
      </c>
      <c r="D10" s="55">
        <v>93.99</v>
      </c>
      <c r="E10" s="31"/>
      <c r="F10" s="32"/>
      <c r="I10" s="55">
        <f t="shared" si="0"/>
        <v>1.7964824120603101E-2</v>
      </c>
      <c r="J10" s="55">
        <f t="shared" si="1"/>
        <v>3.8666571895657101E-2</v>
      </c>
      <c r="K10" s="55">
        <f t="shared" si="2"/>
        <v>3.0949839914620283E-3</v>
      </c>
    </row>
    <row r="11" spans="1:13" ht="15.75" thickBot="1" x14ac:dyDescent="0.3">
      <c r="A11" s="57">
        <v>42411</v>
      </c>
      <c r="B11" s="55">
        <v>79.599999999999994</v>
      </c>
      <c r="C11" s="55">
        <v>140.69</v>
      </c>
      <c r="D11" s="55">
        <v>93.7</v>
      </c>
      <c r="E11" s="31"/>
      <c r="F11" s="32"/>
      <c r="I11" s="55">
        <f t="shared" si="0"/>
        <v>3.1505986137366103E-3</v>
      </c>
      <c r="J11" s="55">
        <f t="shared" si="1"/>
        <v>-4.4420294776879664E-2</v>
      </c>
      <c r="K11" s="55">
        <f t="shared" si="2"/>
        <v>-6.046462289169335E-3</v>
      </c>
    </row>
    <row r="12" spans="1:13" ht="15.75" thickBot="1" x14ac:dyDescent="0.3">
      <c r="A12" s="57">
        <v>42410</v>
      </c>
      <c r="B12" s="55">
        <v>79.349999999999994</v>
      </c>
      <c r="C12" s="55">
        <v>147.22999999999999</v>
      </c>
      <c r="D12" s="55">
        <v>94.27</v>
      </c>
      <c r="E12" s="31"/>
      <c r="F12" s="32"/>
      <c r="I12" s="55">
        <f t="shared" si="0"/>
        <v>-9.1158841158841663E-3</v>
      </c>
      <c r="J12" s="55">
        <f t="shared" si="1"/>
        <v>-6.8802698145025987E-3</v>
      </c>
      <c r="K12" s="55">
        <f t="shared" si="2"/>
        <v>-7.579745236340656E-3</v>
      </c>
    </row>
    <row r="13" spans="1:13" ht="15.75" thickBot="1" x14ac:dyDescent="0.3">
      <c r="A13" s="57">
        <v>42409</v>
      </c>
      <c r="B13" s="55">
        <v>80.08</v>
      </c>
      <c r="C13" s="55">
        <v>148.25</v>
      </c>
      <c r="D13" s="55">
        <v>94.99</v>
      </c>
      <c r="E13" s="31"/>
      <c r="F13" s="32"/>
      <c r="I13" s="55">
        <f t="shared" si="0"/>
        <v>-1.3307047806801359E-2</v>
      </c>
      <c r="J13" s="55">
        <f t="shared" si="1"/>
        <v>-6.7001675041876048E-3</v>
      </c>
      <c r="K13" s="55">
        <f t="shared" si="2"/>
        <v>-2.1050415745721746E-4</v>
      </c>
    </row>
    <row r="14" spans="1:13" ht="15.75" thickBot="1" x14ac:dyDescent="0.3">
      <c r="A14" s="57">
        <v>42408</v>
      </c>
      <c r="B14" s="55">
        <v>81.16</v>
      </c>
      <c r="C14" s="55">
        <v>149.25</v>
      </c>
      <c r="D14" s="55">
        <v>95.01</v>
      </c>
      <c r="E14" s="31"/>
      <c r="F14" s="32"/>
      <c r="I14" s="55">
        <f t="shared" si="0"/>
        <v>1.3486513486513465E-2</v>
      </c>
      <c r="J14" s="55">
        <f t="shared" si="1"/>
        <v>-4.6143030612897033E-2</v>
      </c>
      <c r="K14" s="55">
        <f t="shared" si="2"/>
        <v>1.052967453733258E-2</v>
      </c>
    </row>
    <row r="15" spans="1:13" ht="15.75" thickBot="1" x14ac:dyDescent="0.3">
      <c r="A15" s="57">
        <v>42405</v>
      </c>
      <c r="B15" s="55">
        <v>80.08</v>
      </c>
      <c r="C15" s="55">
        <v>156.47</v>
      </c>
      <c r="D15" s="55">
        <v>94.02</v>
      </c>
      <c r="E15" s="31"/>
      <c r="F15" s="32"/>
      <c r="I15" s="55">
        <f t="shared" si="0"/>
        <v>3.1316547663785546E-3</v>
      </c>
      <c r="J15" s="55">
        <f t="shared" si="1"/>
        <v>-1.2780369352680831E-4</v>
      </c>
      <c r="K15" s="55">
        <f t="shared" si="2"/>
        <v>-2.6708074534161474E-2</v>
      </c>
    </row>
    <row r="16" spans="1:13" ht="15.75" thickBot="1" x14ac:dyDescent="0.3">
      <c r="A16" s="57">
        <v>42404</v>
      </c>
      <c r="B16" s="55">
        <v>79.83</v>
      </c>
      <c r="C16" s="55">
        <v>156.49</v>
      </c>
      <c r="D16" s="55">
        <v>96.6</v>
      </c>
      <c r="E16" s="31"/>
      <c r="F16" s="32"/>
      <c r="I16" s="55">
        <f t="shared" si="0"/>
        <v>1.7201834862385249E-2</v>
      </c>
      <c r="J16" s="55">
        <f t="shared" si="1"/>
        <v>2.4954152475766322E-2</v>
      </c>
      <c r="K16" s="55">
        <f t="shared" si="2"/>
        <v>2.5947067981318111E-3</v>
      </c>
    </row>
    <row r="17" spans="1:11" ht="15.75" thickBot="1" x14ac:dyDescent="0.3">
      <c r="A17" s="57">
        <v>42403</v>
      </c>
      <c r="B17" s="55">
        <v>78.48</v>
      </c>
      <c r="C17" s="55">
        <v>152.68</v>
      </c>
      <c r="D17" s="55">
        <v>96.35</v>
      </c>
      <c r="E17" s="31"/>
      <c r="F17" s="32"/>
      <c r="I17" s="55">
        <f t="shared" si="0"/>
        <v>5.2151762970907636E-2</v>
      </c>
      <c r="J17" s="55">
        <f t="shared" si="1"/>
        <v>6.4601186552407271E-3</v>
      </c>
      <c r="K17" s="55">
        <f t="shared" si="2"/>
        <v>1.9792548687552817E-2</v>
      </c>
    </row>
    <row r="18" spans="1:11" ht="15.75" thickBot="1" x14ac:dyDescent="0.3">
      <c r="A18" s="57">
        <v>42402</v>
      </c>
      <c r="B18" s="55">
        <v>74.59</v>
      </c>
      <c r="C18" s="55">
        <v>151.69999999999999</v>
      </c>
      <c r="D18" s="55">
        <v>94.48</v>
      </c>
      <c r="E18" s="31"/>
      <c r="F18" s="32"/>
      <c r="I18" s="55">
        <f t="shared" si="0"/>
        <v>-2.2283392318783624E-2</v>
      </c>
      <c r="J18" s="55">
        <f t="shared" si="1"/>
        <v>-4.9796429689946867E-2</v>
      </c>
      <c r="K18" s="55">
        <f t="shared" si="2"/>
        <v>-2.0221922638183166E-2</v>
      </c>
    </row>
    <row r="19" spans="1:11" ht="15.75" thickBot="1" x14ac:dyDescent="0.3">
      <c r="A19" s="57">
        <v>42401</v>
      </c>
      <c r="B19" s="55">
        <v>76.290000000000006</v>
      </c>
      <c r="C19" s="55">
        <v>159.65</v>
      </c>
      <c r="D19" s="55">
        <v>96.43</v>
      </c>
      <c r="E19" s="31"/>
      <c r="F19" s="32"/>
      <c r="I19" s="55">
        <f t="shared" si="0"/>
        <v>-2.0038535645471908E-2</v>
      </c>
      <c r="J19" s="55">
        <f t="shared" si="1"/>
        <v>-1.1822233226046031E-2</v>
      </c>
      <c r="K19" s="55">
        <f t="shared" si="2"/>
        <v>-9.3486747483048759E-3</v>
      </c>
    </row>
    <row r="20" spans="1:11" ht="15.75" thickBot="1" x14ac:dyDescent="0.3">
      <c r="A20" s="57">
        <v>42398</v>
      </c>
      <c r="B20" s="55">
        <v>77.849999999999994</v>
      </c>
      <c r="C20" s="55">
        <v>161.56</v>
      </c>
      <c r="D20" s="55">
        <v>97.34</v>
      </c>
      <c r="E20" s="31"/>
      <c r="F20" s="32"/>
      <c r="I20" s="55">
        <f t="shared" si="0"/>
        <v>1.1170281854786329E-2</v>
      </c>
      <c r="J20" s="55">
        <f t="shared" si="1"/>
        <v>2.8651470775499809E-2</v>
      </c>
      <c r="K20" s="55">
        <f t="shared" si="2"/>
        <v>3.4541396535232222E-2</v>
      </c>
    </row>
    <row r="21" spans="1:11" ht="15.75" thickBot="1" x14ac:dyDescent="0.3">
      <c r="A21" s="57">
        <v>42397</v>
      </c>
      <c r="B21" s="55">
        <v>76.989999999999995</v>
      </c>
      <c r="C21" s="55">
        <v>157.06</v>
      </c>
      <c r="D21" s="55">
        <v>94.09</v>
      </c>
      <c r="E21" s="31"/>
      <c r="F21" s="32"/>
      <c r="I21" s="55">
        <f t="shared" si="0"/>
        <v>2.2579359808739388E-2</v>
      </c>
      <c r="J21" s="55">
        <f t="shared" si="1"/>
        <v>2.1727816809784046E-2</v>
      </c>
      <c r="K21" s="55">
        <f t="shared" si="2"/>
        <v>7.1719117961892712E-3</v>
      </c>
    </row>
    <row r="22" spans="1:11" ht="15.75" thickBot="1" x14ac:dyDescent="0.3">
      <c r="A22" s="57">
        <v>42396</v>
      </c>
      <c r="B22" s="55">
        <v>75.290000000000006</v>
      </c>
      <c r="C22" s="55">
        <v>153.72</v>
      </c>
      <c r="D22" s="55">
        <v>93.42</v>
      </c>
      <c r="E22" s="31"/>
      <c r="F22" s="32"/>
      <c r="I22" s="55">
        <f t="shared" si="0"/>
        <v>-1.8383311603650542E-2</v>
      </c>
      <c r="J22" s="55">
        <f t="shared" si="1"/>
        <v>-4.7264486888960169E-3</v>
      </c>
      <c r="K22" s="55">
        <f t="shared" si="2"/>
        <v>-6.5706570657065644E-2</v>
      </c>
    </row>
    <row r="23" spans="1:11" ht="15.75" thickBot="1" x14ac:dyDescent="0.3">
      <c r="A23" s="57">
        <v>42395</v>
      </c>
      <c r="B23" s="55">
        <v>76.7</v>
      </c>
      <c r="C23" s="55">
        <v>154.44999999999999</v>
      </c>
      <c r="D23" s="55">
        <v>99.99</v>
      </c>
      <c r="E23" s="31"/>
      <c r="F23" s="32"/>
      <c r="I23" s="55">
        <f t="shared" si="0"/>
        <v>3.6766693701000254E-2</v>
      </c>
      <c r="J23" s="55">
        <f t="shared" si="1"/>
        <v>2.2035468501852725E-2</v>
      </c>
      <c r="K23" s="55">
        <f t="shared" si="2"/>
        <v>5.5309734513274049E-3</v>
      </c>
    </row>
    <row r="24" spans="1:11" ht="15.75" thickBot="1" x14ac:dyDescent="0.3">
      <c r="A24" s="57">
        <v>42394</v>
      </c>
      <c r="B24" s="55">
        <v>73.98</v>
      </c>
      <c r="C24" s="55">
        <v>151.12</v>
      </c>
      <c r="D24" s="55">
        <v>99.44</v>
      </c>
      <c r="E24" s="31"/>
      <c r="F24" s="32"/>
      <c r="I24" s="55">
        <f t="shared" si="0"/>
        <v>-3.3825257933916539E-2</v>
      </c>
      <c r="J24" s="55">
        <f t="shared" si="1"/>
        <v>-3.6593140379956701E-2</v>
      </c>
      <c r="K24" s="55">
        <f t="shared" si="2"/>
        <v>-1.9522776572668151E-2</v>
      </c>
    </row>
    <row r="25" spans="1:11" ht="15.75" thickBot="1" x14ac:dyDescent="0.3">
      <c r="A25" s="57">
        <v>42391</v>
      </c>
      <c r="B25" s="55">
        <v>76.569999999999993</v>
      </c>
      <c r="C25" s="55">
        <v>156.86000000000001</v>
      </c>
      <c r="D25" s="55">
        <v>101.42</v>
      </c>
      <c r="E25" s="31"/>
      <c r="F25" s="32"/>
      <c r="I25" s="55">
        <f t="shared" si="0"/>
        <v>3.3333333333333319E-2</v>
      </c>
      <c r="J25" s="55">
        <f t="shared" si="1"/>
        <v>3.4355423672931144E-2</v>
      </c>
      <c r="K25" s="55">
        <f t="shared" si="2"/>
        <v>5.31671858774663E-2</v>
      </c>
    </row>
    <row r="26" spans="1:11" ht="15.75" thickBot="1" x14ac:dyDescent="0.3">
      <c r="A26" s="57">
        <v>42390</v>
      </c>
      <c r="B26" s="55">
        <v>74.099999999999994</v>
      </c>
      <c r="C26" s="55">
        <v>151.65</v>
      </c>
      <c r="D26" s="55">
        <v>96.3</v>
      </c>
      <c r="E26" s="31"/>
      <c r="F26" s="32"/>
      <c r="I26" s="55">
        <f t="shared" si="0"/>
        <v>1.2571740912817538E-2</v>
      </c>
      <c r="J26" s="55">
        <f t="shared" si="1"/>
        <v>-1.3658536585365817E-2</v>
      </c>
      <c r="K26" s="55">
        <f t="shared" si="2"/>
        <v>-5.0625064572787379E-3</v>
      </c>
    </row>
    <row r="27" spans="1:11" ht="15.75" thickBot="1" x14ac:dyDescent="0.3">
      <c r="A27" s="57">
        <v>42389</v>
      </c>
      <c r="B27" s="55">
        <v>73.180000000000007</v>
      </c>
      <c r="C27" s="55">
        <v>153.75</v>
      </c>
      <c r="D27" s="55">
        <v>96.79</v>
      </c>
      <c r="E27" s="31"/>
      <c r="F27" s="32"/>
      <c r="I27" s="55">
        <f t="shared" si="0"/>
        <v>-4.2146596858638724E-2</v>
      </c>
      <c r="J27" s="55">
        <f t="shared" si="1"/>
        <v>-1.957658461930872E-2</v>
      </c>
      <c r="K27" s="55">
        <f t="shared" si="2"/>
        <v>1.3449203393338471E-3</v>
      </c>
    </row>
    <row r="28" spans="1:11" ht="15.75" thickBot="1" x14ac:dyDescent="0.3">
      <c r="A28" s="57">
        <v>42388</v>
      </c>
      <c r="B28" s="55">
        <v>76.400000000000006</v>
      </c>
      <c r="C28" s="55">
        <v>156.82</v>
      </c>
      <c r="D28" s="55">
        <v>96.66</v>
      </c>
      <c r="E28" s="31"/>
      <c r="F28" s="32"/>
      <c r="I28" s="55">
        <f t="shared" si="0"/>
        <v>-1.5210105697344581E-2</v>
      </c>
      <c r="J28" s="55">
        <f t="shared" si="1"/>
        <v>7.7758498811129071E-3</v>
      </c>
      <c r="K28" s="55">
        <f t="shared" si="2"/>
        <v>-4.8388757335529591E-3</v>
      </c>
    </row>
    <row r="29" spans="1:11" ht="15.75" thickBot="1" x14ac:dyDescent="0.3">
      <c r="A29" s="57">
        <v>42384</v>
      </c>
      <c r="B29" s="55">
        <v>77.58</v>
      </c>
      <c r="C29" s="55">
        <v>155.61000000000001</v>
      </c>
      <c r="D29" s="55">
        <v>97.13</v>
      </c>
      <c r="E29" s="31"/>
      <c r="F29" s="32"/>
      <c r="I29" s="55">
        <f t="shared" si="0"/>
        <v>-1.9464105156724042E-2</v>
      </c>
      <c r="J29" s="55">
        <f t="shared" si="1"/>
        <v>-3.5813867030175188E-2</v>
      </c>
      <c r="K29" s="55">
        <f t="shared" si="2"/>
        <v>-2.4015273311897112E-2</v>
      </c>
    </row>
    <row r="30" spans="1:11" ht="15.75" thickBot="1" x14ac:dyDescent="0.3">
      <c r="A30" s="57">
        <v>42383</v>
      </c>
      <c r="B30" s="55">
        <v>79.12</v>
      </c>
      <c r="C30" s="55">
        <v>161.38999999999999</v>
      </c>
      <c r="D30" s="55">
        <v>99.52</v>
      </c>
      <c r="E30" s="31"/>
      <c r="F30" s="32"/>
      <c r="I30" s="55">
        <f t="shared" si="0"/>
        <v>4.5869134170522123E-2</v>
      </c>
      <c r="J30" s="55">
        <f t="shared" si="1"/>
        <v>1.5095289011887397E-2</v>
      </c>
      <c r="K30" s="55">
        <f t="shared" si="2"/>
        <v>2.1870828627169069E-2</v>
      </c>
    </row>
    <row r="31" spans="1:11" ht="15.75" thickBot="1" x14ac:dyDescent="0.3">
      <c r="A31" s="57">
        <v>42382</v>
      </c>
      <c r="B31" s="55">
        <v>75.650000000000006</v>
      </c>
      <c r="C31" s="55">
        <v>158.99</v>
      </c>
      <c r="D31" s="55">
        <v>97.39</v>
      </c>
      <c r="E31" s="31"/>
      <c r="F31" s="32"/>
      <c r="I31" s="55">
        <f t="shared" si="0"/>
        <v>5.9840425531915266E-3</v>
      </c>
      <c r="J31" s="55">
        <f t="shared" si="1"/>
        <v>-4.0552772916540934E-2</v>
      </c>
      <c r="K31" s="55">
        <f t="shared" si="2"/>
        <v>-2.5710284113645392E-2</v>
      </c>
    </row>
    <row r="32" spans="1:11" ht="15.75" thickBot="1" x14ac:dyDescent="0.3">
      <c r="A32" s="57">
        <v>42381</v>
      </c>
      <c r="B32" s="55">
        <v>75.2</v>
      </c>
      <c r="C32" s="55">
        <v>165.71</v>
      </c>
      <c r="D32" s="55">
        <v>99.96</v>
      </c>
      <c r="E32" s="31"/>
      <c r="F32" s="32"/>
      <c r="I32" s="55">
        <f t="shared" si="0"/>
        <v>2.0491247116298076E-2</v>
      </c>
      <c r="J32" s="55">
        <f t="shared" si="1"/>
        <v>-1.206782115487951E-4</v>
      </c>
      <c r="K32" s="55">
        <f t="shared" si="2"/>
        <v>1.4513346188977901E-2</v>
      </c>
    </row>
    <row r="33" spans="1:11" ht="15.75" thickBot="1" x14ac:dyDescent="0.3">
      <c r="A33" s="57">
        <v>42380</v>
      </c>
      <c r="B33" s="55">
        <v>73.69</v>
      </c>
      <c r="C33" s="55">
        <v>165.73</v>
      </c>
      <c r="D33" s="55">
        <v>98.53</v>
      </c>
      <c r="E33" s="31"/>
      <c r="F33" s="32"/>
      <c r="I33" s="55">
        <f t="shared" si="0"/>
        <v>-1.3388673182487616E-2</v>
      </c>
      <c r="J33" s="55">
        <f t="shared" si="1"/>
        <v>1.0918628766621887E-2</v>
      </c>
      <c r="K33" s="55">
        <f t="shared" si="2"/>
        <v>1.619224422442252E-2</v>
      </c>
    </row>
    <row r="34" spans="1:11" ht="15.75" thickBot="1" x14ac:dyDescent="0.3">
      <c r="A34" s="57">
        <v>42377</v>
      </c>
      <c r="B34" s="55">
        <v>74.69</v>
      </c>
      <c r="C34" s="55">
        <v>163.94</v>
      </c>
      <c r="D34" s="55">
        <v>96.96</v>
      </c>
      <c r="E34" s="31"/>
      <c r="F34" s="32"/>
      <c r="I34" s="55">
        <f t="shared" si="0"/>
        <v>-2.0202020202020284E-2</v>
      </c>
      <c r="J34" s="55">
        <f t="shared" si="1"/>
        <v>-4.1307253067671412E-3</v>
      </c>
      <c r="K34" s="55">
        <f t="shared" si="2"/>
        <v>5.2877138413684899E-3</v>
      </c>
    </row>
    <row r="35" spans="1:11" ht="15.75" thickBot="1" x14ac:dyDescent="0.3">
      <c r="A35" s="57">
        <v>42376</v>
      </c>
      <c r="B35" s="55">
        <v>76.23</v>
      </c>
      <c r="C35" s="55">
        <v>164.62</v>
      </c>
      <c r="D35" s="55">
        <v>96.45</v>
      </c>
      <c r="E35" s="31"/>
      <c r="F35" s="32"/>
      <c r="I35" s="55">
        <f t="shared" si="0"/>
        <v>-1.6006195946818059E-2</v>
      </c>
      <c r="J35" s="55">
        <f t="shared" si="1"/>
        <v>-3.0734809232218552E-2</v>
      </c>
      <c r="K35" s="55">
        <f t="shared" si="2"/>
        <v>-4.2204568023833169E-2</v>
      </c>
    </row>
    <row r="36" spans="1:11" ht="15.75" thickBot="1" x14ac:dyDescent="0.3">
      <c r="A36" s="57">
        <v>42375</v>
      </c>
      <c r="B36" s="55">
        <v>77.47</v>
      </c>
      <c r="C36" s="55">
        <v>169.84</v>
      </c>
      <c r="D36" s="55">
        <v>100.7</v>
      </c>
      <c r="E36" s="31"/>
      <c r="F36" s="32"/>
      <c r="I36" s="55">
        <f t="shared" si="0"/>
        <v>-8.3205325140809742E-3</v>
      </c>
      <c r="J36" s="55">
        <f t="shared" si="1"/>
        <v>-2.4412660118329599E-2</v>
      </c>
      <c r="K36" s="55">
        <f t="shared" si="2"/>
        <v>-1.9569662155583596E-2</v>
      </c>
    </row>
    <row r="37" spans="1:11" ht="15.75" thickBot="1" x14ac:dyDescent="0.3">
      <c r="A37" s="57">
        <v>42374</v>
      </c>
      <c r="B37" s="55">
        <v>78.12</v>
      </c>
      <c r="C37" s="55">
        <v>174.09</v>
      </c>
      <c r="D37" s="55">
        <v>102.71</v>
      </c>
      <c r="E37" s="31"/>
      <c r="F37" s="32"/>
      <c r="I37" s="55">
        <f t="shared" si="0"/>
        <v>8.5205267234703189E-3</v>
      </c>
      <c r="J37" s="55">
        <f t="shared" si="1"/>
        <v>-1.7218019645478057E-2</v>
      </c>
      <c r="K37" s="55">
        <f t="shared" si="2"/>
        <v>-2.5059326056003802E-2</v>
      </c>
    </row>
    <row r="38" spans="1:11" ht="15.75" thickBot="1" x14ac:dyDescent="0.3">
      <c r="A38" s="57">
        <v>42373</v>
      </c>
      <c r="B38" s="55">
        <v>77.459999999999994</v>
      </c>
      <c r="C38" s="55">
        <v>177.14</v>
      </c>
      <c r="D38" s="55">
        <v>105.35</v>
      </c>
      <c r="E38" s="31"/>
      <c r="F38" s="32"/>
      <c r="I38" s="55">
        <f t="shared" si="0"/>
        <v>-6.2860808210392439E-3</v>
      </c>
      <c r="J38" s="55">
        <f t="shared" si="1"/>
        <v>-1.7144759474005459E-2</v>
      </c>
      <c r="K38" s="55">
        <f t="shared" si="2"/>
        <v>8.5502565076942048E-4</v>
      </c>
    </row>
    <row r="39" spans="1:11" ht="15.75" thickBot="1" x14ac:dyDescent="0.3">
      <c r="A39" s="57">
        <v>42369</v>
      </c>
      <c r="B39" s="55">
        <v>77.95</v>
      </c>
      <c r="C39" s="55">
        <v>180.23</v>
      </c>
      <c r="D39" s="55">
        <v>105.26</v>
      </c>
      <c r="E39" s="31"/>
      <c r="F39" s="32"/>
      <c r="I39" s="55">
        <f t="shared" si="0"/>
        <v>-2.0483932915119265E-3</v>
      </c>
      <c r="J39" s="55">
        <f t="shared" si="1"/>
        <v>-9.779682435031049E-3</v>
      </c>
      <c r="K39" s="55">
        <f t="shared" si="2"/>
        <v>-1.9194931047334964E-2</v>
      </c>
    </row>
    <row r="40" spans="1:11" ht="15.75" thickBot="1" x14ac:dyDescent="0.3">
      <c r="A40" s="57">
        <v>42368</v>
      </c>
      <c r="B40" s="55">
        <v>78.11</v>
      </c>
      <c r="C40" s="55">
        <v>182.01</v>
      </c>
      <c r="D40" s="55">
        <v>107.32</v>
      </c>
      <c r="E40" s="31"/>
      <c r="F40" s="32"/>
      <c r="I40" s="55">
        <f t="shared" si="0"/>
        <v>-1.3264274886306181E-2</v>
      </c>
      <c r="J40" s="55">
        <f t="shared" si="1"/>
        <v>-8.2820247371002565E-3</v>
      </c>
      <c r="K40" s="55">
        <f t="shared" si="2"/>
        <v>-1.3058672061798803E-2</v>
      </c>
    </row>
    <row r="41" spans="1:11" ht="15.75" thickBot="1" x14ac:dyDescent="0.3">
      <c r="A41" s="57">
        <v>42367</v>
      </c>
      <c r="B41" s="55">
        <v>79.16</v>
      </c>
      <c r="C41" s="55">
        <v>183.53</v>
      </c>
      <c r="D41" s="55">
        <v>108.74</v>
      </c>
      <c r="E41" s="31"/>
      <c r="F41" s="32"/>
      <c r="I41" s="55">
        <f t="shared" si="0"/>
        <v>5.334010668021358E-3</v>
      </c>
      <c r="J41" s="55">
        <f t="shared" si="1"/>
        <v>1.0516462944609605E-2</v>
      </c>
      <c r="K41" s="55">
        <f t="shared" si="2"/>
        <v>1.7974162141921005E-2</v>
      </c>
    </row>
    <row r="42" spans="1:11" ht="15.75" thickBot="1" x14ac:dyDescent="0.3">
      <c r="A42" s="57">
        <v>42366</v>
      </c>
      <c r="B42" s="55">
        <v>78.739999999999995</v>
      </c>
      <c r="C42" s="55">
        <v>181.62</v>
      </c>
      <c r="D42" s="55">
        <v>106.82</v>
      </c>
      <c r="E42" s="31"/>
      <c r="F42" s="32"/>
      <c r="I42" s="55">
        <f t="shared" si="0"/>
        <v>-7.4372872809782354E-3</v>
      </c>
      <c r="J42" s="55">
        <f t="shared" si="1"/>
        <v>-4.6582999945196163E-3</v>
      </c>
      <c r="K42" s="55">
        <f t="shared" si="2"/>
        <v>-1.1200592428029324E-2</v>
      </c>
    </row>
    <row r="43" spans="1:11" ht="15.75" thickBot="1" x14ac:dyDescent="0.3">
      <c r="A43" s="57">
        <v>42362</v>
      </c>
      <c r="B43" s="55">
        <v>79.33</v>
      </c>
      <c r="C43" s="55">
        <v>182.47</v>
      </c>
      <c r="D43" s="55">
        <v>108.03</v>
      </c>
      <c r="E43" s="31"/>
      <c r="F43" s="32"/>
      <c r="I43" s="55">
        <f t="shared" si="0"/>
        <v>-1.0724529243047756E-2</v>
      </c>
      <c r="J43" s="55">
        <f t="shared" si="1"/>
        <v>-2.623667668761901E-3</v>
      </c>
      <c r="K43" s="55">
        <f t="shared" si="2"/>
        <v>-5.3402080839701528E-3</v>
      </c>
    </row>
    <row r="44" spans="1:11" ht="15.75" thickBot="1" x14ac:dyDescent="0.3">
      <c r="A44" s="57">
        <v>42361</v>
      </c>
      <c r="B44" s="55">
        <v>80.19</v>
      </c>
      <c r="C44" s="55">
        <v>182.95</v>
      </c>
      <c r="D44" s="55">
        <v>108.61</v>
      </c>
      <c r="E44" s="31"/>
      <c r="F44" s="32"/>
      <c r="I44" s="55">
        <f t="shared" si="0"/>
        <v>3.2710882163554306E-2</v>
      </c>
      <c r="J44" s="55">
        <f t="shared" si="1"/>
        <v>1.6106637045265076E-2</v>
      </c>
      <c r="K44" s="55">
        <f t="shared" si="2"/>
        <v>1.2869532780005553E-2</v>
      </c>
    </row>
    <row r="45" spans="1:11" ht="15.75" thickBot="1" x14ac:dyDescent="0.3">
      <c r="A45" s="57">
        <v>42360</v>
      </c>
      <c r="B45" s="55">
        <v>77.650000000000006</v>
      </c>
      <c r="C45" s="55">
        <v>180.05</v>
      </c>
      <c r="D45" s="55">
        <v>107.23</v>
      </c>
      <c r="E45" s="31"/>
      <c r="F45" s="32"/>
      <c r="I45" s="55">
        <f t="shared" si="0"/>
        <v>5.0478902407455417E-3</v>
      </c>
      <c r="J45" s="55">
        <f t="shared" si="1"/>
        <v>1.2939521800281358E-2</v>
      </c>
      <c r="K45" s="55">
        <f t="shared" si="2"/>
        <v>-9.3170595360099061E-4</v>
      </c>
    </row>
    <row r="46" spans="1:11" ht="15.75" thickBot="1" x14ac:dyDescent="0.3">
      <c r="A46" s="57">
        <v>42359</v>
      </c>
      <c r="B46" s="55">
        <v>77.260000000000005</v>
      </c>
      <c r="C46" s="55">
        <v>177.75</v>
      </c>
      <c r="D46" s="55">
        <v>107.33</v>
      </c>
      <c r="E46" s="31"/>
      <c r="F46" s="32"/>
      <c r="I46" s="55">
        <f t="shared" si="0"/>
        <v>-2.5879917184259862E-4</v>
      </c>
      <c r="J46" s="55">
        <f t="shared" si="1"/>
        <v>1.2878226679582831E-2</v>
      </c>
      <c r="K46" s="55">
        <f t="shared" si="2"/>
        <v>1.2260680939356759E-2</v>
      </c>
    </row>
    <row r="47" spans="1:11" ht="15.75" thickBot="1" x14ac:dyDescent="0.3">
      <c r="A47" s="57">
        <v>42356</v>
      </c>
      <c r="B47" s="55">
        <v>77.28</v>
      </c>
      <c r="C47" s="55">
        <v>175.49</v>
      </c>
      <c r="D47" s="55">
        <v>106.03</v>
      </c>
      <c r="E47" s="31"/>
      <c r="F47" s="32"/>
      <c r="I47" s="55">
        <f t="shared" si="0"/>
        <v>-8.72242175474593E-3</v>
      </c>
      <c r="J47" s="55">
        <f t="shared" si="1"/>
        <v>-3.899019768906415E-2</v>
      </c>
      <c r="K47" s="55">
        <f t="shared" si="2"/>
        <v>-2.7069187006790261E-2</v>
      </c>
    </row>
    <row r="48" spans="1:11" ht="15.75" thickBot="1" x14ac:dyDescent="0.3">
      <c r="A48" s="57">
        <v>42355</v>
      </c>
      <c r="B48" s="55">
        <v>77.959999999999994</v>
      </c>
      <c r="C48" s="55">
        <v>182.61</v>
      </c>
      <c r="D48" s="55">
        <v>108.98</v>
      </c>
      <c r="E48" s="31"/>
      <c r="F48" s="32"/>
      <c r="I48" s="55">
        <f t="shared" si="0"/>
        <v>-1.503474415666471E-2</v>
      </c>
      <c r="J48" s="55">
        <f t="shared" si="1"/>
        <v>-1.933301111648136E-2</v>
      </c>
      <c r="K48" s="55">
        <f t="shared" si="2"/>
        <v>-2.119633554876953E-2</v>
      </c>
    </row>
    <row r="49" spans="1:11" ht="15.75" thickBot="1" x14ac:dyDescent="0.3">
      <c r="A49" s="57">
        <v>42354</v>
      </c>
      <c r="B49" s="55">
        <v>79.150000000000006</v>
      </c>
      <c r="C49" s="55">
        <v>186.21</v>
      </c>
      <c r="D49" s="55">
        <v>111.34</v>
      </c>
      <c r="E49" s="31"/>
      <c r="F49" s="32"/>
      <c r="I49" s="55">
        <f t="shared" si="0"/>
        <v>-3.5251164547400369E-3</v>
      </c>
      <c r="J49" s="55">
        <f t="shared" si="1"/>
        <v>2.3075655183781206E-2</v>
      </c>
      <c r="K49" s="55">
        <f t="shared" si="2"/>
        <v>7.6930038917549879E-3</v>
      </c>
    </row>
    <row r="50" spans="1:11" ht="15.75" thickBot="1" x14ac:dyDescent="0.3">
      <c r="A50" s="57">
        <v>42353</v>
      </c>
      <c r="B50" s="55">
        <v>79.430000000000007</v>
      </c>
      <c r="C50" s="55">
        <v>182.01</v>
      </c>
      <c r="D50" s="55">
        <v>110.49</v>
      </c>
      <c r="E50" s="31"/>
      <c r="F50" s="32"/>
      <c r="I50" s="55">
        <f t="shared" si="0"/>
        <v>4.4719189793502638E-2</v>
      </c>
      <c r="J50" s="55">
        <f t="shared" si="1"/>
        <v>3.1802721088435286E-2</v>
      </c>
      <c r="K50" s="55">
        <f t="shared" si="2"/>
        <v>-1.7692034139402641E-2</v>
      </c>
    </row>
    <row r="51" spans="1:11" ht="15.75" thickBot="1" x14ac:dyDescent="0.3">
      <c r="A51" s="57">
        <v>42352</v>
      </c>
      <c r="B51" s="55">
        <v>76.03</v>
      </c>
      <c r="C51" s="55">
        <v>176.4</v>
      </c>
      <c r="D51" s="55">
        <v>112.48</v>
      </c>
      <c r="E51" s="31"/>
      <c r="F51" s="32"/>
      <c r="I51" s="55">
        <f t="shared" si="0"/>
        <v>2.2733387140166771E-2</v>
      </c>
      <c r="J51" s="55">
        <f t="shared" si="1"/>
        <v>-9.0620752152240926E-4</v>
      </c>
      <c r="K51" s="55">
        <f t="shared" si="2"/>
        <v>-6.1848383106556173E-3</v>
      </c>
    </row>
    <row r="52" spans="1:11" ht="15.75" thickBot="1" x14ac:dyDescent="0.3">
      <c r="A52" s="57">
        <v>42349</v>
      </c>
      <c r="B52" s="55">
        <v>74.34</v>
      </c>
      <c r="C52" s="55">
        <v>176.56</v>
      </c>
      <c r="D52" s="55">
        <v>113.18</v>
      </c>
      <c r="E52" s="31"/>
      <c r="F52" s="32"/>
      <c r="I52" s="55">
        <f t="shared" si="0"/>
        <v>-1.7835909631391127E-2</v>
      </c>
      <c r="J52" s="55">
        <f t="shared" si="1"/>
        <v>-3.0476085882159196E-2</v>
      </c>
      <c r="K52" s="55">
        <f t="shared" si="2"/>
        <v>-2.5738142377550097E-2</v>
      </c>
    </row>
    <row r="53" spans="1:11" ht="15.75" thickBot="1" x14ac:dyDescent="0.3">
      <c r="A53" s="57">
        <v>42348</v>
      </c>
      <c r="B53" s="55">
        <v>75.69</v>
      </c>
      <c r="C53" s="55">
        <v>182.11</v>
      </c>
      <c r="D53" s="55">
        <v>116.17</v>
      </c>
      <c r="E53" s="31"/>
      <c r="F53" s="32"/>
      <c r="I53" s="55">
        <f t="shared" si="0"/>
        <v>7.9333597778662277E-4</v>
      </c>
      <c r="J53" s="55">
        <f t="shared" si="1"/>
        <v>7.7472193016435483E-3</v>
      </c>
      <c r="K53" s="55">
        <f t="shared" si="2"/>
        <v>4.7569624632416291E-3</v>
      </c>
    </row>
    <row r="54" spans="1:11" ht="15.75" thickBot="1" x14ac:dyDescent="0.3">
      <c r="A54" s="57">
        <v>42347</v>
      </c>
      <c r="B54" s="55">
        <v>75.63</v>
      </c>
      <c r="C54" s="55">
        <v>180.71</v>
      </c>
      <c r="D54" s="55">
        <v>115.62</v>
      </c>
      <c r="E54" s="31"/>
      <c r="F54" s="32"/>
      <c r="I54" s="55">
        <f t="shared" si="0"/>
        <v>1.3399437223636608E-2</v>
      </c>
      <c r="J54" s="55">
        <f t="shared" si="1"/>
        <v>-1.208178438661699E-2</v>
      </c>
      <c r="K54" s="55">
        <f t="shared" si="2"/>
        <v>-2.207561532605937E-2</v>
      </c>
    </row>
    <row r="55" spans="1:11" ht="15.75" thickBot="1" x14ac:dyDescent="0.3">
      <c r="A55" s="57">
        <v>42346</v>
      </c>
      <c r="B55" s="55">
        <v>74.63</v>
      </c>
      <c r="C55" s="55">
        <v>182.92</v>
      </c>
      <c r="D55" s="55">
        <v>118.23</v>
      </c>
      <c r="E55" s="31"/>
      <c r="F55" s="32"/>
      <c r="I55" s="55">
        <f t="shared" si="0"/>
        <v>-2.8255208333333358E-2</v>
      </c>
      <c r="J55" s="55">
        <f t="shared" si="1"/>
        <v>-1.3855194350099851E-2</v>
      </c>
      <c r="K55" s="55">
        <f t="shared" si="2"/>
        <v>-4.2272573554275582E-4</v>
      </c>
    </row>
    <row r="56" spans="1:11" ht="15.75" thickBot="1" x14ac:dyDescent="0.3">
      <c r="A56" s="57">
        <v>42345</v>
      </c>
      <c r="B56" s="55">
        <v>76.8</v>
      </c>
      <c r="C56" s="55">
        <v>185.49</v>
      </c>
      <c r="D56" s="55">
        <v>118.28</v>
      </c>
      <c r="E56" s="31"/>
      <c r="F56" s="32"/>
      <c r="I56" s="55">
        <f t="shared" si="0"/>
        <v>-2.6122241947755545E-2</v>
      </c>
      <c r="J56" s="55">
        <f t="shared" si="1"/>
        <v>-2.3685457129322594E-2</v>
      </c>
      <c r="K56" s="55">
        <f t="shared" si="2"/>
        <v>-6.3009325380156264E-3</v>
      </c>
    </row>
    <row r="57" spans="1:11" ht="15.75" thickBot="1" x14ac:dyDescent="0.3">
      <c r="A57" s="57">
        <v>42342</v>
      </c>
      <c r="B57" s="55">
        <v>78.86</v>
      </c>
      <c r="C57" s="55">
        <v>189.99</v>
      </c>
      <c r="D57" s="55">
        <v>119.03</v>
      </c>
      <c r="E57" s="31"/>
      <c r="F57" s="32"/>
      <c r="I57" s="55">
        <f t="shared" si="0"/>
        <v>5.7390638949114002E-3</v>
      </c>
      <c r="J57" s="55">
        <f t="shared" si="1"/>
        <v>2.5863930885529268E-2</v>
      </c>
      <c r="K57" s="55">
        <f t="shared" si="2"/>
        <v>3.3246527777777764E-2</v>
      </c>
    </row>
    <row r="58" spans="1:11" ht="15.75" thickBot="1" x14ac:dyDescent="0.3">
      <c r="A58" s="57">
        <v>42341</v>
      </c>
      <c r="B58" s="55">
        <v>78.41</v>
      </c>
      <c r="C58" s="55">
        <v>185.2</v>
      </c>
      <c r="D58" s="55">
        <v>115.2</v>
      </c>
      <c r="E58" s="31"/>
      <c r="F58" s="32"/>
      <c r="I58" s="55">
        <f t="shared" si="0"/>
        <v>-1.4330609679446896E-2</v>
      </c>
      <c r="J58" s="55">
        <f t="shared" si="1"/>
        <v>-2.6595185535582901E-2</v>
      </c>
      <c r="K58" s="55">
        <f t="shared" si="2"/>
        <v>-9.2879256965944131E-3</v>
      </c>
    </row>
    <row r="59" spans="1:11" ht="15.75" thickBot="1" x14ac:dyDescent="0.3">
      <c r="A59" s="57">
        <v>42340</v>
      </c>
      <c r="B59" s="55">
        <v>79.55</v>
      </c>
      <c r="C59" s="55">
        <v>190.26</v>
      </c>
      <c r="D59" s="55">
        <v>116.28</v>
      </c>
      <c r="E59" s="31"/>
      <c r="F59" s="32"/>
      <c r="I59" s="55">
        <f t="shared" si="0"/>
        <v>-2.8574917572353198E-2</v>
      </c>
      <c r="J59" s="55">
        <f t="shared" si="1"/>
        <v>-1.4554306728129705E-2</v>
      </c>
      <c r="K59" s="55">
        <f t="shared" si="2"/>
        <v>-9.033577637634245E-3</v>
      </c>
    </row>
    <row r="60" spans="1:11" ht="15.75" thickBot="1" x14ac:dyDescent="0.3">
      <c r="A60" s="57">
        <v>42339</v>
      </c>
      <c r="B60" s="55">
        <v>81.89</v>
      </c>
      <c r="C60" s="55">
        <v>193.07</v>
      </c>
      <c r="D60" s="55">
        <v>117.34</v>
      </c>
      <c r="E60" s="31"/>
      <c r="F60" s="32"/>
      <c r="I60" s="55">
        <f t="shared" si="0"/>
        <v>2.8165564535880968E-3</v>
      </c>
      <c r="J60" s="55">
        <f t="shared" si="1"/>
        <v>1.6050942006104529E-2</v>
      </c>
      <c r="K60" s="55">
        <f t="shared" si="2"/>
        <v>-8.1149619611157551E-3</v>
      </c>
    </row>
    <row r="61" spans="1:11" ht="15.75" thickBot="1" x14ac:dyDescent="0.3">
      <c r="A61" s="57">
        <v>42338</v>
      </c>
      <c r="B61" s="55">
        <v>81.66</v>
      </c>
      <c r="C61" s="55">
        <v>190.02</v>
      </c>
      <c r="D61" s="55">
        <v>118.3</v>
      </c>
      <c r="E61" s="31"/>
      <c r="F61" s="32"/>
      <c r="I61" s="55">
        <f t="shared" si="0"/>
        <v>5.2936107349500503E-3</v>
      </c>
      <c r="J61" s="55">
        <f t="shared" si="1"/>
        <v>-2.3625767837454122E-3</v>
      </c>
      <c r="K61" s="55">
        <f t="shared" si="2"/>
        <v>4.1592394533570571E-3</v>
      </c>
    </row>
    <row r="62" spans="1:11" ht="15.75" thickBot="1" x14ac:dyDescent="0.3">
      <c r="A62" s="57">
        <v>42335</v>
      </c>
      <c r="B62" s="55">
        <v>81.23</v>
      </c>
      <c r="C62" s="55">
        <v>190.47</v>
      </c>
      <c r="D62" s="55">
        <v>117.81</v>
      </c>
      <c r="E62" s="31"/>
      <c r="F62" s="32"/>
      <c r="I62" s="55">
        <f t="shared" si="0"/>
        <v>-2.4615384615379719E-4</v>
      </c>
      <c r="J62" s="55">
        <f t="shared" si="1"/>
        <v>6.9785884218873549E-3</v>
      </c>
      <c r="K62" s="55">
        <f t="shared" si="2"/>
        <v>-1.8639328984156474E-3</v>
      </c>
    </row>
    <row r="63" spans="1:11" ht="15.75" thickBot="1" x14ac:dyDescent="0.3">
      <c r="A63" s="57">
        <v>42333</v>
      </c>
      <c r="B63" s="55">
        <v>81.25</v>
      </c>
      <c r="C63" s="55">
        <v>189.15</v>
      </c>
      <c r="D63" s="55">
        <v>118.03</v>
      </c>
      <c r="E63" s="31"/>
      <c r="F63" s="32"/>
      <c r="I63" s="55">
        <f t="shared" si="0"/>
        <v>-7.6941866145578347E-3</v>
      </c>
      <c r="J63" s="55">
        <f t="shared" si="1"/>
        <v>2.5441246621085399E-3</v>
      </c>
      <c r="K63" s="55">
        <f t="shared" si="2"/>
        <v>-7.1500672947509619E-3</v>
      </c>
    </row>
    <row r="64" spans="1:11" ht="15.75" thickBot="1" x14ac:dyDescent="0.3">
      <c r="A64" s="57">
        <v>42332</v>
      </c>
      <c r="B64" s="55">
        <v>81.88</v>
      </c>
      <c r="C64" s="55">
        <v>188.67</v>
      </c>
      <c r="D64" s="55">
        <v>118.88</v>
      </c>
      <c r="E64" s="31"/>
      <c r="F64" s="32"/>
      <c r="I64" s="55">
        <f t="shared" si="0"/>
        <v>1.9930244145490709E-2</v>
      </c>
      <c r="J64" s="55">
        <f t="shared" si="1"/>
        <v>-2.7485596490301298E-3</v>
      </c>
      <c r="K64" s="55">
        <f t="shared" si="2"/>
        <v>9.5966029723991118E-3</v>
      </c>
    </row>
    <row r="65" spans="1:11" ht="15.75" thickBot="1" x14ac:dyDescent="0.3">
      <c r="A65" s="57">
        <v>42331</v>
      </c>
      <c r="B65" s="55">
        <v>80.28</v>
      </c>
      <c r="C65" s="55">
        <v>189.19</v>
      </c>
      <c r="D65" s="55">
        <v>117.75</v>
      </c>
      <c r="E65" s="31"/>
      <c r="F65" s="32"/>
      <c r="I65" s="55">
        <f t="shared" si="0"/>
        <v>6.1411204411579755E-3</v>
      </c>
      <c r="J65" s="55">
        <f t="shared" si="1"/>
        <v>-1.190787068470257E-2</v>
      </c>
      <c r="K65" s="55">
        <f t="shared" si="2"/>
        <v>-1.2992455993294193E-2</v>
      </c>
    </row>
    <row r="66" spans="1:11" ht="15.75" thickBot="1" x14ac:dyDescent="0.3">
      <c r="A66" s="57">
        <v>42328</v>
      </c>
      <c r="B66" s="55">
        <v>79.790000000000006</v>
      </c>
      <c r="C66" s="55">
        <v>191.47</v>
      </c>
      <c r="D66" s="55">
        <v>119.3</v>
      </c>
      <c r="E66" s="31"/>
      <c r="F66" s="32"/>
      <c r="I66" s="55">
        <f t="shared" si="0"/>
        <v>-6.3511830635117174E-3</v>
      </c>
      <c r="J66" s="55">
        <f t="shared" si="1"/>
        <v>-8.0816453401025869E-3</v>
      </c>
      <c r="K66" s="55">
        <f t="shared" si="2"/>
        <v>4.3778413874389294E-3</v>
      </c>
    </row>
    <row r="67" spans="1:11" ht="15.75" thickBot="1" x14ac:dyDescent="0.3">
      <c r="A67" s="57">
        <v>42327</v>
      </c>
      <c r="B67" s="55">
        <v>80.3</v>
      </c>
      <c r="C67" s="55">
        <v>193.03</v>
      </c>
      <c r="D67" s="55">
        <v>118.78</v>
      </c>
      <c r="E67" s="31"/>
      <c r="F67" s="32"/>
      <c r="I67" s="55">
        <f t="shared" si="0"/>
        <v>-5.449591280653923E-3</v>
      </c>
      <c r="J67" s="55">
        <f t="shared" si="1"/>
        <v>-3.2531240318083004E-3</v>
      </c>
      <c r="K67" s="55">
        <f t="shared" si="2"/>
        <v>1.2703555290306034E-2</v>
      </c>
    </row>
    <row r="68" spans="1:11" ht="15.75" thickBot="1" x14ac:dyDescent="0.3">
      <c r="A68" s="57">
        <v>42326</v>
      </c>
      <c r="B68" s="55">
        <v>80.739999999999995</v>
      </c>
      <c r="C68" s="55">
        <v>193.66</v>
      </c>
      <c r="D68" s="55">
        <v>117.29</v>
      </c>
      <c r="E68" s="31"/>
      <c r="F68" s="32"/>
      <c r="I68" s="55">
        <f t="shared" si="0"/>
        <v>9.7548774387193754E-3</v>
      </c>
      <c r="J68" s="55">
        <f t="shared" si="1"/>
        <v>1.6214514351681815E-2</v>
      </c>
      <c r="K68" s="55">
        <f t="shared" si="2"/>
        <v>3.1665054094467487E-2</v>
      </c>
    </row>
    <row r="69" spans="1:11" ht="15.75" thickBot="1" x14ac:dyDescent="0.3">
      <c r="A69" s="57">
        <v>42325</v>
      </c>
      <c r="B69" s="55">
        <v>79.959999999999994</v>
      </c>
      <c r="C69" s="55">
        <v>190.57</v>
      </c>
      <c r="D69" s="55">
        <v>113.69</v>
      </c>
      <c r="E69" s="31"/>
      <c r="F69" s="32"/>
      <c r="I69" s="55">
        <f t="shared" si="0"/>
        <v>-1.1619283065513126E-2</v>
      </c>
      <c r="J69" s="55">
        <f t="shared" si="1"/>
        <v>-8.2743547044130065E-3</v>
      </c>
      <c r="K69" s="55">
        <f t="shared" si="2"/>
        <v>-4.2478651193343505E-3</v>
      </c>
    </row>
    <row r="70" spans="1:11" ht="15.75" thickBot="1" x14ac:dyDescent="0.3">
      <c r="A70" s="57">
        <v>42324</v>
      </c>
      <c r="B70" s="55">
        <v>80.900000000000006</v>
      </c>
      <c r="C70" s="55">
        <v>192.16</v>
      </c>
      <c r="D70" s="55">
        <v>114.175</v>
      </c>
      <c r="E70" s="31"/>
      <c r="F70" s="32"/>
      <c r="I70" s="55">
        <f t="shared" si="0"/>
        <v>3.5851472471190929E-2</v>
      </c>
      <c r="J70" s="55">
        <f t="shared" si="1"/>
        <v>9.2967067598088687E-3</v>
      </c>
      <c r="K70" s="55">
        <f t="shared" si="2"/>
        <v>1.6334342175538488E-2</v>
      </c>
    </row>
    <row r="71" spans="1:11" ht="15.75" thickBot="1" x14ac:dyDescent="0.3">
      <c r="A71" s="57">
        <v>42321</v>
      </c>
      <c r="B71" s="55">
        <v>78.099999999999994</v>
      </c>
      <c r="C71" s="55">
        <v>190.39</v>
      </c>
      <c r="D71" s="55">
        <v>112.34</v>
      </c>
      <c r="E71" s="31"/>
      <c r="F71" s="32"/>
      <c r="I71" s="55">
        <f t="shared" ref="I71:I134" si="3">(B71-B72)/B72</f>
        <v>-1.6496662888804966E-2</v>
      </c>
      <c r="J71" s="55">
        <f t="shared" ref="J71:J134" si="4">(C71-C72)/C72</f>
        <v>-1.2346319448047019E-2</v>
      </c>
      <c r="K71" s="55">
        <f t="shared" ref="K71:K134" si="5">(D71-D72)/D72</f>
        <v>-2.9208434151399891E-2</v>
      </c>
    </row>
    <row r="72" spans="1:11" ht="15.75" thickBot="1" x14ac:dyDescent="0.3">
      <c r="A72" s="57">
        <v>42320</v>
      </c>
      <c r="B72" s="55">
        <v>79.41</v>
      </c>
      <c r="C72" s="55">
        <v>192.77</v>
      </c>
      <c r="D72" s="55">
        <v>115.72</v>
      </c>
      <c r="E72" s="31"/>
      <c r="F72" s="32"/>
      <c r="I72" s="55">
        <f t="shared" si="3"/>
        <v>-2.707669688801774E-2</v>
      </c>
      <c r="J72" s="55">
        <f t="shared" si="4"/>
        <v>-2.3405441005116656E-2</v>
      </c>
      <c r="K72" s="55">
        <f t="shared" si="5"/>
        <v>-3.3588838170700249E-3</v>
      </c>
    </row>
    <row r="73" spans="1:11" ht="15.75" thickBot="1" x14ac:dyDescent="0.3">
      <c r="A73" s="57">
        <v>42319</v>
      </c>
      <c r="B73" s="55">
        <v>81.62</v>
      </c>
      <c r="C73" s="55">
        <v>197.39</v>
      </c>
      <c r="D73" s="55">
        <v>116.11</v>
      </c>
      <c r="E73" s="31"/>
      <c r="F73" s="32"/>
      <c r="I73" s="55">
        <f t="shared" si="3"/>
        <v>-8.8646023072251352E-3</v>
      </c>
      <c r="J73" s="55">
        <f t="shared" si="4"/>
        <v>-2.123249582933198E-3</v>
      </c>
      <c r="K73" s="55">
        <f t="shared" si="5"/>
        <v>-5.6521366789414797E-3</v>
      </c>
    </row>
    <row r="74" spans="1:11" ht="15.75" thickBot="1" x14ac:dyDescent="0.3">
      <c r="A74" s="57">
        <v>42318</v>
      </c>
      <c r="B74" s="55">
        <v>82.35</v>
      </c>
      <c r="C74" s="55">
        <v>197.81</v>
      </c>
      <c r="D74" s="55">
        <v>116.77</v>
      </c>
      <c r="E74" s="31"/>
      <c r="F74" s="32"/>
      <c r="I74" s="55">
        <f t="shared" si="3"/>
        <v>4.8810250152530989E-3</v>
      </c>
      <c r="J74" s="55">
        <f t="shared" si="4"/>
        <v>5.3364504980687715E-3</v>
      </c>
      <c r="K74" s="55">
        <f t="shared" si="5"/>
        <v>-3.1516961101434829E-2</v>
      </c>
    </row>
    <row r="75" spans="1:11" ht="15.75" thickBot="1" x14ac:dyDescent="0.3">
      <c r="A75" s="57">
        <v>42317</v>
      </c>
      <c r="B75" s="55">
        <v>81.95</v>
      </c>
      <c r="C75" s="55">
        <v>196.76</v>
      </c>
      <c r="D75" s="55">
        <v>120.57</v>
      </c>
      <c r="E75" s="31"/>
      <c r="F75" s="32"/>
      <c r="I75" s="55">
        <f t="shared" si="3"/>
        <v>-2.9833076832011318E-2</v>
      </c>
      <c r="J75" s="55">
        <f t="shared" si="4"/>
        <v>-1.2100215895968252E-2</v>
      </c>
      <c r="K75" s="55">
        <f t="shared" si="5"/>
        <v>-4.0475797125393122E-3</v>
      </c>
    </row>
    <row r="76" spans="1:11" ht="15.75" thickBot="1" x14ac:dyDescent="0.3">
      <c r="A76" s="57">
        <v>42314</v>
      </c>
      <c r="B76" s="55">
        <v>84.47</v>
      </c>
      <c r="C76" s="55">
        <v>199.17</v>
      </c>
      <c r="D76" s="55">
        <v>121.06</v>
      </c>
      <c r="E76" s="31"/>
      <c r="F76" s="32"/>
      <c r="I76" s="55">
        <f t="shared" si="3"/>
        <v>-4.0089612074048269E-3</v>
      </c>
      <c r="J76" s="55">
        <f t="shared" si="4"/>
        <v>3.7235704614102576E-2</v>
      </c>
      <c r="K76" s="55">
        <f t="shared" si="5"/>
        <v>1.1577902745616984E-3</v>
      </c>
    </row>
    <row r="77" spans="1:11" ht="15.75" thickBot="1" x14ac:dyDescent="0.3">
      <c r="A77" s="57">
        <v>42313</v>
      </c>
      <c r="B77" s="55">
        <v>84.81</v>
      </c>
      <c r="C77" s="55">
        <v>192.02</v>
      </c>
      <c r="D77" s="55">
        <v>120.92</v>
      </c>
      <c r="E77" s="31"/>
      <c r="F77" s="32"/>
      <c r="I77" s="55">
        <f t="shared" si="3"/>
        <v>-1.360781577110958E-2</v>
      </c>
      <c r="J77" s="55">
        <f t="shared" si="4"/>
        <v>1.9306026611009891E-3</v>
      </c>
      <c r="K77" s="55">
        <f t="shared" si="5"/>
        <v>-8.8524590163934283E-3</v>
      </c>
    </row>
    <row r="78" spans="1:11" ht="15.75" thickBot="1" x14ac:dyDescent="0.3">
      <c r="A78" s="57">
        <v>42312</v>
      </c>
      <c r="B78" s="55">
        <v>85.98</v>
      </c>
      <c r="C78" s="55">
        <v>191.65</v>
      </c>
      <c r="D78" s="55">
        <v>122</v>
      </c>
      <c r="E78" s="31"/>
      <c r="F78" s="32"/>
      <c r="I78" s="55">
        <f t="shared" si="3"/>
        <v>-1.0017271157167419E-2</v>
      </c>
      <c r="J78" s="55">
        <f t="shared" si="4"/>
        <v>5.034348943311175E-3</v>
      </c>
      <c r="K78" s="55">
        <f t="shared" si="5"/>
        <v>-4.6504038508606771E-3</v>
      </c>
    </row>
    <row r="79" spans="1:11" ht="15.75" thickBot="1" x14ac:dyDescent="0.3">
      <c r="A79" s="57">
        <v>42311</v>
      </c>
      <c r="B79" s="55">
        <v>86.85</v>
      </c>
      <c r="C79" s="55">
        <v>190.69</v>
      </c>
      <c r="D79" s="55">
        <v>122.57</v>
      </c>
      <c r="E79" s="31"/>
      <c r="F79" s="32"/>
      <c r="I79" s="55">
        <f t="shared" si="3"/>
        <v>1.8409943714821683E-2</v>
      </c>
      <c r="J79" s="55">
        <f t="shared" si="4"/>
        <v>5.3247574862926557E-3</v>
      </c>
      <c r="K79" s="55">
        <f t="shared" si="5"/>
        <v>1.1470539693018537E-2</v>
      </c>
    </row>
    <row r="80" spans="1:11" ht="15.75" thickBot="1" x14ac:dyDescent="0.3">
      <c r="A80" s="57">
        <v>42310</v>
      </c>
      <c r="B80" s="55">
        <v>85.28</v>
      </c>
      <c r="C80" s="55">
        <v>189.68</v>
      </c>
      <c r="D80" s="55">
        <v>121.18</v>
      </c>
      <c r="E80" s="31"/>
      <c r="F80" s="32"/>
      <c r="I80" s="55">
        <f t="shared" si="3"/>
        <v>3.0698573845782045E-2</v>
      </c>
      <c r="J80" s="55">
        <f t="shared" si="4"/>
        <v>1.1626666666666704E-2</v>
      </c>
      <c r="K80" s="55">
        <f t="shared" si="5"/>
        <v>1.4058577405857798E-2</v>
      </c>
    </row>
    <row r="81" spans="1:11" ht="15.75" thickBot="1" x14ac:dyDescent="0.3">
      <c r="A81" s="57">
        <v>42307</v>
      </c>
      <c r="B81" s="55">
        <v>82.74</v>
      </c>
      <c r="C81" s="55">
        <v>187.5</v>
      </c>
      <c r="D81" s="55">
        <v>119.5</v>
      </c>
      <c r="E81" s="31"/>
      <c r="F81" s="32"/>
      <c r="I81" s="55">
        <f t="shared" si="3"/>
        <v>6.2021160160524247E-3</v>
      </c>
      <c r="J81" s="55">
        <f t="shared" si="4"/>
        <v>-1.258623413555209E-2</v>
      </c>
      <c r="K81" s="55">
        <f t="shared" si="5"/>
        <v>-8.5455903094665327E-3</v>
      </c>
    </row>
    <row r="82" spans="1:11" ht="15.75" thickBot="1" x14ac:dyDescent="0.3">
      <c r="A82" s="57">
        <v>42306</v>
      </c>
      <c r="B82" s="55">
        <v>82.23</v>
      </c>
      <c r="C82" s="55">
        <v>189.89</v>
      </c>
      <c r="D82" s="55">
        <v>120.53</v>
      </c>
      <c r="E82" s="31"/>
      <c r="F82" s="32"/>
      <c r="I82" s="55">
        <f t="shared" si="3"/>
        <v>-6.0768108896447684E-4</v>
      </c>
      <c r="J82" s="55">
        <f t="shared" si="4"/>
        <v>-7.4743884591261071E-3</v>
      </c>
      <c r="K82" s="55">
        <f t="shared" si="5"/>
        <v>1.0564265951203196E-2</v>
      </c>
    </row>
    <row r="83" spans="1:11" ht="15.75" thickBot="1" x14ac:dyDescent="0.3">
      <c r="A83" s="57">
        <v>42305</v>
      </c>
      <c r="B83" s="55">
        <v>82.28</v>
      </c>
      <c r="C83" s="55">
        <v>191.32</v>
      </c>
      <c r="D83" s="55">
        <v>119.27</v>
      </c>
      <c r="E83" s="31"/>
      <c r="F83" s="32"/>
      <c r="I83" s="55">
        <f t="shared" si="3"/>
        <v>1.4675052410901439E-2</v>
      </c>
      <c r="J83" s="55">
        <f t="shared" si="4"/>
        <v>2.689066609414412E-2</v>
      </c>
      <c r="K83" s="55">
        <f t="shared" si="5"/>
        <v>4.1204714098646872E-2</v>
      </c>
    </row>
    <row r="84" spans="1:11" ht="15.75" thickBot="1" x14ac:dyDescent="0.3">
      <c r="A84" s="57">
        <v>42304</v>
      </c>
      <c r="B84" s="55">
        <v>81.09</v>
      </c>
      <c r="C84" s="55">
        <v>186.31</v>
      </c>
      <c r="D84" s="55">
        <v>114.55</v>
      </c>
      <c r="E84" s="31"/>
      <c r="F84" s="32"/>
      <c r="I84" s="55">
        <f t="shared" si="3"/>
        <v>-1.6005909874414609E-3</v>
      </c>
      <c r="J84" s="55">
        <f t="shared" si="4"/>
        <v>-3.7431153414255315E-3</v>
      </c>
      <c r="K84" s="55">
        <f t="shared" si="5"/>
        <v>-6.332408049965336E-3</v>
      </c>
    </row>
    <row r="85" spans="1:11" ht="15.75" thickBot="1" x14ac:dyDescent="0.3">
      <c r="A85" s="57">
        <v>42303</v>
      </c>
      <c r="B85" s="55">
        <v>81.22</v>
      </c>
      <c r="C85" s="55">
        <v>187.01</v>
      </c>
      <c r="D85" s="55">
        <v>115.28</v>
      </c>
      <c r="E85" s="31"/>
      <c r="F85" s="32"/>
      <c r="I85" s="55">
        <f t="shared" si="3"/>
        <v>-2.1209930103639491E-2</v>
      </c>
      <c r="J85" s="55">
        <f t="shared" si="4"/>
        <v>8.140161725067336E-3</v>
      </c>
      <c r="K85" s="55">
        <f t="shared" si="5"/>
        <v>-3.1911320120927088E-2</v>
      </c>
    </row>
    <row r="86" spans="1:11" ht="15.75" thickBot="1" x14ac:dyDescent="0.3">
      <c r="A86" s="57">
        <v>42300</v>
      </c>
      <c r="B86" s="55">
        <v>82.98</v>
      </c>
      <c r="C86" s="55">
        <v>185.5</v>
      </c>
      <c r="D86" s="55">
        <v>119.08</v>
      </c>
      <c r="E86" s="31"/>
      <c r="F86" s="32"/>
      <c r="I86" s="55">
        <f t="shared" si="3"/>
        <v>1.0857763300760454E-3</v>
      </c>
      <c r="J86" s="55">
        <f t="shared" si="4"/>
        <v>1.0568751361952483E-2</v>
      </c>
      <c r="K86" s="55">
        <f t="shared" si="5"/>
        <v>3.0995670995670983E-2</v>
      </c>
    </row>
    <row r="87" spans="1:11" ht="15.75" thickBot="1" x14ac:dyDescent="0.3">
      <c r="A87" s="57">
        <v>42299</v>
      </c>
      <c r="B87" s="55">
        <v>82.89</v>
      </c>
      <c r="C87" s="55">
        <v>183.56</v>
      </c>
      <c r="D87" s="55">
        <v>115.5</v>
      </c>
      <c r="E87" s="31"/>
      <c r="F87" s="32"/>
      <c r="I87" s="55">
        <f t="shared" si="3"/>
        <v>3.3412292731579689E-2</v>
      </c>
      <c r="J87" s="55">
        <f t="shared" si="4"/>
        <v>2.1480244852532075E-2</v>
      </c>
      <c r="K87" s="55">
        <f t="shared" si="5"/>
        <v>1.5295358649788983E-2</v>
      </c>
    </row>
    <row r="88" spans="1:11" ht="15.75" thickBot="1" x14ac:dyDescent="0.3">
      <c r="A88" s="57">
        <v>42298</v>
      </c>
      <c r="B88" s="55">
        <v>80.209999999999994</v>
      </c>
      <c r="C88" s="55">
        <v>179.7</v>
      </c>
      <c r="D88" s="55">
        <v>113.76</v>
      </c>
      <c r="E88" s="31"/>
      <c r="F88" s="32"/>
      <c r="I88" s="55">
        <f t="shared" si="3"/>
        <v>-7.6704193987381488E-3</v>
      </c>
      <c r="J88" s="55">
        <f t="shared" si="4"/>
        <v>-3.1319066357608769E-2</v>
      </c>
      <c r="K88" s="55">
        <f t="shared" si="5"/>
        <v>-8.7896633558854752E-5</v>
      </c>
    </row>
    <row r="89" spans="1:11" ht="15.75" thickBot="1" x14ac:dyDescent="0.3">
      <c r="A89" s="57">
        <v>42297</v>
      </c>
      <c r="B89" s="55">
        <v>80.83</v>
      </c>
      <c r="C89" s="55">
        <v>185.51</v>
      </c>
      <c r="D89" s="55">
        <v>113.77</v>
      </c>
      <c r="E89" s="31"/>
      <c r="F89" s="32"/>
      <c r="I89" s="55">
        <f t="shared" si="3"/>
        <v>-1.9755525373502483E-3</v>
      </c>
      <c r="J89" s="55">
        <f t="shared" si="4"/>
        <v>-1.2382900829116948E-3</v>
      </c>
      <c r="K89" s="55">
        <f t="shared" si="5"/>
        <v>1.8258301261970752E-2</v>
      </c>
    </row>
    <row r="90" spans="1:11" ht="15.75" thickBot="1" x14ac:dyDescent="0.3">
      <c r="A90" s="57">
        <v>42296</v>
      </c>
      <c r="B90" s="55">
        <v>80.989999999999995</v>
      </c>
      <c r="C90" s="55">
        <v>185.74</v>
      </c>
      <c r="D90" s="55">
        <v>111.73</v>
      </c>
      <c r="E90" s="31"/>
      <c r="F90" s="32"/>
      <c r="I90" s="55">
        <f t="shared" si="3"/>
        <v>-1.8064985451018537E-2</v>
      </c>
      <c r="J90" s="55">
        <f t="shared" si="4"/>
        <v>3.0240846743708944E-3</v>
      </c>
      <c r="K90" s="55">
        <f t="shared" si="5"/>
        <v>6.2139769452449357E-3</v>
      </c>
    </row>
    <row r="91" spans="1:11" ht="15.75" thickBot="1" x14ac:dyDescent="0.3">
      <c r="A91" s="57">
        <v>42293</v>
      </c>
      <c r="B91" s="55">
        <v>82.48</v>
      </c>
      <c r="C91" s="55">
        <v>185.18</v>
      </c>
      <c r="D91" s="55">
        <v>111.04</v>
      </c>
      <c r="E91" s="31"/>
      <c r="F91" s="32"/>
      <c r="I91" s="55">
        <f t="shared" si="3"/>
        <v>1.2272950417280314E-2</v>
      </c>
      <c r="J91" s="55">
        <f t="shared" si="4"/>
        <v>1.1894463667820006E-3</v>
      </c>
      <c r="K91" s="55">
        <f t="shared" si="5"/>
        <v>-7.3305918111925012E-3</v>
      </c>
    </row>
    <row r="92" spans="1:11" ht="15.75" thickBot="1" x14ac:dyDescent="0.3">
      <c r="A92" s="57">
        <v>42292</v>
      </c>
      <c r="B92" s="55">
        <v>81.48</v>
      </c>
      <c r="C92" s="55">
        <v>184.96</v>
      </c>
      <c r="D92" s="55">
        <v>111.86</v>
      </c>
      <c r="E92" s="31"/>
      <c r="F92" s="32"/>
      <c r="I92" s="55">
        <f t="shared" si="3"/>
        <v>1.6467065868263565E-2</v>
      </c>
      <c r="J92" s="55">
        <f t="shared" si="4"/>
        <v>3.036042560303057E-2</v>
      </c>
      <c r="K92" s="55">
        <f t="shared" si="5"/>
        <v>1.497141820161515E-2</v>
      </c>
    </row>
    <row r="93" spans="1:11" ht="15.75" thickBot="1" x14ac:dyDescent="0.3">
      <c r="A93" s="57">
        <v>42291</v>
      </c>
      <c r="B93" s="55">
        <v>80.16</v>
      </c>
      <c r="C93" s="55">
        <v>179.51</v>
      </c>
      <c r="D93" s="55">
        <v>110.21</v>
      </c>
      <c r="E93" s="31"/>
      <c r="F93" s="32"/>
      <c r="I93" s="55">
        <f t="shared" si="3"/>
        <v>1.2632642748863063E-2</v>
      </c>
      <c r="J93" s="55">
        <f t="shared" si="4"/>
        <v>-8.0676355196994416E-3</v>
      </c>
      <c r="K93" s="55">
        <f t="shared" si="5"/>
        <v>-1.4133643438590325E-2</v>
      </c>
    </row>
    <row r="94" spans="1:11" ht="15.75" thickBot="1" x14ac:dyDescent="0.3">
      <c r="A94" s="57">
        <v>42290</v>
      </c>
      <c r="B94" s="55">
        <v>79.16</v>
      </c>
      <c r="C94" s="55">
        <v>180.97</v>
      </c>
      <c r="D94" s="55">
        <v>111.79</v>
      </c>
      <c r="E94" s="31"/>
      <c r="F94" s="32"/>
      <c r="I94" s="55">
        <f t="shared" si="3"/>
        <v>-1.7654476670870185E-3</v>
      </c>
      <c r="J94" s="55">
        <f t="shared" si="4"/>
        <v>4.1058647284026471E-3</v>
      </c>
      <c r="K94" s="55">
        <f t="shared" si="5"/>
        <v>1.7025089605735837E-3</v>
      </c>
    </row>
    <row r="95" spans="1:11" ht="15.75" thickBot="1" x14ac:dyDescent="0.3">
      <c r="A95" s="57">
        <v>42289</v>
      </c>
      <c r="B95" s="55">
        <v>79.3</v>
      </c>
      <c r="C95" s="55">
        <v>180.23</v>
      </c>
      <c r="D95" s="55">
        <v>111.6</v>
      </c>
      <c r="E95" s="31"/>
      <c r="F95" s="32"/>
      <c r="I95" s="55">
        <f t="shared" si="3"/>
        <v>5.0466818067110828E-4</v>
      </c>
      <c r="J95" s="55">
        <f t="shared" si="4"/>
        <v>5.803895306657693E-3</v>
      </c>
      <c r="K95" s="55">
        <f t="shared" si="5"/>
        <v>-4.6378879771674115E-3</v>
      </c>
    </row>
    <row r="96" spans="1:11" ht="15.75" thickBot="1" x14ac:dyDescent="0.3">
      <c r="A96" s="57">
        <v>42286</v>
      </c>
      <c r="B96" s="55">
        <v>79.260000000000005</v>
      </c>
      <c r="C96" s="55">
        <v>179.19</v>
      </c>
      <c r="D96" s="55">
        <v>112.12</v>
      </c>
      <c r="E96" s="31"/>
      <c r="F96" s="32"/>
      <c r="I96" s="55">
        <f t="shared" si="3"/>
        <v>-9.621391978008197E-3</v>
      </c>
      <c r="J96" s="55">
        <f t="shared" si="4"/>
        <v>-1.038272491301704E-2</v>
      </c>
      <c r="K96" s="55">
        <f t="shared" si="5"/>
        <v>2.3926940639269447E-2</v>
      </c>
    </row>
    <row r="97" spans="1:11" ht="15.75" thickBot="1" x14ac:dyDescent="0.3">
      <c r="A97" s="57">
        <v>42285</v>
      </c>
      <c r="B97" s="55">
        <v>80.03</v>
      </c>
      <c r="C97" s="55">
        <v>181.07</v>
      </c>
      <c r="D97" s="55">
        <v>109.5</v>
      </c>
      <c r="E97" s="31"/>
      <c r="F97" s="32"/>
      <c r="I97" s="55">
        <f t="shared" si="3"/>
        <v>1.0479797979797957E-2</v>
      </c>
      <c r="J97" s="55">
        <f t="shared" si="4"/>
        <v>-6.3655819568676766E-3</v>
      </c>
      <c r="K97" s="55">
        <f t="shared" si="5"/>
        <v>-1.155443220797979E-2</v>
      </c>
    </row>
    <row r="98" spans="1:11" ht="15.75" thickBot="1" x14ac:dyDescent="0.3">
      <c r="A98" s="57">
        <v>42284</v>
      </c>
      <c r="B98" s="55">
        <v>79.2</v>
      </c>
      <c r="C98" s="55">
        <v>182.23</v>
      </c>
      <c r="D98" s="55">
        <v>110.78</v>
      </c>
      <c r="E98" s="31"/>
      <c r="F98" s="32"/>
      <c r="I98" s="55">
        <f t="shared" si="3"/>
        <v>1.681859031968163E-2</v>
      </c>
      <c r="J98" s="55">
        <f t="shared" si="4"/>
        <v>1.0592280390417017E-2</v>
      </c>
      <c r="K98" s="55">
        <f t="shared" si="5"/>
        <v>-4.7614769562483259E-3</v>
      </c>
    </row>
    <row r="99" spans="1:11" ht="15.75" thickBot="1" x14ac:dyDescent="0.3">
      <c r="A99" s="57">
        <v>42283</v>
      </c>
      <c r="B99" s="55">
        <v>77.89</v>
      </c>
      <c r="C99" s="55">
        <v>180.32</v>
      </c>
      <c r="D99" s="55">
        <v>111.31</v>
      </c>
      <c r="E99" s="31"/>
      <c r="F99" s="32"/>
      <c r="I99" s="55">
        <f t="shared" si="3"/>
        <v>1.4060669183700017E-2</v>
      </c>
      <c r="J99" s="55">
        <f t="shared" si="4"/>
        <v>-2.1029330381848116E-3</v>
      </c>
      <c r="K99" s="55">
        <f t="shared" si="5"/>
        <v>4.7842570861166374E-3</v>
      </c>
    </row>
    <row r="100" spans="1:11" ht="15.75" thickBot="1" x14ac:dyDescent="0.3">
      <c r="A100" s="57">
        <v>42282</v>
      </c>
      <c r="B100" s="55">
        <v>76.81</v>
      </c>
      <c r="C100" s="55">
        <v>180.7</v>
      </c>
      <c r="D100" s="55">
        <v>110.78</v>
      </c>
      <c r="E100" s="31"/>
      <c r="F100" s="32"/>
      <c r="I100" s="55">
        <f t="shared" si="3"/>
        <v>1.2256193990511425E-2</v>
      </c>
      <c r="J100" s="55">
        <f t="shared" si="4"/>
        <v>2.0846279871193706E-2</v>
      </c>
      <c r="K100" s="55">
        <f t="shared" si="5"/>
        <v>3.6238448994383556E-3</v>
      </c>
    </row>
    <row r="101" spans="1:11" ht="15.75" thickBot="1" x14ac:dyDescent="0.3">
      <c r="A101" s="57">
        <v>42279</v>
      </c>
      <c r="B101" s="55">
        <v>75.88</v>
      </c>
      <c r="C101" s="55">
        <v>177.01</v>
      </c>
      <c r="D101" s="55">
        <v>110.38</v>
      </c>
      <c r="E101" s="31"/>
      <c r="F101" s="32"/>
      <c r="I101" s="55">
        <f t="shared" si="3"/>
        <v>2.4574669187145466E-2</v>
      </c>
      <c r="J101" s="55">
        <f t="shared" si="4"/>
        <v>5.6243608680830622E-3</v>
      </c>
      <c r="K101" s="55">
        <f t="shared" si="5"/>
        <v>7.3006022996896982E-3</v>
      </c>
    </row>
    <row r="102" spans="1:11" ht="15.75" thickBot="1" x14ac:dyDescent="0.3">
      <c r="A102" s="57">
        <v>42278</v>
      </c>
      <c r="B102" s="55">
        <v>74.06</v>
      </c>
      <c r="C102" s="55">
        <v>176.02</v>
      </c>
      <c r="D102" s="55">
        <v>109.58</v>
      </c>
      <c r="E102" s="31"/>
      <c r="F102" s="32"/>
      <c r="I102" s="55">
        <f t="shared" si="3"/>
        <v>-3.9004707464692949E-3</v>
      </c>
      <c r="J102" s="55">
        <f t="shared" si="4"/>
        <v>1.3006445672191641E-2</v>
      </c>
      <c r="K102" s="55">
        <f t="shared" si="5"/>
        <v>-6.5276518585675328E-3</v>
      </c>
    </row>
    <row r="103" spans="1:11" ht="15.75" thickBot="1" x14ac:dyDescent="0.3">
      <c r="A103" s="57">
        <v>42277</v>
      </c>
      <c r="B103" s="55">
        <v>74.349999999999994</v>
      </c>
      <c r="C103" s="55">
        <v>173.76</v>
      </c>
      <c r="D103" s="55">
        <v>110.3</v>
      </c>
      <c r="E103" s="31"/>
      <c r="F103" s="32"/>
      <c r="I103" s="55">
        <f t="shared" si="3"/>
        <v>1.8911881595176039E-2</v>
      </c>
      <c r="J103" s="55">
        <f t="shared" si="4"/>
        <v>1.1055510299080513E-2</v>
      </c>
      <c r="K103" s="55">
        <f t="shared" si="5"/>
        <v>1.1369888134971529E-2</v>
      </c>
    </row>
    <row r="104" spans="1:11" ht="15.75" thickBot="1" x14ac:dyDescent="0.3">
      <c r="A104" s="57">
        <v>42276</v>
      </c>
      <c r="B104" s="55">
        <v>72.97</v>
      </c>
      <c r="C104" s="55">
        <v>171.86</v>
      </c>
      <c r="D104" s="55">
        <v>109.06</v>
      </c>
      <c r="E104" s="31"/>
      <c r="F104" s="32"/>
      <c r="I104" s="55">
        <f t="shared" si="3"/>
        <v>5.0964187327824321E-3</v>
      </c>
      <c r="J104" s="55">
        <f t="shared" si="4"/>
        <v>-6.7044272338457785E-3</v>
      </c>
      <c r="K104" s="55">
        <f t="shared" si="5"/>
        <v>-3.0060476698683704E-2</v>
      </c>
    </row>
    <row r="105" spans="1:11" ht="15.75" thickBot="1" x14ac:dyDescent="0.3">
      <c r="A105" s="57">
        <v>42275</v>
      </c>
      <c r="B105" s="55">
        <v>72.599999999999994</v>
      </c>
      <c r="C105" s="55">
        <v>173.02</v>
      </c>
      <c r="D105" s="55">
        <v>112.44</v>
      </c>
      <c r="E105" s="31"/>
      <c r="F105" s="32"/>
      <c r="I105" s="55">
        <f t="shared" si="3"/>
        <v>-8.603031544449127E-3</v>
      </c>
      <c r="J105" s="55">
        <f t="shared" si="4"/>
        <v>-3.7869098593115727E-2</v>
      </c>
      <c r="K105" s="55">
        <f t="shared" si="5"/>
        <v>-1.9789033214192276E-2</v>
      </c>
    </row>
    <row r="106" spans="1:11" ht="15.75" thickBot="1" x14ac:dyDescent="0.3">
      <c r="A106" s="57">
        <v>42272</v>
      </c>
      <c r="B106" s="55">
        <v>73.23</v>
      </c>
      <c r="C106" s="55">
        <v>179.83</v>
      </c>
      <c r="D106" s="55">
        <v>114.71</v>
      </c>
      <c r="E106" s="31"/>
      <c r="F106" s="32"/>
      <c r="I106" s="55">
        <f t="shared" si="3"/>
        <v>6.8747421971676057E-3</v>
      </c>
      <c r="J106" s="55">
        <f t="shared" si="4"/>
        <v>1.6505567802837691E-2</v>
      </c>
      <c r="K106" s="55">
        <f t="shared" si="5"/>
        <v>-2.5217391304348368E-3</v>
      </c>
    </row>
    <row r="107" spans="1:11" ht="15.75" thickBot="1" x14ac:dyDescent="0.3">
      <c r="A107" s="57">
        <v>42271</v>
      </c>
      <c r="B107" s="55">
        <v>72.73</v>
      </c>
      <c r="C107" s="55">
        <v>176.91</v>
      </c>
      <c r="D107" s="55">
        <v>115</v>
      </c>
      <c r="E107" s="31"/>
      <c r="F107" s="32"/>
      <c r="I107" s="55">
        <f t="shared" si="3"/>
        <v>5.9474412171508549E-3</v>
      </c>
      <c r="J107" s="55">
        <f t="shared" si="4"/>
        <v>-1.3934563290786467E-2</v>
      </c>
      <c r="K107" s="55">
        <f t="shared" si="5"/>
        <v>5.9482155353394583E-3</v>
      </c>
    </row>
    <row r="108" spans="1:11" ht="15.75" thickBot="1" x14ac:dyDescent="0.3">
      <c r="A108" s="57">
        <v>42270</v>
      </c>
      <c r="B108" s="55">
        <v>72.3</v>
      </c>
      <c r="C108" s="55">
        <v>179.41</v>
      </c>
      <c r="D108" s="55">
        <v>114.32</v>
      </c>
      <c r="E108" s="31"/>
      <c r="F108" s="32"/>
      <c r="I108" s="55">
        <f t="shared" si="3"/>
        <v>-6.0489414352488009E-3</v>
      </c>
      <c r="J108" s="55">
        <f t="shared" si="4"/>
        <v>-1.7249054084130997E-3</v>
      </c>
      <c r="K108" s="55">
        <f t="shared" si="5"/>
        <v>8.1128747795413351E-3</v>
      </c>
    </row>
    <row r="109" spans="1:11" ht="15.75" thickBot="1" x14ac:dyDescent="0.3">
      <c r="A109" s="57">
        <v>42269</v>
      </c>
      <c r="B109" s="55">
        <v>72.739999999999995</v>
      </c>
      <c r="C109" s="55">
        <v>179.72</v>
      </c>
      <c r="D109" s="55">
        <v>113.4</v>
      </c>
      <c r="E109" s="31"/>
      <c r="F109" s="32"/>
      <c r="I109" s="55">
        <f t="shared" si="3"/>
        <v>-8.8567924785393874E-3</v>
      </c>
      <c r="J109" s="55">
        <f t="shared" si="4"/>
        <v>-1.9798200163621466E-2</v>
      </c>
      <c r="K109" s="55">
        <f t="shared" si="5"/>
        <v>-1.5710441801926812E-2</v>
      </c>
    </row>
    <row r="110" spans="1:11" ht="15.75" thickBot="1" x14ac:dyDescent="0.3">
      <c r="A110" s="57">
        <v>42268</v>
      </c>
      <c r="B110" s="55">
        <v>73.39</v>
      </c>
      <c r="C110" s="55">
        <v>183.35</v>
      </c>
      <c r="D110" s="55">
        <v>115.21</v>
      </c>
      <c r="E110" s="31"/>
      <c r="F110" s="32"/>
      <c r="I110" s="55">
        <f t="shared" si="3"/>
        <v>9.7688497523389338E-3</v>
      </c>
      <c r="J110" s="55">
        <f t="shared" si="4"/>
        <v>1.3319332375373033E-2</v>
      </c>
      <c r="K110" s="55">
        <f t="shared" si="5"/>
        <v>1.5513442044953644E-2</v>
      </c>
    </row>
    <row r="111" spans="1:11" ht="15.75" thickBot="1" x14ac:dyDescent="0.3">
      <c r="A111" s="57">
        <v>42265</v>
      </c>
      <c r="B111" s="55">
        <v>72.680000000000007</v>
      </c>
      <c r="C111" s="55">
        <v>180.94</v>
      </c>
      <c r="D111" s="55">
        <v>113.45</v>
      </c>
      <c r="E111" s="31"/>
      <c r="F111" s="32"/>
      <c r="I111" s="55">
        <f t="shared" si="3"/>
        <v>-2.390545259199553E-2</v>
      </c>
      <c r="J111" s="55">
        <f t="shared" si="4"/>
        <v>-2.955215875569853E-2</v>
      </c>
      <c r="K111" s="55">
        <f t="shared" si="5"/>
        <v>-4.1257022471910014E-3</v>
      </c>
    </row>
    <row r="112" spans="1:11" ht="15.75" thickBot="1" x14ac:dyDescent="0.3">
      <c r="A112" s="57">
        <v>42264</v>
      </c>
      <c r="B112" s="55">
        <v>74.459999999999994</v>
      </c>
      <c r="C112" s="55">
        <v>186.45</v>
      </c>
      <c r="D112" s="55">
        <v>113.92</v>
      </c>
      <c r="E112" s="31"/>
      <c r="F112" s="32"/>
      <c r="I112" s="55">
        <f t="shared" si="3"/>
        <v>2.1534320323014348E-3</v>
      </c>
      <c r="J112" s="55">
        <f t="shared" si="4"/>
        <v>-1.1609414758269709E-2</v>
      </c>
      <c r="K112" s="55">
        <f t="shared" si="5"/>
        <v>-2.1389914955759773E-2</v>
      </c>
    </row>
    <row r="113" spans="1:11" ht="15.75" thickBot="1" x14ac:dyDescent="0.3">
      <c r="A113" s="57">
        <v>42263</v>
      </c>
      <c r="B113" s="55">
        <v>74.3</v>
      </c>
      <c r="C113" s="55">
        <v>188.64</v>
      </c>
      <c r="D113" s="55">
        <v>116.41</v>
      </c>
      <c r="E113" s="31"/>
      <c r="F113" s="32"/>
      <c r="I113" s="55">
        <f t="shared" si="3"/>
        <v>1.9763930826242077E-2</v>
      </c>
      <c r="J113" s="55">
        <f t="shared" si="4"/>
        <v>6.3483595625500018E-3</v>
      </c>
      <c r="K113" s="55">
        <f t="shared" si="5"/>
        <v>1.1179910560715123E-3</v>
      </c>
    </row>
    <row r="114" spans="1:11" ht="15.75" thickBot="1" x14ac:dyDescent="0.3">
      <c r="A114" s="57">
        <v>42262</v>
      </c>
      <c r="B114" s="55">
        <v>72.86</v>
      </c>
      <c r="C114" s="55">
        <v>187.45</v>
      </c>
      <c r="D114" s="55">
        <v>116.28</v>
      </c>
      <c r="E114" s="31"/>
      <c r="F114" s="32"/>
      <c r="I114" s="55">
        <f t="shared" si="3"/>
        <v>5.1041522968685964E-3</v>
      </c>
      <c r="J114" s="55">
        <f t="shared" si="4"/>
        <v>1.9082309448733233E-2</v>
      </c>
      <c r="K114" s="55">
        <f t="shared" si="5"/>
        <v>8.4121064955337693E-3</v>
      </c>
    </row>
    <row r="115" spans="1:11" ht="15.75" thickBot="1" x14ac:dyDescent="0.3">
      <c r="A115" s="57">
        <v>42261</v>
      </c>
      <c r="B115" s="55">
        <v>72.489999999999995</v>
      </c>
      <c r="C115" s="55">
        <v>183.94</v>
      </c>
      <c r="D115" s="55">
        <v>115.31</v>
      </c>
      <c r="E115" s="31"/>
      <c r="F115" s="32"/>
      <c r="I115" s="55">
        <f t="shared" si="3"/>
        <v>-2.7514100976750978E-3</v>
      </c>
      <c r="J115" s="55">
        <f t="shared" si="4"/>
        <v>-7.1787121498354421E-3</v>
      </c>
      <c r="K115" s="55">
        <f t="shared" si="5"/>
        <v>9.6313807897733007E-3</v>
      </c>
    </row>
    <row r="116" spans="1:11" ht="15.75" thickBot="1" x14ac:dyDescent="0.3">
      <c r="A116" s="57">
        <v>42258</v>
      </c>
      <c r="B116" s="55">
        <v>72.69</v>
      </c>
      <c r="C116" s="55">
        <v>185.27</v>
      </c>
      <c r="D116" s="55">
        <v>114.21</v>
      </c>
      <c r="E116" s="31"/>
      <c r="F116" s="32"/>
      <c r="I116" s="55">
        <f t="shared" si="3"/>
        <v>2.3441809156095105E-3</v>
      </c>
      <c r="J116" s="55">
        <f t="shared" si="4"/>
        <v>-3.4425259534182472E-3</v>
      </c>
      <c r="K116" s="55">
        <f t="shared" si="5"/>
        <v>1.4568712800923875E-2</v>
      </c>
    </row>
    <row r="117" spans="1:11" ht="15.75" thickBot="1" x14ac:dyDescent="0.3">
      <c r="A117" s="57">
        <v>42257</v>
      </c>
      <c r="B117" s="55">
        <v>72.52</v>
      </c>
      <c r="C117" s="55">
        <v>185.91</v>
      </c>
      <c r="D117" s="55">
        <v>112.57</v>
      </c>
      <c r="E117" s="31"/>
      <c r="F117" s="32"/>
      <c r="I117" s="55">
        <f t="shared" si="3"/>
        <v>7.2222222222221672E-3</v>
      </c>
      <c r="J117" s="55">
        <f t="shared" si="4"/>
        <v>1.2386902197328187E-3</v>
      </c>
      <c r="K117" s="55">
        <f t="shared" si="5"/>
        <v>2.1970040853381636E-2</v>
      </c>
    </row>
    <row r="118" spans="1:11" ht="15.75" thickBot="1" x14ac:dyDescent="0.3">
      <c r="A118" s="57">
        <v>42256</v>
      </c>
      <c r="B118" s="55">
        <v>72</v>
      </c>
      <c r="C118" s="55">
        <v>185.68</v>
      </c>
      <c r="D118" s="55">
        <v>110.15</v>
      </c>
      <c r="E118" s="31"/>
      <c r="F118" s="32"/>
      <c r="I118" s="55">
        <f t="shared" si="3"/>
        <v>-2.0408163265306121E-2</v>
      </c>
      <c r="J118" s="55">
        <f t="shared" si="4"/>
        <v>-1.0759629868731903E-3</v>
      </c>
      <c r="K118" s="55">
        <f t="shared" si="5"/>
        <v>-1.923248152435221E-2</v>
      </c>
    </row>
    <row r="119" spans="1:11" ht="15.75" thickBot="1" x14ac:dyDescent="0.3">
      <c r="A119" s="57">
        <v>42255</v>
      </c>
      <c r="B119" s="55">
        <v>73.5</v>
      </c>
      <c r="C119" s="55">
        <v>185.88</v>
      </c>
      <c r="D119" s="55">
        <v>112.31</v>
      </c>
      <c r="E119" s="31"/>
      <c r="F119" s="32"/>
      <c r="I119" s="55">
        <f t="shared" si="3"/>
        <v>1.4352746342809914E-2</v>
      </c>
      <c r="J119" s="55">
        <f t="shared" si="4"/>
        <v>3.049118527552944E-2</v>
      </c>
      <c r="K119" s="55">
        <f t="shared" si="5"/>
        <v>2.7820993868399434E-2</v>
      </c>
    </row>
    <row r="120" spans="1:11" ht="15.75" thickBot="1" x14ac:dyDescent="0.3">
      <c r="A120" s="57">
        <v>42251</v>
      </c>
      <c r="B120" s="55">
        <v>72.459999999999994</v>
      </c>
      <c r="C120" s="55">
        <v>180.38</v>
      </c>
      <c r="D120" s="55">
        <v>109.27</v>
      </c>
      <c r="E120" s="31"/>
      <c r="F120" s="32"/>
      <c r="I120" s="55">
        <f t="shared" si="3"/>
        <v>-1.8024122509825349E-2</v>
      </c>
      <c r="J120" s="55">
        <f t="shared" si="4"/>
        <v>-2.5289095428509708E-2</v>
      </c>
      <c r="K120" s="55">
        <f t="shared" si="5"/>
        <v>-9.9664763975718801E-3</v>
      </c>
    </row>
    <row r="121" spans="1:11" ht="15.75" thickBot="1" x14ac:dyDescent="0.3">
      <c r="A121" s="57">
        <v>42250</v>
      </c>
      <c r="B121" s="55">
        <v>73.790000000000006</v>
      </c>
      <c r="C121" s="55">
        <v>185.06</v>
      </c>
      <c r="D121" s="55">
        <v>110.37</v>
      </c>
      <c r="E121" s="31"/>
      <c r="F121" s="32"/>
      <c r="I121" s="55">
        <f t="shared" si="3"/>
        <v>7.6471391506213607E-3</v>
      </c>
      <c r="J121" s="55">
        <f t="shared" si="4"/>
        <v>2.980868245623605E-3</v>
      </c>
      <c r="K121" s="55">
        <f t="shared" si="5"/>
        <v>-1.7536051272921478E-2</v>
      </c>
    </row>
    <row r="122" spans="1:11" ht="15.75" thickBot="1" x14ac:dyDescent="0.3">
      <c r="A122" s="57">
        <v>42249</v>
      </c>
      <c r="B122" s="55">
        <v>73.23</v>
      </c>
      <c r="C122" s="55">
        <v>184.51</v>
      </c>
      <c r="D122" s="55">
        <v>112.34</v>
      </c>
      <c r="E122" s="31"/>
      <c r="F122" s="32"/>
      <c r="I122" s="55">
        <f t="shared" si="3"/>
        <v>1.595449500554947E-2</v>
      </c>
      <c r="J122" s="55">
        <f t="shared" si="4"/>
        <v>1.3123215462332452E-2</v>
      </c>
      <c r="K122" s="55">
        <f t="shared" si="5"/>
        <v>4.2888971407352434E-2</v>
      </c>
    </row>
    <row r="123" spans="1:11" ht="15.75" thickBot="1" x14ac:dyDescent="0.3">
      <c r="A123" s="57">
        <v>42248</v>
      </c>
      <c r="B123" s="55">
        <v>72.08</v>
      </c>
      <c r="C123" s="55">
        <v>182.12</v>
      </c>
      <c r="D123" s="55">
        <v>107.72</v>
      </c>
      <c r="E123" s="31"/>
      <c r="F123" s="32"/>
      <c r="I123" s="55">
        <f t="shared" si="3"/>
        <v>-4.19989367357788E-2</v>
      </c>
      <c r="J123" s="55">
        <f t="shared" si="4"/>
        <v>-3.4358430540827094E-2</v>
      </c>
      <c r="K123" s="55">
        <f t="shared" si="5"/>
        <v>-4.4696700957786502E-2</v>
      </c>
    </row>
    <row r="124" spans="1:11" ht="15.75" thickBot="1" x14ac:dyDescent="0.3">
      <c r="A124" s="57">
        <v>42247</v>
      </c>
      <c r="B124" s="55">
        <v>75.239999999999995</v>
      </c>
      <c r="C124" s="55">
        <v>188.6</v>
      </c>
      <c r="D124" s="55">
        <v>112.76</v>
      </c>
      <c r="E124" s="31"/>
      <c r="F124" s="32"/>
      <c r="I124" s="55">
        <f t="shared" si="3"/>
        <v>2.2645530837884869E-3</v>
      </c>
      <c r="J124" s="55">
        <f t="shared" si="4"/>
        <v>4.5272969374167476E-3</v>
      </c>
      <c r="K124" s="55">
        <f t="shared" si="5"/>
        <v>-4.6782593344514177E-3</v>
      </c>
    </row>
    <row r="125" spans="1:11" ht="15.75" thickBot="1" x14ac:dyDescent="0.3">
      <c r="A125" s="57">
        <v>42244</v>
      </c>
      <c r="B125" s="55">
        <v>75.069999999999993</v>
      </c>
      <c r="C125" s="55">
        <v>187.75</v>
      </c>
      <c r="D125" s="55">
        <v>113.29</v>
      </c>
      <c r="E125" s="31"/>
      <c r="F125" s="32"/>
      <c r="I125" s="55">
        <f t="shared" si="3"/>
        <v>2.9392117568470123E-3</v>
      </c>
      <c r="J125" s="55">
        <f t="shared" si="4"/>
        <v>-7.7162940647957715E-3</v>
      </c>
      <c r="K125" s="55">
        <f t="shared" si="5"/>
        <v>3.2766560396741457E-3</v>
      </c>
    </row>
    <row r="126" spans="1:11" ht="15.75" thickBot="1" x14ac:dyDescent="0.3">
      <c r="A126" s="57">
        <v>42243</v>
      </c>
      <c r="B126" s="55">
        <v>74.849999999999994</v>
      </c>
      <c r="C126" s="55">
        <v>189.21</v>
      </c>
      <c r="D126" s="55">
        <v>112.92</v>
      </c>
      <c r="E126" s="31"/>
      <c r="F126" s="32"/>
      <c r="I126" s="55">
        <f t="shared" si="3"/>
        <v>3.2413793103448198E-2</v>
      </c>
      <c r="J126" s="55">
        <f t="shared" si="4"/>
        <v>2.6084598698481572E-2</v>
      </c>
      <c r="K126" s="55">
        <f t="shared" si="5"/>
        <v>2.9446622299206894E-2</v>
      </c>
    </row>
    <row r="127" spans="1:11" ht="15.75" thickBot="1" x14ac:dyDescent="0.3">
      <c r="A127" s="57">
        <v>42242</v>
      </c>
      <c r="B127" s="55">
        <v>72.5</v>
      </c>
      <c r="C127" s="55">
        <v>184.4</v>
      </c>
      <c r="D127" s="55">
        <v>109.69</v>
      </c>
      <c r="E127" s="31"/>
      <c r="F127" s="32"/>
      <c r="I127" s="55">
        <f t="shared" si="3"/>
        <v>5.5159365448988598E-2</v>
      </c>
      <c r="J127" s="55">
        <f t="shared" si="4"/>
        <v>3.4676242845920809E-2</v>
      </c>
      <c r="K127" s="55">
        <f t="shared" si="5"/>
        <v>5.7354925775978435E-2</v>
      </c>
    </row>
    <row r="128" spans="1:11" ht="15.75" thickBot="1" x14ac:dyDescent="0.3">
      <c r="A128" s="57">
        <v>42241</v>
      </c>
      <c r="B128" s="55">
        <v>68.709999999999994</v>
      </c>
      <c r="C128" s="55">
        <v>178.22</v>
      </c>
      <c r="D128" s="55">
        <v>103.74</v>
      </c>
      <c r="E128" s="31"/>
      <c r="F128" s="32"/>
      <c r="I128" s="55">
        <f t="shared" si="3"/>
        <v>-1.455180442375599E-4</v>
      </c>
      <c r="J128" s="55">
        <f t="shared" si="4"/>
        <v>-6.9096177421152849E-3</v>
      </c>
      <c r="K128" s="55">
        <f t="shared" si="5"/>
        <v>6.0124127230410229E-3</v>
      </c>
    </row>
    <row r="129" spans="1:11" ht="15.75" thickBot="1" x14ac:dyDescent="0.3">
      <c r="A129" s="57">
        <v>42240</v>
      </c>
      <c r="B129" s="55">
        <v>68.72</v>
      </c>
      <c r="C129" s="55">
        <v>179.46</v>
      </c>
      <c r="D129" s="55">
        <v>103.12</v>
      </c>
      <c r="E129" s="31"/>
      <c r="F129" s="32"/>
      <c r="I129" s="55">
        <f t="shared" si="3"/>
        <v>-4.7275752114238137E-2</v>
      </c>
      <c r="J129" s="55">
        <f t="shared" si="4"/>
        <v>-4.4103547459252164E-2</v>
      </c>
      <c r="K129" s="55">
        <f t="shared" si="5"/>
        <v>-2.4962178517397886E-2</v>
      </c>
    </row>
    <row r="130" spans="1:11" ht="15.75" thickBot="1" x14ac:dyDescent="0.3">
      <c r="A130" s="57">
        <v>42237</v>
      </c>
      <c r="B130" s="55">
        <v>72.13</v>
      </c>
      <c r="C130" s="55">
        <v>187.74</v>
      </c>
      <c r="D130" s="55">
        <v>105.76</v>
      </c>
      <c r="E130" s="31"/>
      <c r="F130" s="32"/>
      <c r="I130" s="55">
        <f t="shared" si="3"/>
        <v>-3.2720933351213601E-2</v>
      </c>
      <c r="J130" s="55">
        <f t="shared" si="4"/>
        <v>-4.5794155019059674E-2</v>
      </c>
      <c r="K130" s="55">
        <f t="shared" si="5"/>
        <v>-6.1162893919218822E-2</v>
      </c>
    </row>
    <row r="131" spans="1:11" ht="15.75" thickBot="1" x14ac:dyDescent="0.3">
      <c r="A131" s="57">
        <v>42236</v>
      </c>
      <c r="B131" s="55">
        <v>74.569999999999993</v>
      </c>
      <c r="C131" s="55">
        <v>196.75</v>
      </c>
      <c r="D131" s="55">
        <v>112.65</v>
      </c>
      <c r="E131" s="31"/>
      <c r="F131" s="32"/>
      <c r="I131" s="55">
        <f t="shared" si="3"/>
        <v>-2.1776203594385552E-2</v>
      </c>
      <c r="J131" s="55">
        <f t="shared" si="4"/>
        <v>-2.0900721572530426E-2</v>
      </c>
      <c r="K131" s="55">
        <f t="shared" si="5"/>
        <v>-2.0519954786540295E-2</v>
      </c>
    </row>
    <row r="132" spans="1:11" ht="15.75" thickBot="1" x14ac:dyDescent="0.3">
      <c r="A132" s="57">
        <v>42235</v>
      </c>
      <c r="B132" s="55">
        <v>76.23</v>
      </c>
      <c r="C132" s="55">
        <v>200.95</v>
      </c>
      <c r="D132" s="55">
        <v>115.01</v>
      </c>
      <c r="E132" s="31"/>
      <c r="F132" s="32"/>
      <c r="I132" s="55">
        <f t="shared" si="3"/>
        <v>-2.1437740693196428E-2</v>
      </c>
      <c r="J132" s="55">
        <f t="shared" si="4"/>
        <v>-1.1432547966995635E-3</v>
      </c>
      <c r="K132" s="55">
        <f t="shared" si="5"/>
        <v>-1.2789699570815407E-2</v>
      </c>
    </row>
    <row r="133" spans="1:11" ht="15.75" thickBot="1" x14ac:dyDescent="0.3">
      <c r="A133" s="57">
        <v>42234</v>
      </c>
      <c r="B133" s="55">
        <v>77.900000000000006</v>
      </c>
      <c r="C133" s="55">
        <v>201.18</v>
      </c>
      <c r="D133" s="55">
        <v>116.5</v>
      </c>
      <c r="E133" s="31"/>
      <c r="F133" s="32"/>
      <c r="I133" s="55">
        <f t="shared" si="3"/>
        <v>-1.1044814015488008E-2</v>
      </c>
      <c r="J133" s="55">
        <f t="shared" si="4"/>
        <v>-6.8618255417879567E-3</v>
      </c>
      <c r="K133" s="55">
        <f t="shared" si="5"/>
        <v>-5.6333219528849144E-3</v>
      </c>
    </row>
    <row r="134" spans="1:11" ht="15.75" thickBot="1" x14ac:dyDescent="0.3">
      <c r="A134" s="57">
        <v>42233</v>
      </c>
      <c r="B134" s="55">
        <v>78.77</v>
      </c>
      <c r="C134" s="55">
        <v>202.57</v>
      </c>
      <c r="D134" s="55">
        <v>117.16</v>
      </c>
      <c r="E134" s="31"/>
      <c r="F134" s="32"/>
      <c r="I134" s="55">
        <f t="shared" si="3"/>
        <v>5.2322613578355869E-3</v>
      </c>
      <c r="J134" s="55">
        <f t="shared" si="4"/>
        <v>2.7225027225026379E-3</v>
      </c>
      <c r="K134" s="55">
        <f t="shared" si="5"/>
        <v>1.0348395998620238E-2</v>
      </c>
    </row>
    <row r="135" spans="1:11" ht="15.75" thickBot="1" x14ac:dyDescent="0.3">
      <c r="A135" s="57">
        <v>42230</v>
      </c>
      <c r="B135" s="55">
        <v>78.36</v>
      </c>
      <c r="C135" s="55">
        <v>202.02</v>
      </c>
      <c r="D135" s="55">
        <v>115.96</v>
      </c>
      <c r="E135" s="31"/>
      <c r="F135" s="32"/>
      <c r="I135" s="55">
        <f t="shared" ref="I135:I198" si="6">(B135-B136)/B136</f>
        <v>-3.6872218690401303E-3</v>
      </c>
      <c r="J135" s="55">
        <f t="shared" ref="J135:J198" si="7">(C135-C136)/C136</f>
        <v>6.3764072930158466E-3</v>
      </c>
      <c r="K135" s="55">
        <f t="shared" ref="K135:K198" si="8">(D135-D136)/D136</f>
        <v>7.0343030829351973E-3</v>
      </c>
    </row>
    <row r="136" spans="1:11" ht="15.75" thickBot="1" x14ac:dyDescent="0.3">
      <c r="A136" s="57">
        <v>42229</v>
      </c>
      <c r="B136" s="55">
        <v>78.650000000000006</v>
      </c>
      <c r="C136" s="55">
        <v>200.74</v>
      </c>
      <c r="D136" s="55">
        <v>115.15</v>
      </c>
      <c r="E136" s="31"/>
      <c r="F136" s="32"/>
      <c r="I136" s="55">
        <f t="shared" si="6"/>
        <v>-1.7768752379743694E-3</v>
      </c>
      <c r="J136" s="55">
        <f t="shared" si="7"/>
        <v>-1.9390443991447639E-3</v>
      </c>
      <c r="K136" s="55">
        <f t="shared" si="8"/>
        <v>-7.8097882679615757E-4</v>
      </c>
    </row>
    <row r="137" spans="1:11" ht="15.75" thickBot="1" x14ac:dyDescent="0.3">
      <c r="A137" s="57">
        <v>42228</v>
      </c>
      <c r="B137" s="55">
        <v>78.790000000000006</v>
      </c>
      <c r="C137" s="55">
        <v>201.13</v>
      </c>
      <c r="D137" s="55">
        <v>115.24</v>
      </c>
      <c r="E137" s="31"/>
      <c r="F137" s="32"/>
      <c r="I137" s="55">
        <f t="shared" si="6"/>
        <v>1.6776358239773023E-2</v>
      </c>
      <c r="J137" s="55">
        <f t="shared" si="7"/>
        <v>-2.8259791769955044E-3</v>
      </c>
      <c r="K137" s="55">
        <f t="shared" si="8"/>
        <v>1.5419860780685524E-2</v>
      </c>
    </row>
    <row r="138" spans="1:11" ht="15.75" thickBot="1" x14ac:dyDescent="0.3">
      <c r="A138" s="57">
        <v>42227</v>
      </c>
      <c r="B138" s="55">
        <v>77.489999999999995</v>
      </c>
      <c r="C138" s="55">
        <v>201.7</v>
      </c>
      <c r="D138" s="55">
        <v>113.49</v>
      </c>
      <c r="E138" s="31"/>
      <c r="F138" s="32"/>
      <c r="I138" s="55">
        <f t="shared" si="6"/>
        <v>-1.6000000000000066E-2</v>
      </c>
      <c r="J138" s="55">
        <f t="shared" si="7"/>
        <v>-2.0731174442880081E-2</v>
      </c>
      <c r="K138" s="55">
        <f t="shared" si="8"/>
        <v>-5.2038088874039462E-2</v>
      </c>
    </row>
    <row r="139" spans="1:11" ht="15.75" thickBot="1" x14ac:dyDescent="0.3">
      <c r="A139" s="57">
        <v>42226</v>
      </c>
      <c r="B139" s="55">
        <v>78.75</v>
      </c>
      <c r="C139" s="55">
        <v>205.97</v>
      </c>
      <c r="D139" s="55">
        <v>119.72</v>
      </c>
      <c r="E139" s="31"/>
      <c r="F139" s="32"/>
      <c r="I139" s="55">
        <f t="shared" si="6"/>
        <v>2.4990238188207753E-2</v>
      </c>
      <c r="J139" s="55">
        <f t="shared" si="7"/>
        <v>1.2436099095556435E-2</v>
      </c>
      <c r="K139" s="55">
        <f t="shared" si="8"/>
        <v>3.6357340720221634E-2</v>
      </c>
    </row>
    <row r="140" spans="1:11" ht="15.75" thickBot="1" x14ac:dyDescent="0.3">
      <c r="A140" s="57">
        <v>42223</v>
      </c>
      <c r="B140" s="55">
        <v>76.83</v>
      </c>
      <c r="C140" s="55">
        <v>203.44</v>
      </c>
      <c r="D140" s="55">
        <v>115.52</v>
      </c>
      <c r="E140" s="31"/>
      <c r="F140" s="32"/>
      <c r="I140" s="55">
        <f t="shared" si="6"/>
        <v>-1.6135228582404983E-2</v>
      </c>
      <c r="J140" s="55">
        <f t="shared" si="7"/>
        <v>-8.045248427519653E-3</v>
      </c>
      <c r="K140" s="55">
        <f t="shared" si="8"/>
        <v>3.3874750282289635E-3</v>
      </c>
    </row>
    <row r="141" spans="1:11" ht="15.75" thickBot="1" x14ac:dyDescent="0.3">
      <c r="A141" s="57">
        <v>42222</v>
      </c>
      <c r="B141" s="55">
        <v>78.09</v>
      </c>
      <c r="C141" s="55">
        <v>205.09</v>
      </c>
      <c r="D141" s="55">
        <v>115.13</v>
      </c>
      <c r="E141" s="31"/>
      <c r="F141" s="32"/>
      <c r="I141" s="55">
        <f t="shared" si="6"/>
        <v>1.192173124271092E-2</v>
      </c>
      <c r="J141" s="55">
        <f t="shared" si="7"/>
        <v>-2.965483714146744E-3</v>
      </c>
      <c r="K141" s="55">
        <f t="shared" si="8"/>
        <v>-2.3396880415945428E-3</v>
      </c>
    </row>
    <row r="142" spans="1:11" ht="15.75" thickBot="1" x14ac:dyDescent="0.3">
      <c r="A142" s="57">
        <v>42221</v>
      </c>
      <c r="B142" s="55">
        <v>77.17</v>
      </c>
      <c r="C142" s="55">
        <v>205.7</v>
      </c>
      <c r="D142" s="55">
        <v>115.4</v>
      </c>
      <c r="E142" s="31"/>
      <c r="F142" s="32"/>
      <c r="I142" s="55">
        <f t="shared" si="6"/>
        <v>0</v>
      </c>
      <c r="J142" s="55">
        <f t="shared" si="7"/>
        <v>2.5832236681776143E-3</v>
      </c>
      <c r="K142" s="55">
        <f t="shared" si="8"/>
        <v>6.6294487090021378E-3</v>
      </c>
    </row>
    <row r="143" spans="1:11" ht="15.75" thickBot="1" x14ac:dyDescent="0.3">
      <c r="A143" s="57">
        <v>42220</v>
      </c>
      <c r="B143" s="55">
        <v>77.17</v>
      </c>
      <c r="C143" s="55">
        <v>205.17</v>
      </c>
      <c r="D143" s="55">
        <v>114.64</v>
      </c>
      <c r="E143" s="31"/>
      <c r="F143" s="32"/>
      <c r="I143" s="55">
        <f t="shared" si="6"/>
        <v>-1.1401486036382276E-2</v>
      </c>
      <c r="J143" s="55">
        <f t="shared" si="7"/>
        <v>2.3450095266011519E-3</v>
      </c>
      <c r="K143" s="55">
        <f t="shared" si="8"/>
        <v>-3.2083755488010783E-2</v>
      </c>
    </row>
    <row r="144" spans="1:11" ht="15.75" thickBot="1" x14ac:dyDescent="0.3">
      <c r="A144" s="57">
        <v>42219</v>
      </c>
      <c r="B144" s="55">
        <v>78.06</v>
      </c>
      <c r="C144" s="55">
        <v>204.69</v>
      </c>
      <c r="D144" s="55">
        <v>118.44</v>
      </c>
      <c r="E144" s="31"/>
      <c r="F144" s="32"/>
      <c r="I144" s="55">
        <f t="shared" si="6"/>
        <v>-1.4518368892816456E-2</v>
      </c>
      <c r="J144" s="55">
        <f t="shared" si="7"/>
        <v>-1.8530257960696127E-3</v>
      </c>
      <c r="K144" s="55">
        <f t="shared" si="8"/>
        <v>-2.3577906018136845E-2</v>
      </c>
    </row>
    <row r="145" spans="1:11" ht="15.75" thickBot="1" x14ac:dyDescent="0.3">
      <c r="A145" s="57">
        <v>42216</v>
      </c>
      <c r="B145" s="55">
        <v>79.209999999999994</v>
      </c>
      <c r="C145" s="55">
        <v>205.07</v>
      </c>
      <c r="D145" s="55">
        <v>121.3</v>
      </c>
      <c r="E145" s="31"/>
      <c r="F145" s="32"/>
      <c r="I145" s="55">
        <f t="shared" si="6"/>
        <v>-4.5777617154559823E-2</v>
      </c>
      <c r="J145" s="55">
        <f t="shared" si="7"/>
        <v>-1.0279922779922759E-2</v>
      </c>
      <c r="K145" s="55">
        <f t="shared" si="8"/>
        <v>-8.7439731960448422E-3</v>
      </c>
    </row>
    <row r="146" spans="1:11" ht="15.75" thickBot="1" x14ac:dyDescent="0.3">
      <c r="A146" s="57">
        <v>42215</v>
      </c>
      <c r="B146" s="55">
        <v>83.01</v>
      </c>
      <c r="C146" s="55">
        <v>207.2</v>
      </c>
      <c r="D146" s="55">
        <v>122.37</v>
      </c>
      <c r="E146" s="31"/>
      <c r="F146" s="32"/>
      <c r="I146" s="55">
        <f t="shared" si="6"/>
        <v>-1.563627616069226E-3</v>
      </c>
      <c r="J146" s="55">
        <f t="shared" si="7"/>
        <v>1.7404757300328042E-3</v>
      </c>
      <c r="K146" s="55">
        <f t="shared" si="8"/>
        <v>-5.0410602488006372E-3</v>
      </c>
    </row>
    <row r="147" spans="1:11" ht="15.75" thickBot="1" x14ac:dyDescent="0.3">
      <c r="A147" s="57">
        <v>42214</v>
      </c>
      <c r="B147" s="55">
        <v>83.14</v>
      </c>
      <c r="C147" s="55">
        <v>206.84</v>
      </c>
      <c r="D147" s="55">
        <v>122.99</v>
      </c>
      <c r="E147" s="31"/>
      <c r="F147" s="32"/>
      <c r="I147" s="55">
        <f t="shared" si="6"/>
        <v>8.001939864209464E-3</v>
      </c>
      <c r="J147" s="55">
        <f t="shared" si="7"/>
        <v>2.909231962761803E-3</v>
      </c>
      <c r="K147" s="55">
        <f t="shared" si="8"/>
        <v>-3.1609661209272217E-3</v>
      </c>
    </row>
    <row r="148" spans="1:11" ht="15.75" thickBot="1" x14ac:dyDescent="0.3">
      <c r="A148" s="57">
        <v>42213</v>
      </c>
      <c r="B148" s="55">
        <v>82.48</v>
      </c>
      <c r="C148" s="55">
        <v>206.24</v>
      </c>
      <c r="D148" s="55">
        <v>123.38</v>
      </c>
      <c r="E148" s="31"/>
      <c r="F148" s="32"/>
      <c r="I148" s="55">
        <f t="shared" si="6"/>
        <v>4.0625788544032281E-2</v>
      </c>
      <c r="J148" s="55">
        <f t="shared" si="7"/>
        <v>5.950638962052477E-3</v>
      </c>
      <c r="K148" s="55">
        <f t="shared" si="8"/>
        <v>4.9686405473649874E-3</v>
      </c>
    </row>
    <row r="149" spans="1:11" ht="15.75" thickBot="1" x14ac:dyDescent="0.3">
      <c r="A149" s="57">
        <v>42212</v>
      </c>
      <c r="B149" s="55">
        <v>79.260000000000005</v>
      </c>
      <c r="C149" s="55">
        <v>205.02</v>
      </c>
      <c r="D149" s="55">
        <v>122.77</v>
      </c>
      <c r="E149" s="31"/>
      <c r="F149" s="32"/>
      <c r="I149" s="55">
        <f t="shared" si="6"/>
        <v>-8.5063797848385376E-3</v>
      </c>
      <c r="J149" s="55">
        <f t="shared" si="7"/>
        <v>-1.1237038823245643E-2</v>
      </c>
      <c r="K149" s="55">
        <f t="shared" si="8"/>
        <v>-1.3895582329317301E-2</v>
      </c>
    </row>
    <row r="150" spans="1:11" ht="15.75" thickBot="1" x14ac:dyDescent="0.3">
      <c r="A150" s="57">
        <v>42209</v>
      </c>
      <c r="B150" s="55">
        <v>79.94</v>
      </c>
      <c r="C150" s="55">
        <v>207.35</v>
      </c>
      <c r="D150" s="55">
        <v>124.5</v>
      </c>
      <c r="E150" s="31"/>
      <c r="F150" s="32"/>
      <c r="I150" s="55">
        <f t="shared" si="6"/>
        <v>-1.4789253142716327E-2</v>
      </c>
      <c r="J150" s="55">
        <f t="shared" si="7"/>
        <v>-1.7531390665719102E-2</v>
      </c>
      <c r="K150" s="55">
        <f t="shared" si="8"/>
        <v>-5.2732502396931656E-3</v>
      </c>
    </row>
    <row r="151" spans="1:11" ht="15.75" thickBot="1" x14ac:dyDescent="0.3">
      <c r="A151" s="57">
        <v>42208</v>
      </c>
      <c r="B151" s="55">
        <v>81.14</v>
      </c>
      <c r="C151" s="55">
        <v>211.05</v>
      </c>
      <c r="D151" s="55">
        <v>125.16</v>
      </c>
      <c r="E151" s="31"/>
      <c r="F151" s="32"/>
      <c r="I151" s="55">
        <f t="shared" si="6"/>
        <v>-7.9471818070669473E-3</v>
      </c>
      <c r="J151" s="55">
        <f t="shared" si="7"/>
        <v>-1.0316529894489982E-2</v>
      </c>
      <c r="K151" s="55">
        <f t="shared" si="8"/>
        <v>-4.7915668423576327E-4</v>
      </c>
    </row>
    <row r="152" spans="1:11" ht="15.75" thickBot="1" x14ac:dyDescent="0.3">
      <c r="A152" s="57">
        <v>42207</v>
      </c>
      <c r="B152" s="55">
        <v>81.790000000000006</v>
      </c>
      <c r="C152" s="55">
        <v>213.25</v>
      </c>
      <c r="D152" s="55">
        <v>125.22</v>
      </c>
      <c r="E152" s="31"/>
      <c r="F152" s="32"/>
      <c r="I152" s="55">
        <f t="shared" si="6"/>
        <v>1.5919666911585802E-3</v>
      </c>
      <c r="J152" s="55">
        <f t="shared" si="7"/>
        <v>8.2742316784869974E-3</v>
      </c>
      <c r="K152" s="55">
        <f t="shared" si="8"/>
        <v>-4.2294455066921616E-2</v>
      </c>
    </row>
    <row r="153" spans="1:11" ht="15.75" thickBot="1" x14ac:dyDescent="0.3">
      <c r="A153" s="57">
        <v>42206</v>
      </c>
      <c r="B153" s="55">
        <v>81.66</v>
      </c>
      <c r="C153" s="55">
        <v>211.5</v>
      </c>
      <c r="D153" s="55">
        <v>130.75</v>
      </c>
      <c r="E153" s="31"/>
      <c r="F153" s="32"/>
      <c r="I153" s="55">
        <f t="shared" si="6"/>
        <v>-1.2230919765167383E-3</v>
      </c>
      <c r="J153" s="55">
        <f t="shared" si="7"/>
        <v>-4.1904044446536394E-3</v>
      </c>
      <c r="K153" s="55">
        <f t="shared" si="8"/>
        <v>-9.9946997804194228E-3</v>
      </c>
    </row>
    <row r="154" spans="1:11" ht="15.75" thickBot="1" x14ac:dyDescent="0.3">
      <c r="A154" s="57">
        <v>42205</v>
      </c>
      <c r="B154" s="55">
        <v>81.760000000000005</v>
      </c>
      <c r="C154" s="55">
        <v>212.39</v>
      </c>
      <c r="D154" s="55">
        <v>132.07</v>
      </c>
      <c r="E154" s="31"/>
      <c r="F154" s="32"/>
      <c r="I154" s="55">
        <f t="shared" si="6"/>
        <v>-1.0289311221401698E-2</v>
      </c>
      <c r="J154" s="55">
        <f t="shared" si="7"/>
        <v>-3.2947378330048762E-4</v>
      </c>
      <c r="K154" s="55">
        <f t="shared" si="8"/>
        <v>1.8901404104304804E-2</v>
      </c>
    </row>
    <row r="155" spans="1:11" ht="15.75" thickBot="1" x14ac:dyDescent="0.3">
      <c r="A155" s="57">
        <v>42202</v>
      </c>
      <c r="B155" s="55">
        <v>82.61</v>
      </c>
      <c r="C155" s="55">
        <v>212.46</v>
      </c>
      <c r="D155" s="55">
        <v>129.62</v>
      </c>
      <c r="E155" s="31"/>
      <c r="F155" s="32"/>
      <c r="I155" s="55">
        <f t="shared" si="6"/>
        <v>-3.6183813773971434E-3</v>
      </c>
      <c r="J155" s="55">
        <f t="shared" si="7"/>
        <v>6.0611800359882621E-3</v>
      </c>
      <c r="K155" s="55">
        <f t="shared" si="8"/>
        <v>8.6374601198351397E-3</v>
      </c>
    </row>
    <row r="156" spans="1:11" ht="15.75" thickBot="1" x14ac:dyDescent="0.3">
      <c r="A156" s="57">
        <v>42201</v>
      </c>
      <c r="B156" s="55">
        <v>82.91</v>
      </c>
      <c r="C156" s="55">
        <v>211.18</v>
      </c>
      <c r="D156" s="55">
        <v>128.51</v>
      </c>
      <c r="E156" s="31"/>
      <c r="F156" s="32"/>
      <c r="I156" s="55">
        <f t="shared" si="6"/>
        <v>1.8124697921700274E-3</v>
      </c>
      <c r="J156" s="55">
        <f t="shared" si="7"/>
        <v>-8.3583771600300571E-3</v>
      </c>
      <c r="K156" s="55">
        <f t="shared" si="8"/>
        <v>1.3325973821163836E-2</v>
      </c>
    </row>
    <row r="157" spans="1:11" ht="15.75" thickBot="1" x14ac:dyDescent="0.3">
      <c r="A157" s="57">
        <v>42200</v>
      </c>
      <c r="B157" s="55">
        <v>82.76</v>
      </c>
      <c r="C157" s="55">
        <v>212.96</v>
      </c>
      <c r="D157" s="55">
        <v>126.82</v>
      </c>
      <c r="E157" s="31"/>
      <c r="F157" s="32"/>
      <c r="I157" s="55">
        <f t="shared" si="6"/>
        <v>-4.2112862471422735E-3</v>
      </c>
      <c r="J157" s="55">
        <f t="shared" si="7"/>
        <v>3.7707390648567657E-3</v>
      </c>
      <c r="K157" s="55">
        <f t="shared" si="8"/>
        <v>9.632991003900913E-3</v>
      </c>
    </row>
    <row r="158" spans="1:11" ht="15.75" thickBot="1" x14ac:dyDescent="0.3">
      <c r="A158" s="57">
        <v>42199</v>
      </c>
      <c r="B158" s="55">
        <v>83.11</v>
      </c>
      <c r="C158" s="55">
        <v>212.16</v>
      </c>
      <c r="D158" s="55">
        <v>125.61</v>
      </c>
      <c r="E158" s="31"/>
      <c r="F158" s="32"/>
      <c r="I158" s="55">
        <f t="shared" si="6"/>
        <v>8.371754428536736E-3</v>
      </c>
      <c r="J158" s="55">
        <f t="shared" si="7"/>
        <v>9.7087378640776326E-3</v>
      </c>
      <c r="K158" s="55">
        <f t="shared" si="8"/>
        <v>-3.9789909279004584E-4</v>
      </c>
    </row>
    <row r="159" spans="1:11" ht="15.75" thickBot="1" x14ac:dyDescent="0.3">
      <c r="A159" s="57">
        <v>42198</v>
      </c>
      <c r="B159" s="55">
        <v>82.42</v>
      </c>
      <c r="C159" s="55">
        <v>210.12</v>
      </c>
      <c r="D159" s="55">
        <v>125.66</v>
      </c>
      <c r="E159" s="31"/>
      <c r="F159" s="32"/>
      <c r="I159" s="55">
        <f t="shared" si="6"/>
        <v>2.4324981756264027E-3</v>
      </c>
      <c r="J159" s="55">
        <f t="shared" si="7"/>
        <v>1.4141609151020836E-2</v>
      </c>
      <c r="K159" s="55">
        <f t="shared" si="8"/>
        <v>1.9305645684620339E-2</v>
      </c>
    </row>
    <row r="160" spans="1:11" ht="15.75" thickBot="1" x14ac:dyDescent="0.3">
      <c r="A160" s="57">
        <v>42195</v>
      </c>
      <c r="B160" s="55">
        <v>82.22</v>
      </c>
      <c r="C160" s="55">
        <v>207.19</v>
      </c>
      <c r="D160" s="55">
        <v>123.28</v>
      </c>
      <c r="E160" s="31"/>
      <c r="F160" s="32"/>
      <c r="I160" s="55">
        <f t="shared" si="6"/>
        <v>7.5980392156863308E-3</v>
      </c>
      <c r="J160" s="55">
        <f t="shared" si="7"/>
        <v>1.1620526341487209E-2</v>
      </c>
      <c r="K160" s="55">
        <f t="shared" si="8"/>
        <v>2.6734404930457301E-2</v>
      </c>
    </row>
    <row r="161" spans="1:11" ht="15.75" thickBot="1" x14ac:dyDescent="0.3">
      <c r="A161" s="57">
        <v>42194</v>
      </c>
      <c r="B161" s="55">
        <v>81.599999999999994</v>
      </c>
      <c r="C161" s="55">
        <v>204.81</v>
      </c>
      <c r="D161" s="55">
        <v>120.07</v>
      </c>
      <c r="E161" s="31"/>
      <c r="F161" s="32"/>
      <c r="I161" s="55">
        <f t="shared" si="6"/>
        <v>-4.5138465292180619E-3</v>
      </c>
      <c r="J161" s="55">
        <f t="shared" si="7"/>
        <v>3.6753895912966772E-3</v>
      </c>
      <c r="K161" s="55">
        <f t="shared" si="8"/>
        <v>-2.0396508117810231E-2</v>
      </c>
    </row>
    <row r="162" spans="1:11" ht="15.75" thickBot="1" x14ac:dyDescent="0.3">
      <c r="A162" s="57">
        <v>42193</v>
      </c>
      <c r="B162" s="55">
        <v>81.97</v>
      </c>
      <c r="C162" s="55">
        <v>204.06</v>
      </c>
      <c r="D162" s="55">
        <v>122.57</v>
      </c>
      <c r="E162" s="31"/>
      <c r="F162" s="32"/>
      <c r="I162" s="55">
        <f t="shared" si="6"/>
        <v>-1.0860383733558654E-2</v>
      </c>
      <c r="J162" s="55">
        <f t="shared" si="7"/>
        <v>-1.9931799625378249E-2</v>
      </c>
      <c r="K162" s="55">
        <f t="shared" si="8"/>
        <v>-2.4822977166043477E-2</v>
      </c>
    </row>
    <row r="163" spans="1:11" ht="15.75" thickBot="1" x14ac:dyDescent="0.3">
      <c r="A163" s="57">
        <v>42192</v>
      </c>
      <c r="B163" s="55">
        <v>82.87</v>
      </c>
      <c r="C163" s="55">
        <v>208.21</v>
      </c>
      <c r="D163" s="55">
        <v>125.69</v>
      </c>
      <c r="E163" s="31"/>
      <c r="F163" s="32"/>
      <c r="I163" s="55">
        <f t="shared" si="6"/>
        <v>4.1197140433782064E-3</v>
      </c>
      <c r="J163" s="55">
        <f t="shared" si="7"/>
        <v>8.1715054797162044E-4</v>
      </c>
      <c r="K163" s="55">
        <f t="shared" si="8"/>
        <v>-2.4603174603174782E-3</v>
      </c>
    </row>
    <row r="164" spans="1:11" ht="15.75" thickBot="1" x14ac:dyDescent="0.3">
      <c r="A164" s="57">
        <v>42191</v>
      </c>
      <c r="B164" s="55">
        <v>82.53</v>
      </c>
      <c r="C164" s="55">
        <v>208.04</v>
      </c>
      <c r="D164" s="55">
        <v>126</v>
      </c>
      <c r="E164" s="31"/>
      <c r="F164" s="32"/>
      <c r="I164" s="55">
        <f t="shared" si="6"/>
        <v>-7.3370218907866181E-3</v>
      </c>
      <c r="J164" s="55">
        <f t="shared" si="7"/>
        <v>-5.5449330783938653E-3</v>
      </c>
      <c r="K164" s="55">
        <f t="shared" si="8"/>
        <v>-3.4799114204365528E-3</v>
      </c>
    </row>
    <row r="165" spans="1:11" ht="15.75" thickBot="1" x14ac:dyDescent="0.3">
      <c r="A165" s="57">
        <v>42187</v>
      </c>
      <c r="B165" s="55">
        <v>83.14</v>
      </c>
      <c r="C165" s="55">
        <v>209.2</v>
      </c>
      <c r="D165" s="55">
        <v>126.44</v>
      </c>
      <c r="E165" s="31"/>
      <c r="F165" s="32"/>
      <c r="I165" s="55">
        <f t="shared" si="6"/>
        <v>9.3480636153939044E-3</v>
      </c>
      <c r="J165" s="55">
        <f t="shared" si="7"/>
        <v>-3.5248166142707875E-3</v>
      </c>
      <c r="K165" s="55">
        <f t="shared" si="8"/>
        <v>-1.2638230647709053E-3</v>
      </c>
    </row>
    <row r="166" spans="1:11" ht="15.75" thickBot="1" x14ac:dyDescent="0.3">
      <c r="A166" s="57">
        <v>42186</v>
      </c>
      <c r="B166" s="55">
        <v>82.37</v>
      </c>
      <c r="C166" s="55">
        <v>209.94</v>
      </c>
      <c r="D166" s="55">
        <v>126.6</v>
      </c>
      <c r="E166" s="31"/>
      <c r="F166" s="32"/>
      <c r="I166" s="55">
        <f t="shared" si="6"/>
        <v>-9.9759615384615169E-3</v>
      </c>
      <c r="J166" s="55">
        <f t="shared" si="7"/>
        <v>5.5079266248383814E-3</v>
      </c>
      <c r="K166" s="55">
        <f t="shared" si="8"/>
        <v>9.3681482957942777E-3</v>
      </c>
    </row>
    <row r="167" spans="1:11" ht="15.75" thickBot="1" x14ac:dyDescent="0.3">
      <c r="A167" s="57">
        <v>42185</v>
      </c>
      <c r="B167" s="55">
        <v>83.2</v>
      </c>
      <c r="C167" s="55">
        <v>208.79</v>
      </c>
      <c r="D167" s="55">
        <v>125.425</v>
      </c>
      <c r="E167" s="31"/>
      <c r="F167" s="32"/>
      <c r="I167" s="55">
        <f t="shared" si="6"/>
        <v>4.5882637044193392E-3</v>
      </c>
      <c r="J167" s="55">
        <f t="shared" si="7"/>
        <v>5.4900072236936494E-3</v>
      </c>
      <c r="K167" s="55">
        <f t="shared" si="8"/>
        <v>7.1870232072592626E-3</v>
      </c>
    </row>
    <row r="168" spans="1:11" ht="15.75" thickBot="1" x14ac:dyDescent="0.3">
      <c r="A168" s="57">
        <v>42184</v>
      </c>
      <c r="B168" s="55">
        <v>82.82</v>
      </c>
      <c r="C168" s="55">
        <v>207.65</v>
      </c>
      <c r="D168" s="55">
        <v>124.53</v>
      </c>
      <c r="E168" s="31"/>
      <c r="F168" s="32"/>
      <c r="I168" s="55">
        <f t="shared" si="6"/>
        <v>-1.2401621750536683E-2</v>
      </c>
      <c r="J168" s="55">
        <f t="shared" si="7"/>
        <v>-2.5894825725946344E-2</v>
      </c>
      <c r="K168" s="55">
        <f t="shared" si="8"/>
        <v>-1.7514792899408275E-2</v>
      </c>
    </row>
    <row r="169" spans="1:11" ht="15.75" thickBot="1" x14ac:dyDescent="0.3">
      <c r="A169" s="57">
        <v>42181</v>
      </c>
      <c r="B169" s="55">
        <v>83.86</v>
      </c>
      <c r="C169" s="55">
        <v>213.17</v>
      </c>
      <c r="D169" s="55">
        <v>126.75</v>
      </c>
      <c r="E169" s="31"/>
      <c r="F169" s="32"/>
      <c r="I169" s="55">
        <f t="shared" si="6"/>
        <v>-8.3402835696422479E-4</v>
      </c>
      <c r="J169" s="55">
        <f t="shared" si="7"/>
        <v>1.6445822761018435E-3</v>
      </c>
      <c r="K169" s="55">
        <f t="shared" si="8"/>
        <v>-5.8823529411764705E-3</v>
      </c>
    </row>
    <row r="170" spans="1:11" ht="15.75" thickBot="1" x14ac:dyDescent="0.3">
      <c r="A170" s="57">
        <v>42180</v>
      </c>
      <c r="B170" s="55">
        <v>83.93</v>
      </c>
      <c r="C170" s="55">
        <v>212.82</v>
      </c>
      <c r="D170" s="55">
        <v>127.5</v>
      </c>
      <c r="E170" s="31"/>
      <c r="F170" s="32"/>
      <c r="I170" s="55">
        <f t="shared" si="6"/>
        <v>-8.8568729333963151E-3</v>
      </c>
      <c r="J170" s="55">
        <f t="shared" si="7"/>
        <v>-7.5082777596419048E-3</v>
      </c>
      <c r="K170" s="55">
        <f t="shared" si="8"/>
        <v>-4.7615330575287926E-3</v>
      </c>
    </row>
    <row r="171" spans="1:11" ht="15.75" thickBot="1" x14ac:dyDescent="0.3">
      <c r="A171" s="57">
        <v>42179</v>
      </c>
      <c r="B171" s="55">
        <v>84.68</v>
      </c>
      <c r="C171" s="55">
        <v>214.43</v>
      </c>
      <c r="D171" s="55">
        <v>128.11000000000001</v>
      </c>
      <c r="E171" s="31"/>
      <c r="F171" s="32"/>
      <c r="I171" s="55">
        <f t="shared" si="6"/>
        <v>-4.5844598565885318E-3</v>
      </c>
      <c r="J171" s="55">
        <f t="shared" si="7"/>
        <v>-1.8177655677655672E-2</v>
      </c>
      <c r="K171" s="55">
        <f t="shared" si="8"/>
        <v>8.5019286782650749E-3</v>
      </c>
    </row>
    <row r="172" spans="1:11" ht="15.75" thickBot="1" x14ac:dyDescent="0.3">
      <c r="A172" s="57">
        <v>42178</v>
      </c>
      <c r="B172" s="55">
        <v>85.07</v>
      </c>
      <c r="C172" s="55">
        <v>218.4</v>
      </c>
      <c r="D172" s="55">
        <v>127.03</v>
      </c>
      <c r="E172" s="31"/>
      <c r="F172" s="32"/>
      <c r="I172" s="55">
        <f t="shared" si="6"/>
        <v>-1.1741223435482978E-3</v>
      </c>
      <c r="J172" s="55">
        <f t="shared" si="7"/>
        <v>8.7293889427740752E-3</v>
      </c>
      <c r="K172" s="55">
        <f t="shared" si="8"/>
        <v>-4.5450983465245539E-3</v>
      </c>
    </row>
    <row r="173" spans="1:11" ht="15.75" thickBot="1" x14ac:dyDescent="0.3">
      <c r="A173" s="57">
        <v>42177</v>
      </c>
      <c r="B173" s="55">
        <v>85.17</v>
      </c>
      <c r="C173" s="55">
        <v>216.51</v>
      </c>
      <c r="D173" s="55">
        <v>127.61</v>
      </c>
      <c r="E173" s="31"/>
      <c r="F173" s="32"/>
      <c r="I173" s="55">
        <f t="shared" si="6"/>
        <v>-4.6942847083666288E-4</v>
      </c>
      <c r="J173" s="55">
        <f t="shared" si="7"/>
        <v>1.5572963084572415E-2</v>
      </c>
      <c r="K173" s="55">
        <f t="shared" si="8"/>
        <v>7.97788309636655E-3</v>
      </c>
    </row>
    <row r="174" spans="1:11" ht="15.75" thickBot="1" x14ac:dyDescent="0.3">
      <c r="A174" s="57">
        <v>42174</v>
      </c>
      <c r="B174" s="55">
        <v>85.21</v>
      </c>
      <c r="C174" s="55">
        <v>213.19</v>
      </c>
      <c r="D174" s="55">
        <v>126.6</v>
      </c>
      <c r="E174" s="31"/>
      <c r="F174" s="32"/>
      <c r="I174" s="55">
        <f t="shared" si="6"/>
        <v>-3.1586335985026933E-3</v>
      </c>
      <c r="J174" s="55">
        <f t="shared" si="7"/>
        <v>-6.570363466915175E-3</v>
      </c>
      <c r="K174" s="55">
        <f t="shared" si="8"/>
        <v>-1.0009383797309987E-2</v>
      </c>
    </row>
    <row r="175" spans="1:11" ht="15.75" thickBot="1" x14ac:dyDescent="0.3">
      <c r="A175" s="57">
        <v>42173</v>
      </c>
      <c r="B175" s="55">
        <v>85.48</v>
      </c>
      <c r="C175" s="55">
        <v>214.6</v>
      </c>
      <c r="D175" s="55">
        <v>127.88</v>
      </c>
      <c r="E175" s="31"/>
      <c r="F175" s="32"/>
      <c r="I175" s="55">
        <f t="shared" si="6"/>
        <v>8.8516464062315583E-3</v>
      </c>
      <c r="J175" s="55">
        <f t="shared" si="7"/>
        <v>7.8429530831728156E-3</v>
      </c>
      <c r="K175" s="55">
        <f t="shared" si="8"/>
        <v>4.5561665357423276E-3</v>
      </c>
    </row>
    <row r="176" spans="1:11" ht="15.75" thickBot="1" x14ac:dyDescent="0.3">
      <c r="A176" s="57">
        <v>42172</v>
      </c>
      <c r="B176" s="55">
        <v>84.73</v>
      </c>
      <c r="C176" s="55">
        <v>212.93</v>
      </c>
      <c r="D176" s="55">
        <v>127.3</v>
      </c>
      <c r="E176" s="31"/>
      <c r="F176" s="32"/>
      <c r="I176" s="55">
        <f t="shared" si="6"/>
        <v>5.9045819555972074E-4</v>
      </c>
      <c r="J176" s="55">
        <f t="shared" si="7"/>
        <v>-2.949990634950344E-3</v>
      </c>
      <c r="K176" s="55">
        <f t="shared" si="8"/>
        <v>-2.3510971786833636E-3</v>
      </c>
    </row>
    <row r="177" spans="1:11" ht="15.75" thickBot="1" x14ac:dyDescent="0.3">
      <c r="A177" s="57">
        <v>42171</v>
      </c>
      <c r="B177" s="55">
        <v>84.68</v>
      </c>
      <c r="C177" s="55">
        <v>213.56</v>
      </c>
      <c r="D177" s="55">
        <v>127.6</v>
      </c>
      <c r="E177" s="31"/>
      <c r="F177" s="32"/>
      <c r="I177" s="55">
        <f t="shared" si="6"/>
        <v>1.1466794075489823E-2</v>
      </c>
      <c r="J177" s="55">
        <f t="shared" si="7"/>
        <v>8.500188893086567E-3</v>
      </c>
      <c r="K177" s="55">
        <f t="shared" si="8"/>
        <v>5.3577056413488229E-3</v>
      </c>
    </row>
    <row r="178" spans="1:11" ht="15.75" thickBot="1" x14ac:dyDescent="0.3">
      <c r="A178" s="57">
        <v>42170</v>
      </c>
      <c r="B178" s="55">
        <v>83.72</v>
      </c>
      <c r="C178" s="55">
        <v>211.76</v>
      </c>
      <c r="D178" s="55">
        <v>126.92</v>
      </c>
      <c r="E178" s="31"/>
      <c r="F178" s="32"/>
      <c r="I178" s="55">
        <f t="shared" si="6"/>
        <v>-3.5705784337062268E-3</v>
      </c>
      <c r="J178" s="55">
        <f t="shared" si="7"/>
        <v>-6.1015676335305141E-3</v>
      </c>
      <c r="K178" s="55">
        <f t="shared" si="8"/>
        <v>-1.9658724541951719E-3</v>
      </c>
    </row>
    <row r="179" spans="1:11" ht="15.75" thickBot="1" x14ac:dyDescent="0.3">
      <c r="A179" s="57">
        <v>42167</v>
      </c>
      <c r="B179" s="55">
        <v>84.02</v>
      </c>
      <c r="C179" s="55">
        <v>213.06</v>
      </c>
      <c r="D179" s="55">
        <v>127.17</v>
      </c>
      <c r="E179" s="31"/>
      <c r="F179" s="32"/>
      <c r="I179" s="55">
        <f t="shared" si="6"/>
        <v>-1.2574920672229491E-2</v>
      </c>
      <c r="J179" s="55">
        <f t="shared" si="7"/>
        <v>-4.1133027951761967E-3</v>
      </c>
      <c r="K179" s="55">
        <f t="shared" si="8"/>
        <v>-1.1042849366202673E-2</v>
      </c>
    </row>
    <row r="180" spans="1:11" ht="15.75" thickBot="1" x14ac:dyDescent="0.3">
      <c r="A180" s="57">
        <v>42166</v>
      </c>
      <c r="B180" s="55">
        <v>85.09</v>
      </c>
      <c r="C180" s="55">
        <v>213.94</v>
      </c>
      <c r="D180" s="55">
        <v>128.59</v>
      </c>
      <c r="E180" s="31"/>
      <c r="F180" s="32"/>
      <c r="I180" s="55">
        <f t="shared" si="6"/>
        <v>-1.4082854125101554E-3</v>
      </c>
      <c r="J180" s="55">
        <f t="shared" si="7"/>
        <v>3.8004973490358106E-3</v>
      </c>
      <c r="K180" s="55">
        <f t="shared" si="8"/>
        <v>-2.2501551831160152E-3</v>
      </c>
    </row>
    <row r="181" spans="1:11" ht="15.75" thickBot="1" x14ac:dyDescent="0.3">
      <c r="A181" s="57">
        <v>42165</v>
      </c>
      <c r="B181" s="55">
        <v>85.21</v>
      </c>
      <c r="C181" s="55">
        <v>213.13</v>
      </c>
      <c r="D181" s="55">
        <v>128.88</v>
      </c>
      <c r="E181" s="31"/>
      <c r="F181" s="32"/>
      <c r="I181" s="55">
        <f t="shared" si="6"/>
        <v>7.4485694017497692E-3</v>
      </c>
      <c r="J181" s="55">
        <f t="shared" si="7"/>
        <v>1.9663190125346786E-2</v>
      </c>
      <c r="K181" s="55">
        <f t="shared" si="8"/>
        <v>1.1458169832051434E-2</v>
      </c>
    </row>
    <row r="182" spans="1:11" ht="15.75" thickBot="1" x14ac:dyDescent="0.3">
      <c r="A182" s="57">
        <v>42164</v>
      </c>
      <c r="B182" s="55">
        <v>84.58</v>
      </c>
      <c r="C182" s="55">
        <v>209.02</v>
      </c>
      <c r="D182" s="55">
        <v>127.42</v>
      </c>
      <c r="E182" s="31"/>
      <c r="F182" s="32"/>
      <c r="I182" s="55">
        <f t="shared" si="6"/>
        <v>-3.1820860341779146E-3</v>
      </c>
      <c r="J182" s="55">
        <f t="shared" si="7"/>
        <v>-3.6703370036702504E-3</v>
      </c>
      <c r="K182" s="55">
        <f t="shared" si="8"/>
        <v>-2.9733959311423743E-3</v>
      </c>
    </row>
    <row r="183" spans="1:11" ht="15.75" thickBot="1" x14ac:dyDescent="0.3">
      <c r="A183" s="57">
        <v>42163</v>
      </c>
      <c r="B183" s="55">
        <v>84.85</v>
      </c>
      <c r="C183" s="55">
        <v>209.79</v>
      </c>
      <c r="D183" s="55">
        <v>127.8</v>
      </c>
      <c r="E183" s="31"/>
      <c r="F183" s="32"/>
      <c r="I183" s="55">
        <f t="shared" si="6"/>
        <v>6.7631703844327623E-3</v>
      </c>
      <c r="J183" s="55">
        <f t="shared" si="7"/>
        <v>-3.1361368496079668E-3</v>
      </c>
      <c r="K183" s="55">
        <f t="shared" si="8"/>
        <v>-6.6070734551108316E-3</v>
      </c>
    </row>
    <row r="184" spans="1:11" ht="15.75" thickBot="1" x14ac:dyDescent="0.3">
      <c r="A184" s="57">
        <v>42160</v>
      </c>
      <c r="B184" s="55">
        <v>84.28</v>
      </c>
      <c r="C184" s="55">
        <v>210.45</v>
      </c>
      <c r="D184" s="55">
        <v>128.65</v>
      </c>
      <c r="E184" s="31"/>
      <c r="F184" s="32"/>
      <c r="I184" s="55">
        <f t="shared" si="6"/>
        <v>7.1241985276659079E-4</v>
      </c>
      <c r="J184" s="55">
        <f t="shared" si="7"/>
        <v>7.5645138124191321E-3</v>
      </c>
      <c r="K184" s="55">
        <f t="shared" si="8"/>
        <v>-5.4885590599876924E-3</v>
      </c>
    </row>
    <row r="185" spans="1:11" ht="15.75" thickBot="1" x14ac:dyDescent="0.3">
      <c r="A185" s="57">
        <v>42159</v>
      </c>
      <c r="B185" s="55">
        <v>84.22</v>
      </c>
      <c r="C185" s="55">
        <v>208.87</v>
      </c>
      <c r="D185" s="55">
        <v>129.36000000000001</v>
      </c>
      <c r="E185" s="31"/>
      <c r="F185" s="32"/>
      <c r="I185" s="55">
        <f t="shared" si="6"/>
        <v>-8.5932901706886871E-3</v>
      </c>
      <c r="J185" s="55">
        <f t="shared" si="7"/>
        <v>2.7845791924720944E-3</v>
      </c>
      <c r="K185" s="55">
        <f t="shared" si="8"/>
        <v>-5.8407623731939048E-3</v>
      </c>
    </row>
    <row r="186" spans="1:11" ht="15.75" thickBot="1" x14ac:dyDescent="0.3">
      <c r="A186" s="57">
        <v>42158</v>
      </c>
      <c r="B186" s="55">
        <v>84.95</v>
      </c>
      <c r="C186" s="55">
        <v>208.29</v>
      </c>
      <c r="D186" s="55">
        <v>130.12</v>
      </c>
      <c r="E186" s="31"/>
      <c r="F186" s="32"/>
      <c r="I186" s="55">
        <f t="shared" si="6"/>
        <v>-2.2316185106882516E-3</v>
      </c>
      <c r="J186" s="55">
        <f t="shared" si="7"/>
        <v>9.0103182676935772E-3</v>
      </c>
      <c r="K186" s="55">
        <f t="shared" si="8"/>
        <v>1.2311480455524514E-3</v>
      </c>
    </row>
    <row r="187" spans="1:11" ht="15.75" thickBot="1" x14ac:dyDescent="0.3">
      <c r="A187" s="57">
        <v>42157</v>
      </c>
      <c r="B187" s="55">
        <v>85.14</v>
      </c>
      <c r="C187" s="55">
        <v>206.43</v>
      </c>
      <c r="D187" s="55">
        <v>129.96</v>
      </c>
      <c r="E187" s="31"/>
      <c r="F187" s="32"/>
      <c r="I187" s="55">
        <f t="shared" si="6"/>
        <v>1.1746740279578429E-4</v>
      </c>
      <c r="J187" s="55">
        <f t="shared" si="7"/>
        <v>-6.6406813916558179E-3</v>
      </c>
      <c r="K187" s="55">
        <f t="shared" si="8"/>
        <v>-4.4049488642891842E-3</v>
      </c>
    </row>
    <row r="188" spans="1:11" ht="15.75" thickBot="1" x14ac:dyDescent="0.3">
      <c r="A188" s="57">
        <v>42156</v>
      </c>
      <c r="B188" s="55">
        <v>85.13</v>
      </c>
      <c r="C188" s="55">
        <v>207.81</v>
      </c>
      <c r="D188" s="55">
        <v>130.535</v>
      </c>
      <c r="E188" s="31"/>
      <c r="F188" s="32"/>
      <c r="I188" s="55">
        <f t="shared" si="6"/>
        <v>-8.2159624413154209E-4</v>
      </c>
      <c r="J188" s="55">
        <f t="shared" si="7"/>
        <v>7.8568310781318429E-3</v>
      </c>
      <c r="K188" s="55">
        <f t="shared" si="8"/>
        <v>1.9573226895916139E-3</v>
      </c>
    </row>
    <row r="189" spans="1:11" ht="15.75" thickBot="1" x14ac:dyDescent="0.3">
      <c r="A189" s="57">
        <v>42153</v>
      </c>
      <c r="B189" s="55">
        <v>85.2</v>
      </c>
      <c r="C189" s="55">
        <v>206.19</v>
      </c>
      <c r="D189" s="55">
        <v>130.28</v>
      </c>
      <c r="E189" s="31"/>
      <c r="F189" s="32"/>
      <c r="I189" s="55">
        <f t="shared" si="6"/>
        <v>1.0574550581600682E-3</v>
      </c>
      <c r="J189" s="55">
        <f t="shared" si="7"/>
        <v>-1.0984267075978474E-2</v>
      </c>
      <c r="K189" s="55">
        <f t="shared" si="8"/>
        <v>-1.138260737592958E-2</v>
      </c>
    </row>
    <row r="190" spans="1:11" ht="15.75" thickBot="1" x14ac:dyDescent="0.3">
      <c r="A190" s="57">
        <v>42152</v>
      </c>
      <c r="B190" s="55">
        <v>85.11</v>
      </c>
      <c r="C190" s="55">
        <v>208.48</v>
      </c>
      <c r="D190" s="55">
        <v>131.78</v>
      </c>
      <c r="E190" s="31"/>
      <c r="F190" s="32"/>
      <c r="I190" s="55">
        <f t="shared" si="6"/>
        <v>0</v>
      </c>
      <c r="J190" s="55">
        <f t="shared" si="7"/>
        <v>-2.7743231608151368E-3</v>
      </c>
      <c r="K190" s="55">
        <f t="shared" si="8"/>
        <v>-2.0068915899881584E-3</v>
      </c>
    </row>
    <row r="191" spans="1:11" ht="15.75" thickBot="1" x14ac:dyDescent="0.3">
      <c r="A191" s="57">
        <v>42151</v>
      </c>
      <c r="B191" s="55">
        <v>85.11</v>
      </c>
      <c r="C191" s="55">
        <v>209.06</v>
      </c>
      <c r="D191" s="55">
        <v>132.04499999999999</v>
      </c>
      <c r="E191" s="31"/>
      <c r="F191" s="32"/>
      <c r="I191" s="55">
        <f t="shared" si="6"/>
        <v>-2.8119507908611003E-3</v>
      </c>
      <c r="J191" s="55">
        <f t="shared" si="7"/>
        <v>1.2985754433569177E-2</v>
      </c>
      <c r="K191" s="55">
        <f t="shared" si="8"/>
        <v>1.8708532633852668E-2</v>
      </c>
    </row>
    <row r="192" spans="1:11" ht="15.75" thickBot="1" x14ac:dyDescent="0.3">
      <c r="A192" s="57">
        <v>42150</v>
      </c>
      <c r="B192" s="55">
        <v>85.35</v>
      </c>
      <c r="C192" s="55">
        <v>206.38</v>
      </c>
      <c r="D192" s="55">
        <v>129.62</v>
      </c>
      <c r="E192" s="31"/>
      <c r="F192" s="32"/>
      <c r="I192" s="55">
        <f t="shared" si="6"/>
        <v>-1.3522884882108203E-2</v>
      </c>
      <c r="J192" s="55">
        <f t="shared" si="7"/>
        <v>-6.8334937439846772E-3</v>
      </c>
      <c r="K192" s="55">
        <f t="shared" si="8"/>
        <v>-2.2031084955485045E-2</v>
      </c>
    </row>
    <row r="193" spans="1:11" ht="15.75" thickBot="1" x14ac:dyDescent="0.3">
      <c r="A193" s="57">
        <v>42146</v>
      </c>
      <c r="B193" s="55">
        <v>86.52</v>
      </c>
      <c r="C193" s="55">
        <v>207.8</v>
      </c>
      <c r="D193" s="55">
        <v>132.54</v>
      </c>
      <c r="E193" s="31"/>
      <c r="F193" s="32"/>
      <c r="I193" s="55">
        <f t="shared" si="6"/>
        <v>-7.9119367045063383E-3</v>
      </c>
      <c r="J193" s="55">
        <f t="shared" si="7"/>
        <v>1.3905830690412407E-2</v>
      </c>
      <c r="K193" s="55">
        <f t="shared" si="8"/>
        <v>8.7525686886369275E-3</v>
      </c>
    </row>
    <row r="194" spans="1:11" ht="15.75" thickBot="1" x14ac:dyDescent="0.3">
      <c r="A194" s="57">
        <v>42145</v>
      </c>
      <c r="B194" s="55">
        <v>87.21</v>
      </c>
      <c r="C194" s="55">
        <v>204.95</v>
      </c>
      <c r="D194" s="55">
        <v>131.38999999999999</v>
      </c>
      <c r="E194" s="31"/>
      <c r="F194" s="32"/>
      <c r="I194" s="55">
        <f t="shared" si="6"/>
        <v>9.1816825433258691E-4</v>
      </c>
      <c r="J194" s="55">
        <f t="shared" si="7"/>
        <v>-6.3389896625718682E-4</v>
      </c>
      <c r="K194" s="55">
        <f t="shared" si="8"/>
        <v>1.0226049515608059E-2</v>
      </c>
    </row>
    <row r="195" spans="1:11" ht="15.75" thickBot="1" x14ac:dyDescent="0.3">
      <c r="A195" s="57">
        <v>42144</v>
      </c>
      <c r="B195" s="55">
        <v>87.13</v>
      </c>
      <c r="C195" s="55">
        <v>205.08</v>
      </c>
      <c r="D195" s="55">
        <v>130.06</v>
      </c>
      <c r="E195" s="31"/>
      <c r="F195" s="32"/>
      <c r="I195" s="55">
        <f t="shared" si="6"/>
        <v>1.6093803885504148E-3</v>
      </c>
      <c r="J195" s="55">
        <f t="shared" si="7"/>
        <v>-1.5579357351508919E-3</v>
      </c>
      <c r="K195" s="55">
        <f t="shared" si="8"/>
        <v>-7.6881679095801536E-5</v>
      </c>
    </row>
    <row r="196" spans="1:11" ht="15.75" thickBot="1" x14ac:dyDescent="0.3">
      <c r="A196" s="57">
        <v>42143</v>
      </c>
      <c r="B196" s="55">
        <v>86.99</v>
      </c>
      <c r="C196" s="55">
        <v>205.4</v>
      </c>
      <c r="D196" s="55">
        <v>130.07</v>
      </c>
      <c r="E196" s="31"/>
      <c r="F196" s="32"/>
      <c r="I196" s="55">
        <f t="shared" si="6"/>
        <v>1.6119746689694943E-3</v>
      </c>
      <c r="J196" s="55">
        <f t="shared" si="7"/>
        <v>3.6157529561223938E-3</v>
      </c>
      <c r="K196" s="55">
        <f t="shared" si="8"/>
        <v>-9.2172977955299598E-4</v>
      </c>
    </row>
    <row r="197" spans="1:11" ht="15.75" thickBot="1" x14ac:dyDescent="0.3">
      <c r="A197" s="57">
        <v>42142</v>
      </c>
      <c r="B197" s="55">
        <v>86.85</v>
      </c>
      <c r="C197" s="55">
        <v>204.66</v>
      </c>
      <c r="D197" s="55">
        <v>130.19</v>
      </c>
      <c r="E197" s="31"/>
      <c r="F197" s="32"/>
      <c r="I197" s="55">
        <f t="shared" si="6"/>
        <v>-5.7240984544934172E-3</v>
      </c>
      <c r="J197" s="55">
        <f t="shared" si="7"/>
        <v>8.3263536483224009E-3</v>
      </c>
      <c r="K197" s="55">
        <f t="shared" si="8"/>
        <v>1.1027413217364194E-2</v>
      </c>
    </row>
    <row r="198" spans="1:11" ht="15.75" thickBot="1" x14ac:dyDescent="0.3">
      <c r="A198" s="57">
        <v>42139</v>
      </c>
      <c r="B198" s="55">
        <v>87.35</v>
      </c>
      <c r="C198" s="55">
        <v>202.97</v>
      </c>
      <c r="D198" s="55">
        <v>128.77000000000001</v>
      </c>
      <c r="E198" s="31"/>
      <c r="F198" s="32"/>
      <c r="I198" s="55">
        <f t="shared" si="6"/>
        <v>4.3693227549729272E-3</v>
      </c>
      <c r="J198" s="55">
        <f t="shared" si="7"/>
        <v>1.7273714342117971E-3</v>
      </c>
      <c r="K198" s="55">
        <f t="shared" si="8"/>
        <v>-1.3958898797982041E-3</v>
      </c>
    </row>
    <row r="199" spans="1:11" ht="15.75" thickBot="1" x14ac:dyDescent="0.3">
      <c r="A199" s="57">
        <v>42138</v>
      </c>
      <c r="B199" s="55">
        <v>86.97</v>
      </c>
      <c r="C199" s="55">
        <v>202.62</v>
      </c>
      <c r="D199" s="55">
        <v>128.94999999999999</v>
      </c>
      <c r="E199" s="31"/>
      <c r="F199" s="32"/>
      <c r="I199" s="55">
        <f t="shared" ref="I199:I262" si="9">(B199-B200)/B200</f>
        <v>4.7365988909426589E-3</v>
      </c>
      <c r="J199" s="55">
        <f t="shared" ref="J199:J262" si="10">(C199-C200)/C200</f>
        <v>5.9077595194360205E-3</v>
      </c>
      <c r="K199" s="55">
        <f t="shared" ref="K199:K262" si="11">(D199-D200)/D200</f>
        <v>2.3331481628442056E-2</v>
      </c>
    </row>
    <row r="200" spans="1:11" ht="15.75" thickBot="1" x14ac:dyDescent="0.3">
      <c r="A200" s="57">
        <v>42137</v>
      </c>
      <c r="B200" s="55">
        <v>86.56</v>
      </c>
      <c r="C200" s="55">
        <v>201.43</v>
      </c>
      <c r="D200" s="55">
        <v>126.01</v>
      </c>
      <c r="E200" s="31"/>
      <c r="F200" s="32"/>
      <c r="I200" s="55">
        <f t="shared" si="9"/>
        <v>-5.28614111698453E-3</v>
      </c>
      <c r="J200" s="55">
        <f t="shared" si="10"/>
        <v>4.4881065177280492E-3</v>
      </c>
      <c r="K200" s="55">
        <f t="shared" si="11"/>
        <v>1.152027966472095E-3</v>
      </c>
    </row>
    <row r="201" spans="1:11" ht="15.75" thickBot="1" x14ac:dyDescent="0.3">
      <c r="A201" s="57">
        <v>42136</v>
      </c>
      <c r="B201" s="55">
        <v>87.02</v>
      </c>
      <c r="C201" s="55">
        <v>200.53</v>
      </c>
      <c r="D201" s="55">
        <v>125.86499999999999</v>
      </c>
      <c r="E201" s="31"/>
      <c r="F201" s="32"/>
      <c r="I201" s="55">
        <f t="shared" si="9"/>
        <v>2.7656141968194848E-3</v>
      </c>
      <c r="J201" s="55">
        <f t="shared" si="10"/>
        <v>-5.9485450850145678E-3</v>
      </c>
      <c r="K201" s="55">
        <f t="shared" si="11"/>
        <v>-3.6019632678910571E-3</v>
      </c>
    </row>
    <row r="202" spans="1:11" ht="15.75" thickBot="1" x14ac:dyDescent="0.3">
      <c r="A202" s="57">
        <v>42135</v>
      </c>
      <c r="B202" s="55">
        <v>86.78</v>
      </c>
      <c r="C202" s="55">
        <v>201.73</v>
      </c>
      <c r="D202" s="55">
        <v>126.32</v>
      </c>
      <c r="E202" s="31"/>
      <c r="F202" s="32"/>
      <c r="I202" s="55">
        <f t="shared" si="9"/>
        <v>-2.4834251039442565E-2</v>
      </c>
      <c r="J202" s="55">
        <f t="shared" si="10"/>
        <v>6.1346633416458343E-3</v>
      </c>
      <c r="K202" s="55">
        <f t="shared" si="11"/>
        <v>-1.0186491145588554E-2</v>
      </c>
    </row>
    <row r="203" spans="1:11" ht="15.75" thickBot="1" x14ac:dyDescent="0.3">
      <c r="A203" s="57">
        <v>42132</v>
      </c>
      <c r="B203" s="55">
        <v>88.99</v>
      </c>
      <c r="C203" s="55">
        <v>200.5</v>
      </c>
      <c r="D203" s="55">
        <v>127.62</v>
      </c>
      <c r="E203" s="31"/>
      <c r="F203" s="32"/>
      <c r="I203" s="55">
        <f t="shared" si="9"/>
        <v>1.5867579908675808E-2</v>
      </c>
      <c r="J203" s="55">
        <f t="shared" si="10"/>
        <v>1.5755610719894696E-2</v>
      </c>
      <c r="K203" s="55">
        <f t="shared" si="11"/>
        <v>1.8840811112885193E-2</v>
      </c>
    </row>
    <row r="204" spans="1:11" ht="15.75" thickBot="1" x14ac:dyDescent="0.3">
      <c r="A204" s="57">
        <v>42131</v>
      </c>
      <c r="B204" s="55">
        <v>87.6</v>
      </c>
      <c r="C204" s="55">
        <v>197.39</v>
      </c>
      <c r="D204" s="55">
        <v>125.26</v>
      </c>
      <c r="E204" s="31"/>
      <c r="F204" s="32"/>
      <c r="I204" s="55">
        <f t="shared" si="9"/>
        <v>-6.6901009184715211E-3</v>
      </c>
      <c r="J204" s="55">
        <f t="shared" si="10"/>
        <v>5.8089171974521599E-3</v>
      </c>
      <c r="K204" s="55">
        <f t="shared" si="11"/>
        <v>1.999840012798976E-3</v>
      </c>
    </row>
    <row r="205" spans="1:11" ht="15.75" thickBot="1" x14ac:dyDescent="0.3">
      <c r="A205" s="57">
        <v>42130</v>
      </c>
      <c r="B205" s="55">
        <v>88.19</v>
      </c>
      <c r="C205" s="55">
        <v>196.25</v>
      </c>
      <c r="D205" s="55">
        <v>125.01</v>
      </c>
      <c r="E205" s="31"/>
      <c r="F205" s="32"/>
      <c r="I205" s="55">
        <f t="shared" si="9"/>
        <v>-4.7398713463491894E-3</v>
      </c>
      <c r="J205" s="55">
        <f t="shared" si="10"/>
        <v>-5.2714278473312993E-3</v>
      </c>
      <c r="K205" s="55">
        <f t="shared" si="11"/>
        <v>-6.2798092209856281E-3</v>
      </c>
    </row>
    <row r="206" spans="1:11" ht="15.75" thickBot="1" x14ac:dyDescent="0.3">
      <c r="A206" s="57">
        <v>42129</v>
      </c>
      <c r="B206" s="55">
        <v>88.61</v>
      </c>
      <c r="C206" s="55">
        <v>197.29</v>
      </c>
      <c r="D206" s="55">
        <v>125.8</v>
      </c>
      <c r="E206" s="31"/>
      <c r="F206" s="32"/>
      <c r="I206" s="55">
        <f t="shared" si="9"/>
        <v>-5.6110425317023906E-3</v>
      </c>
      <c r="J206" s="55">
        <f t="shared" si="10"/>
        <v>-1.0085298544907272E-2</v>
      </c>
      <c r="K206" s="55">
        <f t="shared" si="11"/>
        <v>-2.253302253302247E-2</v>
      </c>
    </row>
    <row r="207" spans="1:11" ht="15.75" thickBot="1" x14ac:dyDescent="0.3">
      <c r="A207" s="57">
        <v>42128</v>
      </c>
      <c r="B207" s="55">
        <v>89.11</v>
      </c>
      <c r="C207" s="55">
        <v>199.3</v>
      </c>
      <c r="D207" s="55">
        <v>128.69999999999999</v>
      </c>
      <c r="E207" s="31"/>
      <c r="F207" s="32"/>
      <c r="I207" s="55">
        <f t="shared" si="9"/>
        <v>2.9262802476083863E-3</v>
      </c>
      <c r="J207" s="55">
        <f t="shared" si="10"/>
        <v>8.9606642029059387E-3</v>
      </c>
      <c r="K207" s="55">
        <f t="shared" si="11"/>
        <v>-1.9387359441644049E-3</v>
      </c>
    </row>
    <row r="208" spans="1:11" ht="15.75" thickBot="1" x14ac:dyDescent="0.3">
      <c r="A208" s="57">
        <v>42125</v>
      </c>
      <c r="B208" s="55">
        <v>88.85</v>
      </c>
      <c r="C208" s="55">
        <v>197.53</v>
      </c>
      <c r="D208" s="55">
        <v>128.94999999999999</v>
      </c>
      <c r="E208" s="31"/>
      <c r="F208" s="32"/>
      <c r="I208" s="55">
        <f t="shared" si="9"/>
        <v>1.6939452901453472E-2</v>
      </c>
      <c r="J208" s="55">
        <f t="shared" si="10"/>
        <v>5.6511556867936755E-3</v>
      </c>
      <c r="K208" s="55">
        <f t="shared" si="11"/>
        <v>3.0363563723531623E-2</v>
      </c>
    </row>
    <row r="209" spans="1:11" ht="15.75" thickBot="1" x14ac:dyDescent="0.3">
      <c r="A209" s="57">
        <v>42124</v>
      </c>
      <c r="B209" s="55">
        <v>87.37</v>
      </c>
      <c r="C209" s="55">
        <v>196.42</v>
      </c>
      <c r="D209" s="55">
        <v>125.15</v>
      </c>
      <c r="E209" s="31"/>
      <c r="F209" s="32"/>
      <c r="I209" s="55">
        <f t="shared" si="9"/>
        <v>-5.6902241948332761E-3</v>
      </c>
      <c r="J209" s="55">
        <f t="shared" si="10"/>
        <v>-1.0777598710717238E-2</v>
      </c>
      <c r="K209" s="55">
        <f t="shared" si="11"/>
        <v>-2.7129975124377963E-2</v>
      </c>
    </row>
    <row r="210" spans="1:11" ht="15.75" thickBot="1" x14ac:dyDescent="0.3">
      <c r="A210" s="57">
        <v>42123</v>
      </c>
      <c r="B210" s="55">
        <v>87.87</v>
      </c>
      <c r="C210" s="55">
        <v>198.56</v>
      </c>
      <c r="D210" s="55">
        <v>128.63999999999999</v>
      </c>
      <c r="E210" s="31"/>
      <c r="F210" s="32"/>
      <c r="I210" s="55">
        <f t="shared" si="9"/>
        <v>7.9726651480646236E-4</v>
      </c>
      <c r="J210" s="55">
        <f t="shared" si="10"/>
        <v>5.417995847890998E-3</v>
      </c>
      <c r="K210" s="55">
        <f t="shared" si="11"/>
        <v>-1.4705882352941298E-2</v>
      </c>
    </row>
    <row r="211" spans="1:11" ht="15.75" thickBot="1" x14ac:dyDescent="0.3">
      <c r="A211" s="57">
        <v>42122</v>
      </c>
      <c r="B211" s="55">
        <v>87.8</v>
      </c>
      <c r="C211" s="55">
        <v>197.49</v>
      </c>
      <c r="D211" s="55">
        <v>130.56</v>
      </c>
      <c r="E211" s="31"/>
      <c r="F211" s="32"/>
      <c r="I211" s="55">
        <f t="shared" si="9"/>
        <v>9.0794161590620846E-3</v>
      </c>
      <c r="J211" s="55">
        <f t="shared" si="10"/>
        <v>4.9358843883574128E-3</v>
      </c>
      <c r="K211" s="55">
        <f t="shared" si="11"/>
        <v>-1.5755748209574091E-2</v>
      </c>
    </row>
    <row r="212" spans="1:11" ht="15.75" thickBot="1" x14ac:dyDescent="0.3">
      <c r="A212" s="57">
        <v>42121</v>
      </c>
      <c r="B212" s="55">
        <v>87.01</v>
      </c>
      <c r="C212" s="55">
        <v>196.52</v>
      </c>
      <c r="D212" s="55">
        <v>132.65</v>
      </c>
      <c r="E212" s="31"/>
      <c r="F212" s="32"/>
      <c r="I212" s="55">
        <f t="shared" si="9"/>
        <v>4.599287110498592E-4</v>
      </c>
      <c r="J212" s="55">
        <f t="shared" si="10"/>
        <v>-7.4246174049194345E-3</v>
      </c>
      <c r="K212" s="55">
        <f t="shared" si="11"/>
        <v>1.8191587350322419E-2</v>
      </c>
    </row>
    <row r="213" spans="1:11" ht="15.75" thickBot="1" x14ac:dyDescent="0.3">
      <c r="A213" s="57">
        <v>42118</v>
      </c>
      <c r="B213" s="55">
        <v>86.97</v>
      </c>
      <c r="C213" s="55">
        <v>197.99</v>
      </c>
      <c r="D213" s="55">
        <v>130.28</v>
      </c>
      <c r="E213" s="31"/>
      <c r="F213" s="32"/>
      <c r="I213" s="55">
        <f t="shared" si="9"/>
        <v>-6.5113091158328458E-3</v>
      </c>
      <c r="J213" s="55">
        <f t="shared" si="10"/>
        <v>-6.6228488284581465E-3</v>
      </c>
      <c r="K213" s="55">
        <f t="shared" si="11"/>
        <v>4.7042492480914144E-3</v>
      </c>
    </row>
    <row r="214" spans="1:11" ht="15.75" thickBot="1" x14ac:dyDescent="0.3">
      <c r="A214" s="57">
        <v>42117</v>
      </c>
      <c r="B214" s="55">
        <v>87.54</v>
      </c>
      <c r="C214" s="55">
        <v>199.31</v>
      </c>
      <c r="D214" s="55">
        <v>129.66999999999999</v>
      </c>
      <c r="E214" s="31"/>
      <c r="F214" s="32"/>
      <c r="I214" s="55">
        <f t="shared" si="9"/>
        <v>9.1470386462397105E-4</v>
      </c>
      <c r="J214" s="55">
        <f t="shared" si="10"/>
        <v>4.9919322307382472E-3</v>
      </c>
      <c r="K214" s="55">
        <f t="shared" si="11"/>
        <v>8.163582646555612E-3</v>
      </c>
    </row>
    <row r="215" spans="1:11" ht="15.75" thickBot="1" x14ac:dyDescent="0.3">
      <c r="A215" s="57">
        <v>42116</v>
      </c>
      <c r="B215" s="55">
        <v>87.46</v>
      </c>
      <c r="C215" s="55">
        <v>198.32</v>
      </c>
      <c r="D215" s="55">
        <v>128.62</v>
      </c>
      <c r="E215" s="31"/>
      <c r="F215" s="32"/>
      <c r="I215" s="55">
        <f t="shared" si="9"/>
        <v>6.6758747697974021E-3</v>
      </c>
      <c r="J215" s="55">
        <f t="shared" si="10"/>
        <v>7.5187969924811505E-3</v>
      </c>
      <c r="K215" s="55">
        <f t="shared" si="11"/>
        <v>1.3474115514931904E-2</v>
      </c>
    </row>
    <row r="216" spans="1:11" ht="15.75" thickBot="1" x14ac:dyDescent="0.3">
      <c r="A216" s="57">
        <v>42115</v>
      </c>
      <c r="B216" s="55">
        <v>86.88</v>
      </c>
      <c r="C216" s="55">
        <v>196.84</v>
      </c>
      <c r="D216" s="55">
        <v>126.91</v>
      </c>
      <c r="E216" s="31"/>
      <c r="F216" s="32"/>
      <c r="I216" s="55">
        <f t="shared" si="9"/>
        <v>-4.1265474552957294E-3</v>
      </c>
      <c r="J216" s="55">
        <f t="shared" si="10"/>
        <v>-6.3604240282685055E-3</v>
      </c>
      <c r="K216" s="55">
        <f t="shared" si="11"/>
        <v>-5.4075235109717693E-3</v>
      </c>
    </row>
    <row r="217" spans="1:11" ht="15.75" thickBot="1" x14ac:dyDescent="0.3">
      <c r="A217" s="57">
        <v>42114</v>
      </c>
      <c r="B217" s="55">
        <v>87.24</v>
      </c>
      <c r="C217" s="55">
        <v>198.1</v>
      </c>
      <c r="D217" s="55">
        <v>127.6</v>
      </c>
      <c r="E217" s="31"/>
      <c r="F217" s="32"/>
      <c r="I217" s="55">
        <f t="shared" si="9"/>
        <v>3.5660876567351666E-3</v>
      </c>
      <c r="J217" s="55">
        <f t="shared" si="10"/>
        <v>3.8003546997719788E-3</v>
      </c>
      <c r="K217" s="55">
        <f t="shared" si="11"/>
        <v>2.2845691382765484E-2</v>
      </c>
    </row>
    <row r="218" spans="1:11" ht="15.75" thickBot="1" x14ac:dyDescent="0.3">
      <c r="A218" s="57">
        <v>42111</v>
      </c>
      <c r="B218" s="55">
        <v>86.93</v>
      </c>
      <c r="C218" s="55">
        <v>197.35</v>
      </c>
      <c r="D218" s="55">
        <v>124.75</v>
      </c>
      <c r="E218" s="31"/>
      <c r="F218" s="32"/>
      <c r="I218" s="55">
        <f t="shared" si="9"/>
        <v>-9.1188874957254893E-3</v>
      </c>
      <c r="J218" s="55">
        <f t="shared" si="10"/>
        <v>-1.4285000749213394E-2</v>
      </c>
      <c r="K218" s="55">
        <f t="shared" si="11"/>
        <v>-1.1254656415946751E-2</v>
      </c>
    </row>
    <row r="219" spans="1:11" ht="15.75" thickBot="1" x14ac:dyDescent="0.3">
      <c r="A219" s="57">
        <v>42110</v>
      </c>
      <c r="B219" s="55">
        <v>87.73</v>
      </c>
      <c r="C219" s="55">
        <v>200.21</v>
      </c>
      <c r="D219" s="55">
        <v>126.17</v>
      </c>
      <c r="E219" s="31"/>
      <c r="F219" s="32"/>
      <c r="I219" s="55">
        <f t="shared" si="9"/>
        <v>-3.9736603088101081E-3</v>
      </c>
      <c r="J219" s="55">
        <f t="shared" si="10"/>
        <v>-4.4256588761809367E-3</v>
      </c>
      <c r="K219" s="55">
        <f t="shared" si="11"/>
        <v>-4.8114844612714893E-3</v>
      </c>
    </row>
    <row r="220" spans="1:11" ht="15.75" thickBot="1" x14ac:dyDescent="0.3">
      <c r="A220" s="57">
        <v>42109</v>
      </c>
      <c r="B220" s="55">
        <v>88.08</v>
      </c>
      <c r="C220" s="55">
        <v>201.1</v>
      </c>
      <c r="D220" s="55">
        <v>126.78</v>
      </c>
      <c r="E220" s="31"/>
      <c r="F220" s="32"/>
      <c r="I220" s="55">
        <f t="shared" si="9"/>
        <v>1.6737850629112351E-2</v>
      </c>
      <c r="J220" s="55">
        <f t="shared" si="10"/>
        <v>1.7094881650819318E-2</v>
      </c>
      <c r="K220" s="55">
        <f t="shared" si="11"/>
        <v>3.8004750593824545E-3</v>
      </c>
    </row>
    <row r="221" spans="1:11" ht="15.75" thickBot="1" x14ac:dyDescent="0.3">
      <c r="A221" s="57">
        <v>42108</v>
      </c>
      <c r="B221" s="55">
        <v>86.63</v>
      </c>
      <c r="C221" s="55">
        <v>197.72</v>
      </c>
      <c r="D221" s="55">
        <v>126.3</v>
      </c>
      <c r="E221" s="31"/>
      <c r="F221" s="32"/>
      <c r="I221" s="55">
        <f t="shared" si="9"/>
        <v>1.5116006561987251E-2</v>
      </c>
      <c r="J221" s="55">
        <f t="shared" si="10"/>
        <v>1.094181409142032E-2</v>
      </c>
      <c r="K221" s="55">
        <f t="shared" si="11"/>
        <v>-4.3358297201418778E-3</v>
      </c>
    </row>
    <row r="222" spans="1:11" ht="15.75" thickBot="1" x14ac:dyDescent="0.3">
      <c r="A222" s="57">
        <v>42107</v>
      </c>
      <c r="B222" s="55">
        <v>85.34</v>
      </c>
      <c r="C222" s="55">
        <v>195.58</v>
      </c>
      <c r="D222" s="55">
        <v>126.85</v>
      </c>
      <c r="E222" s="31"/>
      <c r="F222" s="32"/>
      <c r="I222" s="55">
        <f t="shared" si="9"/>
        <v>-2.5712949976624457E-3</v>
      </c>
      <c r="J222" s="55">
        <f t="shared" si="10"/>
        <v>-3.0668574933538059E-4</v>
      </c>
      <c r="K222" s="55">
        <f t="shared" si="11"/>
        <v>-1.966955153422502E-3</v>
      </c>
    </row>
    <row r="223" spans="1:11" ht="15.75" thickBot="1" x14ac:dyDescent="0.3">
      <c r="A223" s="57">
        <v>42104</v>
      </c>
      <c r="B223" s="55">
        <v>85.56</v>
      </c>
      <c r="C223" s="55">
        <v>195.64</v>
      </c>
      <c r="D223" s="55">
        <v>127.1</v>
      </c>
      <c r="E223" s="31"/>
      <c r="F223" s="32"/>
      <c r="I223" s="55">
        <f t="shared" si="9"/>
        <v>1.0750147666863516E-2</v>
      </c>
      <c r="J223" s="55">
        <f t="shared" si="10"/>
        <v>3.8483246959823492E-3</v>
      </c>
      <c r="K223" s="55">
        <f t="shared" si="11"/>
        <v>4.2667509481668147E-3</v>
      </c>
    </row>
    <row r="224" spans="1:11" ht="15.75" thickBot="1" x14ac:dyDescent="0.3">
      <c r="A224" s="57">
        <v>42103</v>
      </c>
      <c r="B224" s="55">
        <v>84.65</v>
      </c>
      <c r="C224" s="55">
        <v>194.89</v>
      </c>
      <c r="D224" s="55">
        <v>126.56</v>
      </c>
      <c r="E224" s="31"/>
      <c r="F224" s="32"/>
      <c r="I224" s="55">
        <f t="shared" si="9"/>
        <v>7.0187960980252605E-3</v>
      </c>
      <c r="J224" s="55">
        <f t="shared" si="10"/>
        <v>1.2100124636476859E-2</v>
      </c>
      <c r="K224" s="55">
        <f t="shared" si="11"/>
        <v>7.6433121019108914E-3</v>
      </c>
    </row>
    <row r="225" spans="1:11" ht="15.75" thickBot="1" x14ac:dyDescent="0.3">
      <c r="A225" s="57">
        <v>42102</v>
      </c>
      <c r="B225" s="55">
        <v>84.06</v>
      </c>
      <c r="C225" s="55">
        <v>192.56</v>
      </c>
      <c r="D225" s="55">
        <v>125.6</v>
      </c>
      <c r="E225" s="31"/>
      <c r="F225" s="32"/>
      <c r="I225" s="55">
        <f t="shared" si="9"/>
        <v>-1.9708454810495601E-2</v>
      </c>
      <c r="J225" s="55">
        <f t="shared" si="10"/>
        <v>8.8362180986546041E-4</v>
      </c>
      <c r="K225" s="55">
        <f t="shared" si="11"/>
        <v>-3.2537100230141322E-3</v>
      </c>
    </row>
    <row r="226" spans="1:11" ht="15.75" thickBot="1" x14ac:dyDescent="0.3">
      <c r="A226" s="57">
        <v>42101</v>
      </c>
      <c r="B226" s="55">
        <v>85.75</v>
      </c>
      <c r="C226" s="55">
        <v>192.39</v>
      </c>
      <c r="D226" s="55">
        <v>126.01</v>
      </c>
      <c r="E226" s="31"/>
      <c r="F226" s="32"/>
      <c r="I226" s="55">
        <f t="shared" si="9"/>
        <v>7.2829789733349533E-3</v>
      </c>
      <c r="J226" s="55">
        <f t="shared" si="10"/>
        <v>1.7703722988803695E-3</v>
      </c>
      <c r="K226" s="55">
        <f t="shared" si="11"/>
        <v>-1.0522182960345421E-2</v>
      </c>
    </row>
    <row r="227" spans="1:11" ht="15.75" thickBot="1" x14ac:dyDescent="0.3">
      <c r="A227" s="57">
        <v>42100</v>
      </c>
      <c r="B227" s="55">
        <v>85.13</v>
      </c>
      <c r="C227" s="55">
        <v>192.05</v>
      </c>
      <c r="D227" s="55">
        <v>127.35</v>
      </c>
      <c r="E227" s="31"/>
      <c r="F227" s="32"/>
      <c r="I227" s="55">
        <f t="shared" si="9"/>
        <v>9.8457888493475483E-3</v>
      </c>
      <c r="J227" s="55">
        <f t="shared" si="10"/>
        <v>2.6102845210127902E-3</v>
      </c>
      <c r="K227" s="55">
        <f t="shared" si="11"/>
        <v>1.6198531758697742E-2</v>
      </c>
    </row>
    <row r="228" spans="1:11" ht="15.75" thickBot="1" x14ac:dyDescent="0.3">
      <c r="A228" s="57">
        <v>42096</v>
      </c>
      <c r="B228" s="55">
        <v>84.3</v>
      </c>
      <c r="C228" s="55">
        <v>191.55</v>
      </c>
      <c r="D228" s="55">
        <v>125.32</v>
      </c>
      <c r="E228" s="31"/>
      <c r="F228" s="32"/>
      <c r="I228" s="55">
        <f t="shared" si="9"/>
        <v>-1.894387875917554E-3</v>
      </c>
      <c r="J228" s="55">
        <f t="shared" si="10"/>
        <v>-3.5374291213649193E-3</v>
      </c>
      <c r="K228" s="55">
        <f t="shared" si="11"/>
        <v>8.6116700201206691E-3</v>
      </c>
    </row>
    <row r="229" spans="1:11" ht="15.75" thickBot="1" x14ac:dyDescent="0.3">
      <c r="A229" s="57">
        <v>42095</v>
      </c>
      <c r="B229" s="55">
        <v>84.46</v>
      </c>
      <c r="C229" s="55">
        <v>192.23</v>
      </c>
      <c r="D229" s="55">
        <v>124.25</v>
      </c>
      <c r="E229" s="31"/>
      <c r="F229" s="32"/>
      <c r="I229" s="55">
        <f t="shared" si="9"/>
        <v>-6.3529411764706618E-3</v>
      </c>
      <c r="J229" s="55">
        <f t="shared" si="10"/>
        <v>2.266319093472358E-2</v>
      </c>
      <c r="K229" s="55">
        <f t="shared" si="11"/>
        <v>-1.4465964799486202E-3</v>
      </c>
    </row>
    <row r="230" spans="1:11" ht="15.75" thickBot="1" x14ac:dyDescent="0.3">
      <c r="A230" s="57">
        <v>42094</v>
      </c>
      <c r="B230" s="55">
        <v>85</v>
      </c>
      <c r="C230" s="55">
        <v>187.97</v>
      </c>
      <c r="D230" s="55">
        <v>124.43</v>
      </c>
      <c r="E230" s="31"/>
      <c r="F230" s="32"/>
      <c r="I230" s="55">
        <f t="shared" si="9"/>
        <v>-7.357234614037084E-3</v>
      </c>
      <c r="J230" s="55">
        <f t="shared" si="10"/>
        <v>-1.5966914459218988E-2</v>
      </c>
      <c r="K230" s="55">
        <f t="shared" si="11"/>
        <v>-1.5351744876157297E-2</v>
      </c>
    </row>
    <row r="231" spans="1:11" ht="15.75" thickBot="1" x14ac:dyDescent="0.3">
      <c r="A231" s="57">
        <v>42093</v>
      </c>
      <c r="B231" s="55">
        <v>85.63</v>
      </c>
      <c r="C231" s="55">
        <v>191.02</v>
      </c>
      <c r="D231" s="55">
        <v>126.37</v>
      </c>
      <c r="E231" s="31"/>
      <c r="F231" s="32"/>
      <c r="I231" s="55">
        <f t="shared" si="9"/>
        <v>2.4527398899258163E-2</v>
      </c>
      <c r="J231" s="55">
        <f t="shared" si="10"/>
        <v>1.573965755609916E-2</v>
      </c>
      <c r="K231" s="55">
        <f t="shared" si="11"/>
        <v>2.5314401622718089E-2</v>
      </c>
    </row>
    <row r="232" spans="1:11" ht="15.75" thickBot="1" x14ac:dyDescent="0.3">
      <c r="A232" s="57">
        <v>42090</v>
      </c>
      <c r="B232" s="55">
        <v>83.58</v>
      </c>
      <c r="C232" s="55">
        <v>188.06</v>
      </c>
      <c r="D232" s="55">
        <v>123.25</v>
      </c>
      <c r="E232" s="31"/>
      <c r="F232" s="32"/>
      <c r="I232" s="55">
        <f t="shared" si="9"/>
        <v>-8.7760910815938686E-3</v>
      </c>
      <c r="J232" s="55">
        <f t="shared" si="10"/>
        <v>4.3794061098055602E-3</v>
      </c>
      <c r="K232" s="55">
        <f t="shared" si="11"/>
        <v>-7.9684481648422002E-3</v>
      </c>
    </row>
    <row r="233" spans="1:11" ht="15.75" thickBot="1" x14ac:dyDescent="0.3">
      <c r="A233" s="57">
        <v>42089</v>
      </c>
      <c r="B233" s="55">
        <v>84.32</v>
      </c>
      <c r="C233" s="55">
        <v>187.24</v>
      </c>
      <c r="D233" s="55">
        <v>124.24</v>
      </c>
      <c r="E233" s="31"/>
      <c r="F233" s="32"/>
      <c r="I233" s="55">
        <f t="shared" si="9"/>
        <v>-6.3634221069998383E-3</v>
      </c>
      <c r="J233" s="55">
        <f t="shared" si="10"/>
        <v>-5.8713637576720157E-4</v>
      </c>
      <c r="K233" s="55">
        <f t="shared" si="11"/>
        <v>6.9703355487112937E-3</v>
      </c>
    </row>
    <row r="234" spans="1:11" ht="15.75" thickBot="1" x14ac:dyDescent="0.3">
      <c r="A234" s="57">
        <v>42088</v>
      </c>
      <c r="B234" s="55">
        <v>84.86</v>
      </c>
      <c r="C234" s="55">
        <v>187.35</v>
      </c>
      <c r="D234" s="55">
        <v>123.38</v>
      </c>
      <c r="E234" s="31"/>
      <c r="F234" s="32"/>
      <c r="I234" s="55">
        <f t="shared" si="9"/>
        <v>4.0227165168007974E-3</v>
      </c>
      <c r="J234" s="55">
        <f t="shared" si="10"/>
        <v>-2.0545796737766662E-2</v>
      </c>
      <c r="K234" s="55">
        <f t="shared" si="11"/>
        <v>-2.612676612203017E-2</v>
      </c>
    </row>
    <row r="235" spans="1:11" ht="15.75" thickBot="1" x14ac:dyDescent="0.3">
      <c r="A235" s="57">
        <v>42087</v>
      </c>
      <c r="B235" s="55">
        <v>84.52</v>
      </c>
      <c r="C235" s="55">
        <v>191.28</v>
      </c>
      <c r="D235" s="55">
        <v>126.69</v>
      </c>
      <c r="E235" s="31"/>
      <c r="F235" s="32"/>
      <c r="I235" s="55">
        <f t="shared" si="9"/>
        <v>-1.0651995786023771E-2</v>
      </c>
      <c r="J235" s="55">
        <f t="shared" si="10"/>
        <v>-3.542404667639127E-3</v>
      </c>
      <c r="K235" s="55">
        <f t="shared" si="11"/>
        <v>-4.0877289521263739E-3</v>
      </c>
    </row>
    <row r="236" spans="1:11" ht="15.75" thickBot="1" x14ac:dyDescent="0.3">
      <c r="A236" s="57">
        <v>42086</v>
      </c>
      <c r="B236" s="55">
        <v>85.43</v>
      </c>
      <c r="C236" s="55">
        <v>191.96</v>
      </c>
      <c r="D236" s="55">
        <v>127.21</v>
      </c>
      <c r="E236" s="31"/>
      <c r="F236" s="32"/>
      <c r="I236" s="55">
        <f t="shared" si="9"/>
        <v>1.0527560917908688E-2</v>
      </c>
      <c r="J236" s="55">
        <f t="shared" si="10"/>
        <v>-6.0580955832858054E-3</v>
      </c>
      <c r="K236" s="55">
        <f t="shared" si="11"/>
        <v>1.0405083399523335E-2</v>
      </c>
    </row>
    <row r="237" spans="1:11" ht="15.75" thickBot="1" x14ac:dyDescent="0.3">
      <c r="A237" s="57">
        <v>42083</v>
      </c>
      <c r="B237" s="55">
        <v>84.54</v>
      </c>
      <c r="C237" s="55">
        <v>193.13</v>
      </c>
      <c r="D237" s="55">
        <v>125.9</v>
      </c>
      <c r="E237" s="31"/>
      <c r="F237" s="32"/>
      <c r="I237" s="55">
        <f t="shared" si="9"/>
        <v>1.5401018836631876E-3</v>
      </c>
      <c r="J237" s="55">
        <f t="shared" si="10"/>
        <v>1.6634205400852749E-2</v>
      </c>
      <c r="K237" s="55">
        <f t="shared" si="11"/>
        <v>-1.2510294521353769E-2</v>
      </c>
    </row>
    <row r="238" spans="1:11" ht="15.75" thickBot="1" x14ac:dyDescent="0.3">
      <c r="A238" s="57">
        <v>42082</v>
      </c>
      <c r="B238" s="55">
        <v>84.41</v>
      </c>
      <c r="C238" s="55">
        <v>189.97</v>
      </c>
      <c r="D238" s="55">
        <v>127.495</v>
      </c>
      <c r="E238" s="31"/>
      <c r="F238" s="32"/>
      <c r="I238" s="55">
        <f t="shared" si="9"/>
        <v>-1.9286627163936292E-2</v>
      </c>
      <c r="J238" s="55">
        <f t="shared" si="10"/>
        <v>-1.2219217970049887E-2</v>
      </c>
      <c r="K238" s="55">
        <f t="shared" si="11"/>
        <v>-7.5893204639214942E-3</v>
      </c>
    </row>
    <row r="239" spans="1:11" ht="15.75" thickBot="1" x14ac:dyDescent="0.3">
      <c r="A239" s="57">
        <v>42081</v>
      </c>
      <c r="B239" s="55">
        <v>86.07</v>
      </c>
      <c r="C239" s="55">
        <v>192.32</v>
      </c>
      <c r="D239" s="55">
        <v>128.47</v>
      </c>
      <c r="E239" s="31"/>
      <c r="F239" s="32"/>
      <c r="I239" s="55">
        <f t="shared" si="9"/>
        <v>2.3667935299714497E-2</v>
      </c>
      <c r="J239" s="55">
        <f t="shared" si="10"/>
        <v>9.1829773836385586E-3</v>
      </c>
      <c r="K239" s="55">
        <f t="shared" si="11"/>
        <v>1.1256297229219085E-2</v>
      </c>
    </row>
    <row r="240" spans="1:11" ht="15.75" thickBot="1" x14ac:dyDescent="0.3">
      <c r="A240" s="57">
        <v>42080</v>
      </c>
      <c r="B240" s="55">
        <v>84.08</v>
      </c>
      <c r="C240" s="55">
        <v>190.57</v>
      </c>
      <c r="D240" s="55">
        <v>127.04</v>
      </c>
      <c r="E240" s="31"/>
      <c r="F240" s="32"/>
      <c r="I240" s="55">
        <f t="shared" si="9"/>
        <v>-8.0226521944314153E-3</v>
      </c>
      <c r="J240" s="55">
        <f t="shared" si="10"/>
        <v>-6.9306930693069958E-3</v>
      </c>
      <c r="K240" s="55">
        <f t="shared" si="11"/>
        <v>1.6726690676270535E-2</v>
      </c>
    </row>
    <row r="241" spans="1:11" ht="15.75" thickBot="1" x14ac:dyDescent="0.3">
      <c r="A241" s="57">
        <v>42079</v>
      </c>
      <c r="B241" s="55">
        <v>84.76</v>
      </c>
      <c r="C241" s="55">
        <v>191.9</v>
      </c>
      <c r="D241" s="55">
        <v>124.95</v>
      </c>
      <c r="E241" s="31"/>
      <c r="F241" s="32"/>
      <c r="I241" s="55">
        <f t="shared" si="9"/>
        <v>1.0611660903779666E-2</v>
      </c>
      <c r="J241" s="55">
        <f t="shared" si="10"/>
        <v>1.3520650681314051E-2</v>
      </c>
      <c r="K241" s="55">
        <f t="shared" si="11"/>
        <v>1.1004126547455291E-2</v>
      </c>
    </row>
    <row r="242" spans="1:11" ht="15.75" thickBot="1" x14ac:dyDescent="0.3">
      <c r="A242" s="57">
        <v>42076</v>
      </c>
      <c r="B242" s="55">
        <v>83.87</v>
      </c>
      <c r="C242" s="55">
        <v>189.34</v>
      </c>
      <c r="D242" s="55">
        <v>123.59</v>
      </c>
      <c r="E242" s="31"/>
      <c r="F242" s="32"/>
      <c r="I242" s="55">
        <f t="shared" si="9"/>
        <v>-4.1557824744715543E-3</v>
      </c>
      <c r="J242" s="55">
        <f t="shared" si="10"/>
        <v>-3.2113714135297987E-3</v>
      </c>
      <c r="K242" s="55">
        <f t="shared" si="11"/>
        <v>-6.910405785456002E-3</v>
      </c>
    </row>
    <row r="243" spans="1:11" ht="15.75" thickBot="1" x14ac:dyDescent="0.3">
      <c r="A243" s="57">
        <v>42075</v>
      </c>
      <c r="B243" s="55">
        <v>84.22</v>
      </c>
      <c r="C243" s="55">
        <v>189.95</v>
      </c>
      <c r="D243" s="55">
        <v>124.45</v>
      </c>
      <c r="E243" s="31"/>
      <c r="F243" s="32"/>
      <c r="I243" s="55">
        <f t="shared" si="9"/>
        <v>2.3803856224708744E-3</v>
      </c>
      <c r="J243" s="55">
        <f t="shared" si="10"/>
        <v>3.1328048648061581E-2</v>
      </c>
      <c r="K243" s="55">
        <f t="shared" si="11"/>
        <v>1.8079188481675459E-2</v>
      </c>
    </row>
    <row r="244" spans="1:11" ht="15.75" thickBot="1" x14ac:dyDescent="0.3">
      <c r="A244" s="57">
        <v>42074</v>
      </c>
      <c r="B244" s="55">
        <v>84.02</v>
      </c>
      <c r="C244" s="55">
        <v>184.18</v>
      </c>
      <c r="D244" s="55">
        <v>122.24</v>
      </c>
      <c r="E244" s="31"/>
      <c r="F244" s="32"/>
      <c r="I244" s="55">
        <f t="shared" si="9"/>
        <v>-2.8483266081178386E-3</v>
      </c>
      <c r="J244" s="55">
        <f t="shared" si="10"/>
        <v>8.0455366427672204E-3</v>
      </c>
      <c r="K244" s="55">
        <f t="shared" si="11"/>
        <v>-1.8231467352020001E-2</v>
      </c>
    </row>
    <row r="245" spans="1:11" ht="15.75" thickBot="1" x14ac:dyDescent="0.3">
      <c r="A245" s="57">
        <v>42073</v>
      </c>
      <c r="B245" s="55">
        <v>84.26</v>
      </c>
      <c r="C245" s="55">
        <v>182.71</v>
      </c>
      <c r="D245" s="55">
        <v>124.51</v>
      </c>
      <c r="E245" s="31"/>
      <c r="F245" s="32"/>
      <c r="I245" s="55">
        <f t="shared" si="9"/>
        <v>-1.0568341944574818E-2</v>
      </c>
      <c r="J245" s="55">
        <f t="shared" si="10"/>
        <v>-2.7776299686053312E-2</v>
      </c>
      <c r="K245" s="55">
        <f t="shared" si="11"/>
        <v>-2.0685858109170958E-2</v>
      </c>
    </row>
    <row r="246" spans="1:11" ht="15.75" thickBot="1" x14ac:dyDescent="0.3">
      <c r="A246" s="57">
        <v>42072</v>
      </c>
      <c r="B246" s="55">
        <v>85.16</v>
      </c>
      <c r="C246" s="55">
        <v>187.93</v>
      </c>
      <c r="D246" s="55">
        <v>127.14</v>
      </c>
      <c r="E246" s="31"/>
      <c r="F246" s="32"/>
      <c r="I246" s="55">
        <f t="shared" si="9"/>
        <v>-5.4887305850753109E-3</v>
      </c>
      <c r="J246" s="55">
        <f t="shared" si="10"/>
        <v>5.457171900914934E-3</v>
      </c>
      <c r="K246" s="55">
        <f t="shared" si="11"/>
        <v>4.265402843601945E-3</v>
      </c>
    </row>
    <row r="247" spans="1:11" ht="15.75" thickBot="1" x14ac:dyDescent="0.3">
      <c r="A247" s="57">
        <v>42069</v>
      </c>
      <c r="B247" s="55">
        <v>85.63</v>
      </c>
      <c r="C247" s="55">
        <v>186.91</v>
      </c>
      <c r="D247" s="55">
        <v>126.6</v>
      </c>
      <c r="E247" s="31"/>
      <c r="F247" s="32"/>
      <c r="I247" s="55">
        <f t="shared" si="9"/>
        <v>-1.2796864191837671E-2</v>
      </c>
      <c r="J247" s="55">
        <f t="shared" si="10"/>
        <v>-1.6677188552188634E-2</v>
      </c>
      <c r="K247" s="55">
        <f t="shared" si="11"/>
        <v>1.5030456451229945E-3</v>
      </c>
    </row>
    <row r="248" spans="1:11" ht="15.75" thickBot="1" x14ac:dyDescent="0.3">
      <c r="A248" s="57">
        <v>42068</v>
      </c>
      <c r="B248" s="55">
        <v>86.74</v>
      </c>
      <c r="C248" s="55">
        <v>190.08</v>
      </c>
      <c r="D248" s="55">
        <v>126.41</v>
      </c>
      <c r="E248" s="31"/>
      <c r="F248" s="32"/>
      <c r="I248" s="55">
        <f t="shared" si="9"/>
        <v>-5.047029135122871E-3</v>
      </c>
      <c r="J248" s="55">
        <f t="shared" si="10"/>
        <v>2.1616491801551381E-3</v>
      </c>
      <c r="K248" s="55">
        <f t="shared" si="11"/>
        <v>-1.6570717286447764E-2</v>
      </c>
    </row>
    <row r="249" spans="1:11" ht="15.75" thickBot="1" x14ac:dyDescent="0.3">
      <c r="A249" s="57">
        <v>42067</v>
      </c>
      <c r="B249" s="55">
        <v>87.18</v>
      </c>
      <c r="C249" s="55">
        <v>189.67</v>
      </c>
      <c r="D249" s="55">
        <v>128.54</v>
      </c>
      <c r="E249" s="31"/>
      <c r="F249" s="32"/>
      <c r="I249" s="55">
        <f t="shared" si="9"/>
        <v>-5.0216845469070728E-3</v>
      </c>
      <c r="J249" s="55">
        <f t="shared" si="10"/>
        <v>-8.3651382861924129E-3</v>
      </c>
      <c r="K249" s="55">
        <f t="shared" si="11"/>
        <v>-6.3388991960422192E-3</v>
      </c>
    </row>
    <row r="250" spans="1:11" ht="15.75" thickBot="1" x14ac:dyDescent="0.3">
      <c r="A250" s="57">
        <v>42066</v>
      </c>
      <c r="B250" s="55">
        <v>87.62</v>
      </c>
      <c r="C250" s="55">
        <v>191.27</v>
      </c>
      <c r="D250" s="55">
        <v>129.36000000000001</v>
      </c>
      <c r="E250" s="31"/>
      <c r="F250" s="32"/>
      <c r="I250" s="55">
        <f t="shared" si="9"/>
        <v>-4.7705588368923404E-3</v>
      </c>
      <c r="J250" s="55">
        <f t="shared" si="10"/>
        <v>-2.711298816413691E-3</v>
      </c>
      <c r="K250" s="55">
        <f t="shared" si="11"/>
        <v>2.0915640250988477E-3</v>
      </c>
    </row>
    <row r="251" spans="1:11" ht="15.75" thickBot="1" x14ac:dyDescent="0.3">
      <c r="A251" s="57">
        <v>42065</v>
      </c>
      <c r="B251" s="55">
        <v>88.04</v>
      </c>
      <c r="C251" s="55">
        <v>191.79</v>
      </c>
      <c r="D251" s="55">
        <v>129.09</v>
      </c>
      <c r="E251" s="31"/>
      <c r="F251" s="32"/>
      <c r="I251" s="55">
        <f t="shared" si="9"/>
        <v>-5.647165123108199E-3</v>
      </c>
      <c r="J251" s="55">
        <f t="shared" si="10"/>
        <v>1.0537963011749829E-2</v>
      </c>
      <c r="K251" s="55">
        <f t="shared" si="11"/>
        <v>4.9042503503035611E-3</v>
      </c>
    </row>
    <row r="252" spans="1:11" ht="15.75" thickBot="1" x14ac:dyDescent="0.3">
      <c r="A252" s="57">
        <v>42062</v>
      </c>
      <c r="B252" s="55">
        <v>88.54</v>
      </c>
      <c r="C252" s="55">
        <v>189.79</v>
      </c>
      <c r="D252" s="55">
        <v>128.46</v>
      </c>
      <c r="E252" s="31"/>
      <c r="F252" s="32"/>
      <c r="I252" s="55">
        <f t="shared" si="9"/>
        <v>-1.2408347433728079E-3</v>
      </c>
      <c r="J252" s="55">
        <f t="shared" si="10"/>
        <v>-1.2539021852237237E-2</v>
      </c>
      <c r="K252" s="55">
        <f t="shared" si="11"/>
        <v>-1.4990606908714368E-2</v>
      </c>
    </row>
    <row r="253" spans="1:11" ht="15.75" thickBot="1" x14ac:dyDescent="0.3">
      <c r="A253" s="57">
        <v>42061</v>
      </c>
      <c r="B253" s="55">
        <v>88.65</v>
      </c>
      <c r="C253" s="55">
        <v>192.2</v>
      </c>
      <c r="D253" s="55">
        <v>130.41499999999999</v>
      </c>
      <c r="E253" s="31"/>
      <c r="F253" s="32"/>
      <c r="I253" s="55">
        <f t="shared" si="9"/>
        <v>-1.0602678571428445E-2</v>
      </c>
      <c r="J253" s="55">
        <f t="shared" si="10"/>
        <v>2.503651157938607E-3</v>
      </c>
      <c r="K253" s="55">
        <f t="shared" si="11"/>
        <v>1.2617439242177189E-2</v>
      </c>
    </row>
    <row r="254" spans="1:11" s="55" customFormat="1" ht="15.75" thickBot="1" x14ac:dyDescent="0.3">
      <c r="A254" s="57">
        <v>42060</v>
      </c>
      <c r="B254" s="55">
        <v>89.6</v>
      </c>
      <c r="C254" s="55">
        <v>191.72</v>
      </c>
      <c r="D254" s="55">
        <v>128.79</v>
      </c>
      <c r="E254" s="32"/>
      <c r="F254" s="32"/>
      <c r="I254" s="55">
        <f t="shared" si="9"/>
        <v>2.0129724893758957E-3</v>
      </c>
      <c r="J254" s="55">
        <f t="shared" si="10"/>
        <v>-2.6011861408802412E-3</v>
      </c>
      <c r="K254" s="55">
        <f t="shared" si="11"/>
        <v>-2.5573125520163394E-2</v>
      </c>
    </row>
    <row r="255" spans="1:11" s="55" customFormat="1" ht="15.75" thickBot="1" x14ac:dyDescent="0.3">
      <c r="A255" s="57">
        <v>42059</v>
      </c>
      <c r="B255" s="55">
        <v>89.42</v>
      </c>
      <c r="C255" s="55">
        <v>192.22</v>
      </c>
      <c r="D255" s="55">
        <v>132.16999999999999</v>
      </c>
      <c r="E255" s="32"/>
      <c r="F255" s="32"/>
      <c r="I255" s="55">
        <f t="shared" si="9"/>
        <v>4.6062240197730208E-3</v>
      </c>
      <c r="J255" s="55">
        <f t="shared" si="10"/>
        <v>1.0036256633913072E-2</v>
      </c>
      <c r="K255" s="55">
        <f t="shared" si="11"/>
        <v>-6.2406015037594926E-3</v>
      </c>
    </row>
    <row r="256" spans="1:11" s="55" customFormat="1" ht="15.75" thickBot="1" x14ac:dyDescent="0.3">
      <c r="A256" s="57">
        <v>42058</v>
      </c>
      <c r="B256" s="55">
        <v>89.01</v>
      </c>
      <c r="C256" s="55">
        <v>190.31</v>
      </c>
      <c r="D256" s="55">
        <v>133</v>
      </c>
      <c r="E256" s="32"/>
      <c r="F256" s="32"/>
      <c r="I256" s="55">
        <f t="shared" si="9"/>
        <v>-1.0120106761565799E-2</v>
      </c>
      <c r="J256" s="55">
        <f t="shared" si="10"/>
        <v>-6.2659913320452648E-3</v>
      </c>
      <c r="K256" s="55">
        <f t="shared" si="11"/>
        <v>2.7066682111278391E-2</v>
      </c>
    </row>
    <row r="257" spans="1:11" s="55" customFormat="1" ht="15.75" thickBot="1" x14ac:dyDescent="0.3">
      <c r="A257" s="57">
        <v>42055</v>
      </c>
      <c r="B257" s="55">
        <v>89.92</v>
      </c>
      <c r="C257" s="55">
        <v>191.51</v>
      </c>
      <c r="D257" s="55">
        <v>129.495</v>
      </c>
      <c r="E257" s="32"/>
      <c r="F257" s="32"/>
      <c r="I257" s="55">
        <f t="shared" si="9"/>
        <v>5.3667262969588998E-3</v>
      </c>
      <c r="J257" s="55">
        <f t="shared" si="10"/>
        <v>1.2691026386758907E-2</v>
      </c>
      <c r="K257" s="55">
        <f t="shared" si="11"/>
        <v>8.1354612689763794E-3</v>
      </c>
    </row>
    <row r="258" spans="1:11" s="55" customFormat="1" ht="15.75" thickBot="1" x14ac:dyDescent="0.3">
      <c r="A258" s="57">
        <v>42054</v>
      </c>
      <c r="B258" s="55">
        <v>89.44</v>
      </c>
      <c r="C258" s="55">
        <v>189.11</v>
      </c>
      <c r="D258" s="55">
        <v>128.44999999999999</v>
      </c>
      <c r="E258" s="32"/>
      <c r="F258" s="32"/>
      <c r="I258" s="55">
        <f t="shared" si="9"/>
        <v>-1.725085155477428E-2</v>
      </c>
      <c r="J258" s="55">
        <f t="shared" si="10"/>
        <v>2.3321142735995451E-3</v>
      </c>
      <c r="K258" s="55">
        <f t="shared" si="11"/>
        <v>-2.0588121042614672E-3</v>
      </c>
    </row>
    <row r="259" spans="1:11" s="55" customFormat="1" ht="15.75" thickBot="1" x14ac:dyDescent="0.3">
      <c r="A259" s="57">
        <v>42053</v>
      </c>
      <c r="B259" s="55">
        <v>91.01</v>
      </c>
      <c r="C259" s="55">
        <v>188.67</v>
      </c>
      <c r="D259" s="55">
        <v>128.715</v>
      </c>
      <c r="E259" s="32"/>
      <c r="F259" s="32"/>
      <c r="I259" s="55">
        <f t="shared" si="9"/>
        <v>-2.1923696937130491E-2</v>
      </c>
      <c r="J259" s="55">
        <f t="shared" si="10"/>
        <v>-7.1045153141775742E-3</v>
      </c>
      <c r="K259" s="55">
        <f t="shared" si="11"/>
        <v>6.9232574513025513E-3</v>
      </c>
    </row>
    <row r="260" spans="1:11" s="55" customFormat="1" ht="15.75" thickBot="1" x14ac:dyDescent="0.3">
      <c r="A260" s="57">
        <v>42052</v>
      </c>
      <c r="B260" s="55">
        <v>93.05</v>
      </c>
      <c r="C260" s="55">
        <v>190.02</v>
      </c>
      <c r="D260" s="55">
        <v>127.83</v>
      </c>
      <c r="E260" s="32"/>
      <c r="F260" s="32"/>
      <c r="I260" s="55">
        <f t="shared" si="9"/>
        <v>-3.4272250187427156E-3</v>
      </c>
      <c r="J260" s="55">
        <f t="shared" si="10"/>
        <v>5.396825396825451E-3</v>
      </c>
      <c r="K260" s="55">
        <f t="shared" si="11"/>
        <v>5.9017941454202081E-3</v>
      </c>
    </row>
    <row r="261" spans="1:11" ht="15.75" thickBot="1" x14ac:dyDescent="0.3">
      <c r="A261" s="57">
        <v>42048</v>
      </c>
      <c r="B261" s="55">
        <v>93.37</v>
      </c>
      <c r="C261" s="55">
        <v>189</v>
      </c>
      <c r="D261" s="55">
        <v>127.08</v>
      </c>
      <c r="E261" s="31"/>
      <c r="F261" s="32"/>
      <c r="I261" s="55">
        <f t="shared" si="9"/>
        <v>1.0826025765941322E-2</v>
      </c>
      <c r="J261" s="55">
        <f t="shared" si="10"/>
        <v>-4.110022130888403E-3</v>
      </c>
      <c r="K261" s="55">
        <f t="shared" si="11"/>
        <v>4.9027360430175908E-3</v>
      </c>
    </row>
    <row r="262" spans="1:11" s="55" customFormat="1" x14ac:dyDescent="0.25">
      <c r="A262" s="57">
        <v>42047</v>
      </c>
      <c r="B262" s="55">
        <v>92.37</v>
      </c>
      <c r="C262" s="55">
        <v>189.78</v>
      </c>
      <c r="D262" s="55">
        <v>126.46</v>
      </c>
      <c r="E262" s="54"/>
      <c r="F262" s="54"/>
      <c r="I262" s="55">
        <f t="shared" si="9"/>
        <v>1.9536423841059716E-2</v>
      </c>
      <c r="J262" s="55">
        <f t="shared" si="10"/>
        <v>1.1350919264588305E-2</v>
      </c>
      <c r="K262" s="55">
        <f t="shared" si="11"/>
        <v>1.2652146060217796E-2</v>
      </c>
    </row>
    <row r="263" spans="1:11" s="55" customFormat="1" x14ac:dyDescent="0.25">
      <c r="A263" s="57">
        <v>42046</v>
      </c>
      <c r="B263" s="55">
        <v>90.6</v>
      </c>
      <c r="C263" s="55">
        <v>187.65</v>
      </c>
      <c r="D263" s="55">
        <v>124.88</v>
      </c>
      <c r="E263" s="54"/>
      <c r="F263" s="54"/>
      <c r="I263" s="55">
        <f t="shared" ref="I263:I277" si="12">(B263-B264)/B264</f>
        <v>-4.5049994506099417E-3</v>
      </c>
      <c r="J263" s="55">
        <f t="shared" ref="J263:J276" si="13">(C263-C264)/C264</f>
        <v>1.6742522756827066E-2</v>
      </c>
      <c r="K263" s="55">
        <f t="shared" ref="K263:K276" si="14">(D263-D264)/D264</f>
        <v>2.3438780527782328E-2</v>
      </c>
    </row>
    <row r="264" spans="1:11" s="55" customFormat="1" x14ac:dyDescent="0.25">
      <c r="A264" s="57">
        <v>42045</v>
      </c>
      <c r="B264" s="55">
        <v>91.01</v>
      </c>
      <c r="C264" s="55">
        <v>184.56</v>
      </c>
      <c r="D264" s="55">
        <v>122.02</v>
      </c>
      <c r="E264" s="54"/>
      <c r="F264" s="54"/>
      <c r="I264" s="55">
        <f t="shared" si="12"/>
        <v>-6.0069899519440495E-3</v>
      </c>
      <c r="J264" s="55">
        <f t="shared" si="13"/>
        <v>1.2841620019756358E-2</v>
      </c>
      <c r="K264" s="55">
        <f t="shared" si="14"/>
        <v>1.9211493484797837E-2</v>
      </c>
    </row>
    <row r="265" spans="1:11" s="55" customFormat="1" x14ac:dyDescent="0.25">
      <c r="A265" s="57">
        <v>42044</v>
      </c>
      <c r="B265" s="55">
        <v>91.56</v>
      </c>
      <c r="C265" s="55">
        <v>182.22</v>
      </c>
      <c r="D265" s="55">
        <v>119.72</v>
      </c>
      <c r="E265" s="54"/>
      <c r="F265" s="54"/>
      <c r="I265" s="55">
        <f t="shared" si="12"/>
        <v>6.5573770491805761E-4</v>
      </c>
      <c r="J265" s="55">
        <f t="shared" si="13"/>
        <v>-6.5965218339421464E-3</v>
      </c>
      <c r="K265" s="55">
        <f t="shared" si="14"/>
        <v>6.6425628520978058E-3</v>
      </c>
    </row>
    <row r="266" spans="1:11" s="55" customFormat="1" x14ac:dyDescent="0.25">
      <c r="A266" s="57">
        <v>42041</v>
      </c>
      <c r="B266" s="55">
        <v>91.5</v>
      </c>
      <c r="C266" s="55">
        <v>183.43</v>
      </c>
      <c r="D266" s="55">
        <v>118.93</v>
      </c>
      <c r="E266" s="54"/>
      <c r="F266" s="54"/>
      <c r="I266" s="55">
        <f t="shared" si="12"/>
        <v>-9.3113902122130728E-3</v>
      </c>
      <c r="J266" s="55">
        <f t="shared" si="13"/>
        <v>1.4714831000719126E-2</v>
      </c>
      <c r="K266" s="55">
        <f t="shared" si="14"/>
        <v>-8.4208771052191999E-3</v>
      </c>
    </row>
    <row r="267" spans="1:11" s="55" customFormat="1" x14ac:dyDescent="0.25">
      <c r="A267" s="57">
        <v>42040</v>
      </c>
      <c r="B267" s="55">
        <v>92.36</v>
      </c>
      <c r="C267" s="55">
        <v>180.77</v>
      </c>
      <c r="D267" s="55">
        <v>119.94</v>
      </c>
      <c r="E267" s="54"/>
      <c r="F267" s="54"/>
      <c r="I267" s="55">
        <f t="shared" si="12"/>
        <v>9.8403673737153478E-3</v>
      </c>
      <c r="J267" s="55">
        <f t="shared" si="13"/>
        <v>1.1130998993176022E-2</v>
      </c>
      <c r="K267" s="55">
        <f t="shared" si="14"/>
        <v>3.1783205085312433E-3</v>
      </c>
    </row>
    <row r="268" spans="1:11" s="55" customFormat="1" x14ac:dyDescent="0.25">
      <c r="A268" s="57">
        <v>42039</v>
      </c>
      <c r="B268" s="55">
        <v>91.46</v>
      </c>
      <c r="C268" s="55">
        <v>178.78</v>
      </c>
      <c r="D268" s="55">
        <v>119.56</v>
      </c>
      <c r="E268" s="54"/>
      <c r="F268" s="54"/>
      <c r="I268" s="55">
        <f t="shared" si="12"/>
        <v>-8.5636856368564371E-3</v>
      </c>
      <c r="J268" s="55">
        <f t="shared" si="13"/>
        <v>-8.1003106968486893E-3</v>
      </c>
      <c r="K268" s="55">
        <f t="shared" si="14"/>
        <v>7.6696165191740126E-3</v>
      </c>
    </row>
    <row r="269" spans="1:11" s="55" customFormat="1" x14ac:dyDescent="0.25">
      <c r="A269" s="57">
        <v>42038</v>
      </c>
      <c r="B269" s="55">
        <v>92.25</v>
      </c>
      <c r="C269" s="55">
        <v>180.24</v>
      </c>
      <c r="D269" s="55">
        <v>118.65</v>
      </c>
      <c r="E269" s="54"/>
      <c r="F269" s="54"/>
      <c r="I269" s="55">
        <f t="shared" si="12"/>
        <v>2.9805760214333576E-2</v>
      </c>
      <c r="J269" s="55">
        <f t="shared" si="13"/>
        <v>2.7067069348680837E-2</v>
      </c>
      <c r="K269" s="55">
        <f t="shared" si="14"/>
        <v>1.6859141869687459E-4</v>
      </c>
    </row>
    <row r="270" spans="1:11" s="55" customFormat="1" x14ac:dyDescent="0.25">
      <c r="A270" s="57">
        <v>42037</v>
      </c>
      <c r="B270" s="55">
        <v>89.58</v>
      </c>
      <c r="C270" s="55">
        <v>175.49</v>
      </c>
      <c r="D270" s="55">
        <v>118.63</v>
      </c>
      <c r="E270" s="54"/>
      <c r="F270" s="54"/>
      <c r="I270" s="55">
        <f t="shared" si="12"/>
        <v>2.4708304735758368E-2</v>
      </c>
      <c r="J270" s="55">
        <f t="shared" si="13"/>
        <v>1.786439301664644E-2</v>
      </c>
      <c r="K270" s="55">
        <f t="shared" si="14"/>
        <v>1.2546944349607365E-2</v>
      </c>
    </row>
    <row r="271" spans="1:11" s="55" customFormat="1" x14ac:dyDescent="0.25">
      <c r="A271" s="57">
        <v>42034</v>
      </c>
      <c r="B271" s="55">
        <v>87.42</v>
      </c>
      <c r="C271" s="55">
        <v>172.41</v>
      </c>
      <c r="D271" s="55">
        <v>117.16</v>
      </c>
      <c r="E271" s="54"/>
      <c r="F271" s="54"/>
      <c r="I271" s="55">
        <f t="shared" si="12"/>
        <v>-1.8269011189768964E-3</v>
      </c>
      <c r="J271" s="55">
        <f t="shared" si="13"/>
        <v>-2.0342064890050641E-2</v>
      </c>
      <c r="K271" s="55">
        <f t="shared" si="14"/>
        <v>-1.463414634146349E-2</v>
      </c>
    </row>
    <row r="272" spans="1:11" s="55" customFormat="1" x14ac:dyDescent="0.25">
      <c r="A272" s="57">
        <v>42033</v>
      </c>
      <c r="B272" s="55">
        <v>87.58</v>
      </c>
      <c r="C272" s="55">
        <v>175.99</v>
      </c>
      <c r="D272" s="55">
        <v>118.9</v>
      </c>
      <c r="E272" s="54"/>
      <c r="F272" s="54"/>
      <c r="I272" s="55">
        <f t="shared" si="12"/>
        <v>-4.2069357589540023E-3</v>
      </c>
      <c r="J272" s="55">
        <f t="shared" si="13"/>
        <v>1.6989309448136362E-2</v>
      </c>
      <c r="K272" s="55">
        <f t="shared" si="14"/>
        <v>3.1133466308212673E-2</v>
      </c>
    </row>
    <row r="273" spans="1:11" s="55" customFormat="1" x14ac:dyDescent="0.25">
      <c r="A273" s="57">
        <v>42032</v>
      </c>
      <c r="B273" s="55">
        <v>87.95</v>
      </c>
      <c r="C273" s="55">
        <v>173.05</v>
      </c>
      <c r="D273" s="55">
        <v>115.31</v>
      </c>
      <c r="E273" s="54"/>
      <c r="F273" s="54"/>
      <c r="I273" s="55">
        <f t="shared" si="12"/>
        <v>-3.2985156679494226E-2</v>
      </c>
      <c r="J273" s="55">
        <f t="shared" si="13"/>
        <v>-1.9491189302510044E-2</v>
      </c>
      <c r="K273" s="55">
        <f t="shared" si="14"/>
        <v>5.6532893531244285E-2</v>
      </c>
    </row>
    <row r="274" spans="1:11" s="55" customFormat="1" x14ac:dyDescent="0.25">
      <c r="A274" s="57">
        <v>42031</v>
      </c>
      <c r="B274" s="55">
        <v>90.95</v>
      </c>
      <c r="C274" s="55">
        <v>176.49</v>
      </c>
      <c r="D274" s="55">
        <v>109.14</v>
      </c>
      <c r="E274" s="54"/>
      <c r="F274" s="54"/>
      <c r="I274" s="55">
        <f t="shared" si="12"/>
        <v>-8.8273757628596575E-3</v>
      </c>
      <c r="J274" s="55">
        <f t="shared" si="13"/>
        <v>-2.1782507482540622E-2</v>
      </c>
      <c r="K274" s="55">
        <f t="shared" si="14"/>
        <v>-3.5013262599469443E-2</v>
      </c>
    </row>
    <row r="275" spans="1:11" s="55" customFormat="1" x14ac:dyDescent="0.25">
      <c r="A275" s="57">
        <v>42030</v>
      </c>
      <c r="B275" s="55">
        <v>91.76</v>
      </c>
      <c r="C275" s="55">
        <v>180.42</v>
      </c>
      <c r="D275" s="55">
        <v>113.1</v>
      </c>
      <c r="E275" s="54"/>
      <c r="F275" s="54"/>
      <c r="I275" s="55">
        <f t="shared" si="12"/>
        <v>9.5720101221256956E-3</v>
      </c>
      <c r="J275" s="55">
        <f t="shared" si="13"/>
        <v>-3.8783312094864864E-4</v>
      </c>
      <c r="K275" s="55">
        <f t="shared" si="14"/>
        <v>1.0621348911310881E-3</v>
      </c>
    </row>
    <row r="276" spans="1:11" s="55" customFormat="1" x14ac:dyDescent="0.25">
      <c r="A276" s="57">
        <v>42027</v>
      </c>
      <c r="B276" s="55">
        <v>90.89</v>
      </c>
      <c r="C276" s="55">
        <v>180.49</v>
      </c>
      <c r="D276" s="55">
        <v>112.98</v>
      </c>
      <c r="E276" s="54"/>
      <c r="F276" s="54"/>
      <c r="I276" s="55">
        <f>(B276-B277)/B277</f>
        <v>-2.1320124905782317E-2</v>
      </c>
      <c r="J276" s="55">
        <f t="shared" si="13"/>
        <v>-8.5146121731486651E-3</v>
      </c>
      <c r="K276" s="55">
        <f t="shared" si="14"/>
        <v>5.1601423487544328E-3</v>
      </c>
    </row>
    <row r="277" spans="1:11" s="55" customFormat="1" x14ac:dyDescent="0.25">
      <c r="A277" s="56">
        <v>42026</v>
      </c>
      <c r="B277" s="55">
        <v>92.87</v>
      </c>
      <c r="C277" s="55">
        <v>182.04</v>
      </c>
      <c r="D277" s="55">
        <v>112.4</v>
      </c>
      <c r="E277" s="54"/>
      <c r="F277" s="54"/>
    </row>
    <row r="278" spans="1:11" s="55" customFormat="1" x14ac:dyDescent="0.25">
      <c r="E278" s="54"/>
      <c r="F278" s="54"/>
    </row>
    <row r="279" spans="1:11" s="55" customFormat="1" x14ac:dyDescent="0.25">
      <c r="E279" s="54"/>
      <c r="F279" s="54"/>
    </row>
    <row r="280" spans="1:11" s="55" customFormat="1" x14ac:dyDescent="0.25">
      <c r="E280" s="54"/>
      <c r="F280" s="54"/>
    </row>
    <row r="283" spans="1:11" x14ac:dyDescent="0.25">
      <c r="H283" t="s">
        <v>32</v>
      </c>
      <c r="J283">
        <f>ROWS(I6:I276)</f>
        <v>271</v>
      </c>
    </row>
    <row r="285" spans="1:11" x14ac:dyDescent="0.25">
      <c r="G285" t="s">
        <v>6</v>
      </c>
      <c r="H285" s="25" t="s">
        <v>33</v>
      </c>
      <c r="I285" s="25"/>
    </row>
    <row r="286" spans="1:11" x14ac:dyDescent="0.25">
      <c r="I286">
        <f>AVERAGE(I6:I276)</f>
        <v>-3.178563564522413E-4</v>
      </c>
      <c r="J286" s="55">
        <f>AVERAGE(J6:J276)</f>
        <v>-6.6870618581197651E-4</v>
      </c>
      <c r="K286" s="55">
        <f t="shared" ref="J286:K286" si="15">AVERAGE(K6:K276)</f>
        <v>-4.272564971471849E-4</v>
      </c>
    </row>
    <row r="288" spans="1:11" x14ac:dyDescent="0.25">
      <c r="H288" s="25" t="s">
        <v>34</v>
      </c>
      <c r="I288">
        <f>_xlfn.VAR.P(I6:I276)</f>
        <v>2.3854721261256398E-4</v>
      </c>
      <c r="J288" s="55">
        <f t="shared" ref="J288:K288" si="16">_xlfn.VAR.P(J6:J276)</f>
        <v>2.4293597242223307E-4</v>
      </c>
      <c r="K288" s="55">
        <f t="shared" si="16"/>
        <v>3.0538614397020354E-4</v>
      </c>
    </row>
    <row r="290" spans="2:11" x14ac:dyDescent="0.25">
      <c r="H290" s="25" t="s">
        <v>35</v>
      </c>
      <c r="I290">
        <f>_xlfn.STDEV.P(I6:I276)</f>
        <v>1.5444973700610952E-2</v>
      </c>
      <c r="J290" s="55">
        <f t="shared" ref="J290:K290" si="17">_xlfn.STDEV.P(J6:J276)</f>
        <v>1.5586403447307306E-2</v>
      </c>
      <c r="K290" s="55">
        <f t="shared" si="17"/>
        <v>1.747530096937399E-2</v>
      </c>
    </row>
    <row r="291" spans="2:11" x14ac:dyDescent="0.25">
      <c r="B291" t="s">
        <v>7</v>
      </c>
    </row>
    <row r="292" spans="2:11" x14ac:dyDescent="0.25">
      <c r="C292" s="25" t="s">
        <v>33</v>
      </c>
      <c r="D292" s="25"/>
    </row>
    <row r="293" spans="2:11" x14ac:dyDescent="0.25">
      <c r="C293" s="30" t="s">
        <v>45</v>
      </c>
      <c r="D293" s="30" t="s">
        <v>44</v>
      </c>
      <c r="E293" s="30" t="s">
        <v>46</v>
      </c>
      <c r="F293" s="52"/>
      <c r="G293" s="52"/>
    </row>
    <row r="294" spans="2:11" x14ac:dyDescent="0.25">
      <c r="C294">
        <f>AVERAGE(I6:I9)</f>
        <v>4.5106473762380325E-3</v>
      </c>
      <c r="D294">
        <f>AVERAGE(J6:J9)</f>
        <v>1.4609230829899216E-3</v>
      </c>
      <c r="E294">
        <f>AVERAGE(K6:K9)</f>
        <v>5.5668003838307105E-3</v>
      </c>
    </row>
    <row r="295" spans="2:11" x14ac:dyDescent="0.25">
      <c r="B295" s="25" t="s">
        <v>34</v>
      </c>
    </row>
    <row r="296" spans="2:11" x14ac:dyDescent="0.25">
      <c r="C296">
        <f>_xlfn.VAR.S(I6:I9)</f>
        <v>1.5608743121067235E-5</v>
      </c>
      <c r="D296">
        <f>_xlfn.VAR.S(J6:J9)</f>
        <v>3.4389155742465459E-4</v>
      </c>
      <c r="E296">
        <f>_xlfn.VAR.S(K6:K9)</f>
        <v>4.2335863874532029E-4</v>
      </c>
    </row>
    <row r="297" spans="2:11" x14ac:dyDescent="0.25">
      <c r="B297" s="25" t="s">
        <v>35</v>
      </c>
    </row>
    <row r="298" spans="2:11" x14ac:dyDescent="0.25">
      <c r="C298">
        <f>_xlfn.STDEV.S(I6:I9)</f>
        <v>3.9507901894516289E-3</v>
      </c>
      <c r="D298">
        <f>_xlfn.STDEV.S(J6:J9)</f>
        <v>1.8544313344652442E-2</v>
      </c>
      <c r="E298">
        <f>_xlfn.STDEV.S(K6:K9)</f>
        <v>2.0575680760191638E-2</v>
      </c>
    </row>
    <row r="301" spans="2:11" x14ac:dyDescent="0.25">
      <c r="B301" t="s">
        <v>8</v>
      </c>
    </row>
    <row r="302" spans="2:11" x14ac:dyDescent="0.25">
      <c r="C302" t="s">
        <v>38</v>
      </c>
    </row>
    <row r="303" spans="2:11" x14ac:dyDescent="0.25">
      <c r="B303" s="52"/>
      <c r="C303" s="30" t="s">
        <v>45</v>
      </c>
      <c r="D303" s="30" t="s">
        <v>44</v>
      </c>
      <c r="E303" s="30" t="s">
        <v>46</v>
      </c>
    </row>
    <row r="304" spans="2:11" x14ac:dyDescent="0.25">
      <c r="B304" s="53" t="s">
        <v>45</v>
      </c>
      <c r="C304">
        <f>_xlfn.COVARIANCE.P($I$6:$I$276,I6:I276)</f>
        <v>2.3854721261256412E-4</v>
      </c>
      <c r="D304" s="55">
        <f t="shared" ref="D304:E304" si="18">_xlfn.COVARIANCE.P($I$6:$I$276,J6:J276)</f>
        <v>1.3678600341425579E-4</v>
      </c>
      <c r="E304" s="55">
        <f>_xlfn.COVARIANCE.P($I$6:$I$276,K6:K276)</f>
        <v>1.1682667202397546E-4</v>
      </c>
    </row>
    <row r="305" spans="2:7" x14ac:dyDescent="0.25">
      <c r="B305" s="53" t="s">
        <v>44</v>
      </c>
      <c r="C305" s="34">
        <f>_xlfn.COVARIANCE.P($J$6:$J$276,I6:I276)</f>
        <v>1.3678600341425579E-4</v>
      </c>
      <c r="D305" s="34">
        <f t="shared" ref="D305:E305" si="19">_xlfn.COVARIANCE.P($J$6:$J$276,J6:J276)</f>
        <v>2.4293597242223324E-4</v>
      </c>
      <c r="E305" s="34">
        <f t="shared" si="19"/>
        <v>1.4697474571626995E-4</v>
      </c>
    </row>
    <row r="306" spans="2:7" x14ac:dyDescent="0.25">
      <c r="B306" s="53" t="s">
        <v>46</v>
      </c>
      <c r="C306">
        <f>_xlfn.COVARIANCE.P($K$6:$K$276,I6:I276)</f>
        <v>1.1682667202397546E-4</v>
      </c>
      <c r="D306" s="55">
        <f t="shared" ref="D306:E306" si="20">_xlfn.COVARIANCE.P($K$6:$K$276,J6:J276)</f>
        <v>1.4697474571626995E-4</v>
      </c>
      <c r="E306" s="55">
        <f>_xlfn.COVARIANCE.P($K$6:$K$276,K6:K276)</f>
        <v>3.0538614397020343E-4</v>
      </c>
    </row>
    <row r="307" spans="2:7" x14ac:dyDescent="0.25">
      <c r="B307" s="52"/>
    </row>
    <row r="310" spans="2:7" x14ac:dyDescent="0.25">
      <c r="C310" t="s">
        <v>39</v>
      </c>
    </row>
    <row r="311" spans="2:7" x14ac:dyDescent="0.25">
      <c r="C311" s="30" t="s">
        <v>45</v>
      </c>
      <c r="D311" s="30" t="s">
        <v>44</v>
      </c>
      <c r="E311" s="30" t="s">
        <v>46</v>
      </c>
      <c r="F311" s="52"/>
      <c r="G311" s="52"/>
    </row>
    <row r="312" spans="2:7" x14ac:dyDescent="0.25">
      <c r="B312" s="53" t="s">
        <v>45</v>
      </c>
      <c r="C312">
        <f>CORREL($I$6:$I$276,I6:I276)</f>
        <v>1</v>
      </c>
      <c r="D312" s="55">
        <f t="shared" ref="D312:E312" si="21">CORREL($I$6:$I$276,J6:J276)</f>
        <v>0.56820960912565555</v>
      </c>
      <c r="E312" s="55">
        <f>CORREL($I$6:$I$276,K6:K276)</f>
        <v>0.4328427704252365</v>
      </c>
      <c r="F312" s="52"/>
      <c r="G312" s="52"/>
    </row>
    <row r="313" spans="2:7" x14ac:dyDescent="0.25">
      <c r="B313" s="53" t="s">
        <v>44</v>
      </c>
      <c r="C313">
        <f>CORREL($J$6:$J$276,I6:I276)</f>
        <v>0.56820960912565555</v>
      </c>
      <c r="D313" s="55">
        <f t="shared" ref="D313:E313" si="22">CORREL($J$6:$J$276,J6:J276)</f>
        <v>1</v>
      </c>
      <c r="E313" s="55">
        <f t="shared" si="22"/>
        <v>0.53960024695915232</v>
      </c>
      <c r="F313" s="52"/>
      <c r="G313" s="52"/>
    </row>
    <row r="314" spans="2:7" x14ac:dyDescent="0.25">
      <c r="B314" s="53" t="s">
        <v>46</v>
      </c>
      <c r="C314">
        <f>CORREL($K$6:$K$276,I6:I276)</f>
        <v>0.4328427704252365</v>
      </c>
      <c r="D314" s="55">
        <f>CORREL($K$6:$K$276,J6:J276)</f>
        <v>0.53960024695915232</v>
      </c>
      <c r="E314" s="55">
        <f t="shared" ref="D314:E314" si="23">CORREL($K$6:$K$276,K6:K276)</f>
        <v>1.0000000000000002</v>
      </c>
      <c r="F314" s="52"/>
      <c r="G314" s="52"/>
    </row>
    <row r="315" spans="2:7" x14ac:dyDescent="0.25">
      <c r="F315" s="52"/>
      <c r="G315" s="52"/>
    </row>
    <row r="316" spans="2:7" x14ac:dyDescent="0.25">
      <c r="F316" s="52"/>
      <c r="G316" s="52"/>
    </row>
  </sheetData>
  <sortState ref="A6:D278">
    <sortCondition descending="1" ref="A6:A278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příklad1</vt:lpstr>
      <vt:lpstr>přklad 2</vt:lpstr>
      <vt:lpstr>příklad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Kafková Silvie</dc:creator>
  <cp:lastModifiedBy>Kafková Silvie</cp:lastModifiedBy>
  <dcterms:created xsi:type="dcterms:W3CDTF">2013-02-18T10:44:00Z</dcterms:created>
  <dcterms:modified xsi:type="dcterms:W3CDTF">2016-02-29T13:44:36Z</dcterms:modified>
</cp:coreProperties>
</file>