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75970\Desktop\Apot\"/>
    </mc:Choice>
  </mc:AlternateContent>
  <bookViews>
    <workbookView xWindow="0" yWindow="0" windowWidth="19200" windowHeight="8085" activeTab="3"/>
  </bookViews>
  <sheets>
    <sheet name="Ex1" sheetId="1" r:id="rId1"/>
    <sheet name="Ex2" sheetId="2" r:id="rId2"/>
    <sheet name="Ex3" sheetId="3" r:id="rId3"/>
    <sheet name="Ex4" sheetId="4" r:id="rId4"/>
  </sheets>
  <definedNames>
    <definedName name="OLE_LINK1" localSheetId="2">'Ex3'!$A$1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4" l="1"/>
  <c r="D20" i="4"/>
  <c r="E20" i="4"/>
  <c r="F20" i="4"/>
  <c r="B20" i="4"/>
  <c r="C19" i="4"/>
  <c r="D19" i="4"/>
  <c r="E19" i="4"/>
  <c r="F19" i="4"/>
  <c r="B19" i="4"/>
  <c r="C18" i="4"/>
  <c r="D18" i="4"/>
  <c r="E18" i="4"/>
  <c r="F18" i="4"/>
  <c r="B18" i="4"/>
  <c r="C17" i="4"/>
  <c r="D17" i="4"/>
  <c r="E17" i="4"/>
  <c r="F17" i="4"/>
  <c r="B17" i="4"/>
  <c r="C13" i="4"/>
  <c r="D13" i="4"/>
  <c r="E13" i="4"/>
  <c r="F13" i="4"/>
  <c r="B13" i="4"/>
  <c r="C12" i="4"/>
  <c r="D12" i="4"/>
  <c r="E12" i="4"/>
  <c r="F12" i="4"/>
  <c r="B12" i="4"/>
  <c r="C11" i="4"/>
  <c r="D11" i="4"/>
  <c r="E11" i="4"/>
  <c r="F11" i="4"/>
  <c r="B11" i="4"/>
  <c r="C10" i="4"/>
  <c r="D10" i="4"/>
  <c r="E10" i="4"/>
  <c r="F10" i="4"/>
  <c r="B10" i="4"/>
  <c r="C9" i="4"/>
  <c r="D9" i="4"/>
  <c r="E9" i="4"/>
  <c r="F9" i="4"/>
  <c r="B9" i="4"/>
  <c r="A10" i="4" a="1"/>
  <c r="A10" i="4" s="1"/>
  <c r="A11" i="4"/>
  <c r="A13" i="4"/>
  <c r="Q47" i="3"/>
  <c r="P47" i="3"/>
  <c r="R45" i="3"/>
  <c r="S45" i="3"/>
  <c r="T45" i="3"/>
  <c r="U45" i="3"/>
  <c r="V45" i="3"/>
  <c r="W45" i="3"/>
  <c r="X45" i="3"/>
  <c r="R46" i="3"/>
  <c r="S46" i="3"/>
  <c r="T46" i="3"/>
  <c r="U46" i="3"/>
  <c r="V46" i="3"/>
  <c r="W46" i="3"/>
  <c r="X46" i="3"/>
  <c r="R47" i="3"/>
  <c r="S47" i="3"/>
  <c r="T47" i="3"/>
  <c r="U47" i="3"/>
  <c r="V47" i="3"/>
  <c r="W47" i="3"/>
  <c r="X47" i="3"/>
  <c r="R48" i="3"/>
  <c r="S48" i="3"/>
  <c r="T48" i="3"/>
  <c r="U48" i="3"/>
  <c r="V48" i="3"/>
  <c r="W48" i="3"/>
  <c r="X48" i="3"/>
  <c r="R49" i="3"/>
  <c r="S49" i="3"/>
  <c r="T49" i="3"/>
  <c r="U49" i="3"/>
  <c r="V49" i="3"/>
  <c r="W49" i="3"/>
  <c r="X49" i="3"/>
  <c r="R50" i="3"/>
  <c r="S50" i="3"/>
  <c r="T50" i="3"/>
  <c r="U50" i="3"/>
  <c r="V50" i="3"/>
  <c r="W50" i="3"/>
  <c r="X50" i="3"/>
  <c r="S44" i="3"/>
  <c r="T44" i="3"/>
  <c r="U44" i="3"/>
  <c r="V44" i="3"/>
  <c r="W44" i="3"/>
  <c r="X44" i="3"/>
  <c r="R44" i="3"/>
  <c r="R37" i="3"/>
  <c r="S37" i="3"/>
  <c r="T37" i="3"/>
  <c r="U37" i="3"/>
  <c r="V37" i="3"/>
  <c r="W37" i="3"/>
  <c r="X37" i="3"/>
  <c r="R38" i="3"/>
  <c r="S38" i="3"/>
  <c r="T38" i="3"/>
  <c r="U38" i="3"/>
  <c r="V38" i="3"/>
  <c r="W38" i="3"/>
  <c r="X38" i="3"/>
  <c r="R39" i="3"/>
  <c r="S39" i="3"/>
  <c r="T39" i="3"/>
  <c r="U39" i="3"/>
  <c r="V39" i="3"/>
  <c r="W39" i="3"/>
  <c r="X39" i="3"/>
  <c r="R40" i="3"/>
  <c r="S40" i="3"/>
  <c r="T40" i="3"/>
  <c r="U40" i="3"/>
  <c r="V40" i="3"/>
  <c r="W40" i="3"/>
  <c r="X40" i="3"/>
  <c r="R41" i="3"/>
  <c r="S41" i="3"/>
  <c r="T41" i="3"/>
  <c r="U41" i="3"/>
  <c r="V41" i="3"/>
  <c r="W41" i="3"/>
  <c r="X41" i="3"/>
  <c r="R42" i="3"/>
  <c r="S42" i="3"/>
  <c r="T42" i="3"/>
  <c r="U42" i="3"/>
  <c r="V42" i="3"/>
  <c r="W42" i="3"/>
  <c r="X42" i="3"/>
  <c r="S36" i="3"/>
  <c r="T36" i="3"/>
  <c r="U36" i="3"/>
  <c r="V36" i="3"/>
  <c r="W36" i="3"/>
  <c r="X36" i="3"/>
  <c r="R36" i="3"/>
  <c r="R34" i="3" a="1"/>
  <c r="R34" i="3" s="1"/>
  <c r="S34" i="3"/>
  <c r="U34" i="3"/>
  <c r="W34" i="3"/>
  <c r="P37" i="3"/>
  <c r="P38" i="3"/>
  <c r="P39" i="3"/>
  <c r="P40" i="3"/>
  <c r="P41" i="3"/>
  <c r="P42" i="3"/>
  <c r="P36" i="3"/>
  <c r="O47" i="3"/>
  <c r="M57" i="3"/>
  <c r="M47" i="3" a="1"/>
  <c r="M47" i="3" s="1"/>
  <c r="M48" i="3"/>
  <c r="M50" i="3"/>
  <c r="M52" i="3"/>
  <c r="M54" i="3"/>
  <c r="B47" i="3" a="1"/>
  <c r="B47" i="3" s="1"/>
  <c r="C47" i="3"/>
  <c r="E47" i="3"/>
  <c r="G47" i="3"/>
  <c r="I47" i="3"/>
  <c r="B48" i="3"/>
  <c r="D48" i="3"/>
  <c r="F48" i="3"/>
  <c r="H48" i="3"/>
  <c r="J48" i="3"/>
  <c r="C49" i="3"/>
  <c r="E49" i="3"/>
  <c r="G49" i="3"/>
  <c r="I49" i="3"/>
  <c r="B50" i="3"/>
  <c r="D50" i="3"/>
  <c r="F50" i="3"/>
  <c r="H50" i="3"/>
  <c r="J50" i="3"/>
  <c r="C51" i="3"/>
  <c r="E51" i="3"/>
  <c r="G51" i="3"/>
  <c r="I51" i="3"/>
  <c r="B52" i="3"/>
  <c r="D52" i="3"/>
  <c r="F52" i="3"/>
  <c r="H52" i="3"/>
  <c r="J52" i="3"/>
  <c r="C53" i="3"/>
  <c r="E53" i="3"/>
  <c r="G53" i="3"/>
  <c r="I53" i="3"/>
  <c r="B54" i="3"/>
  <c r="D54" i="3"/>
  <c r="F54" i="3"/>
  <c r="H54" i="3"/>
  <c r="J54" i="3"/>
  <c r="C55" i="3"/>
  <c r="E55" i="3"/>
  <c r="G55" i="3"/>
  <c r="I55" i="3"/>
  <c r="I44" i="3"/>
  <c r="J44" i="3"/>
  <c r="J43" i="3"/>
  <c r="B44" i="3" a="1"/>
  <c r="B44" i="3" s="1"/>
  <c r="C44" i="3"/>
  <c r="E44" i="3"/>
  <c r="G44" i="3"/>
  <c r="J37" i="3"/>
  <c r="J38" i="3"/>
  <c r="J39" i="3"/>
  <c r="J40" i="3"/>
  <c r="J41" i="3"/>
  <c r="J42" i="3"/>
  <c r="J36" i="3"/>
  <c r="B43" i="3"/>
  <c r="C43" i="3"/>
  <c r="D43" i="3"/>
  <c r="E43" i="3"/>
  <c r="F43" i="3"/>
  <c r="G43" i="3"/>
  <c r="H43" i="3"/>
  <c r="I43" i="3"/>
  <c r="B37" i="3"/>
  <c r="C37" i="3"/>
  <c r="D37" i="3"/>
  <c r="E37" i="3"/>
  <c r="F37" i="3"/>
  <c r="G37" i="3"/>
  <c r="H37" i="3"/>
  <c r="I37" i="3"/>
  <c r="B38" i="3"/>
  <c r="C38" i="3"/>
  <c r="D38" i="3"/>
  <c r="E38" i="3"/>
  <c r="F38" i="3"/>
  <c r="G38" i="3"/>
  <c r="H38" i="3"/>
  <c r="I38" i="3"/>
  <c r="B39" i="3"/>
  <c r="C39" i="3"/>
  <c r="D39" i="3"/>
  <c r="E39" i="3"/>
  <c r="F39" i="3"/>
  <c r="G39" i="3"/>
  <c r="H39" i="3"/>
  <c r="I39" i="3"/>
  <c r="B40" i="3"/>
  <c r="C40" i="3"/>
  <c r="D40" i="3"/>
  <c r="E40" i="3"/>
  <c r="F40" i="3"/>
  <c r="G40" i="3"/>
  <c r="H40" i="3"/>
  <c r="I40" i="3"/>
  <c r="B41" i="3"/>
  <c r="C41" i="3"/>
  <c r="D41" i="3"/>
  <c r="E41" i="3"/>
  <c r="F41" i="3"/>
  <c r="G41" i="3"/>
  <c r="H41" i="3"/>
  <c r="I41" i="3"/>
  <c r="B42" i="3"/>
  <c r="C42" i="3"/>
  <c r="D42" i="3"/>
  <c r="E42" i="3"/>
  <c r="F42" i="3"/>
  <c r="G42" i="3"/>
  <c r="H42" i="3"/>
  <c r="I42" i="3"/>
  <c r="C36" i="3"/>
  <c r="D36" i="3"/>
  <c r="E36" i="3"/>
  <c r="F36" i="3"/>
  <c r="G36" i="3"/>
  <c r="H36" i="3"/>
  <c r="I36" i="3"/>
  <c r="B36" i="3"/>
  <c r="M26" i="3" a="1"/>
  <c r="M26" i="3"/>
  <c r="M27" i="3"/>
  <c r="M28" i="3"/>
  <c r="M29" i="3"/>
  <c r="M30" i="3"/>
  <c r="M31" i="3"/>
  <c r="M32" i="3"/>
  <c r="M33" i="3"/>
  <c r="Q21" i="3"/>
  <c r="M13" i="3"/>
  <c r="N13" i="3"/>
  <c r="O13" i="3"/>
  <c r="P13" i="3"/>
  <c r="Q13" i="3"/>
  <c r="R13" i="3"/>
  <c r="S13" i="3"/>
  <c r="M14" i="3"/>
  <c r="N14" i="3"/>
  <c r="O14" i="3"/>
  <c r="P14" i="3"/>
  <c r="Q14" i="3"/>
  <c r="R14" i="3"/>
  <c r="S14" i="3"/>
  <c r="M15" i="3"/>
  <c r="N15" i="3"/>
  <c r="O15" i="3"/>
  <c r="P15" i="3"/>
  <c r="Q15" i="3"/>
  <c r="R15" i="3"/>
  <c r="S15" i="3"/>
  <c r="M16" i="3"/>
  <c r="N16" i="3"/>
  <c r="O16" i="3"/>
  <c r="P16" i="3"/>
  <c r="Q16" i="3"/>
  <c r="R16" i="3"/>
  <c r="S16" i="3"/>
  <c r="M17" i="3"/>
  <c r="N17" i="3"/>
  <c r="O17" i="3"/>
  <c r="P17" i="3"/>
  <c r="Q17" i="3"/>
  <c r="R17" i="3"/>
  <c r="S17" i="3"/>
  <c r="M18" i="3"/>
  <c r="N18" i="3"/>
  <c r="O18" i="3"/>
  <c r="P18" i="3"/>
  <c r="Q18" i="3"/>
  <c r="R18" i="3"/>
  <c r="S18" i="3"/>
  <c r="N12" i="3"/>
  <c r="O12" i="3"/>
  <c r="P12" i="3"/>
  <c r="Q12" i="3"/>
  <c r="R12" i="3"/>
  <c r="S12" i="3"/>
  <c r="M12" i="3"/>
  <c r="O20" i="3"/>
  <c r="N20" i="3"/>
  <c r="M4" i="3"/>
  <c r="N4" i="3"/>
  <c r="O4" i="3"/>
  <c r="P4" i="3"/>
  <c r="Q4" i="3"/>
  <c r="R4" i="3"/>
  <c r="S4" i="3"/>
  <c r="M5" i="3"/>
  <c r="N5" i="3"/>
  <c r="O5" i="3"/>
  <c r="P5" i="3"/>
  <c r="Q5" i="3"/>
  <c r="R5" i="3"/>
  <c r="S5" i="3"/>
  <c r="M6" i="3"/>
  <c r="N6" i="3"/>
  <c r="O6" i="3"/>
  <c r="P6" i="3"/>
  <c r="Q6" i="3"/>
  <c r="R6" i="3"/>
  <c r="S6" i="3"/>
  <c r="M7" i="3"/>
  <c r="N7" i="3"/>
  <c r="O7" i="3"/>
  <c r="P7" i="3"/>
  <c r="Q7" i="3"/>
  <c r="R7" i="3"/>
  <c r="S7" i="3"/>
  <c r="M8" i="3"/>
  <c r="N8" i="3"/>
  <c r="O8" i="3"/>
  <c r="P8" i="3"/>
  <c r="Q8" i="3"/>
  <c r="R8" i="3"/>
  <c r="S8" i="3"/>
  <c r="M9" i="3"/>
  <c r="N9" i="3"/>
  <c r="O9" i="3"/>
  <c r="P9" i="3"/>
  <c r="Q9" i="3"/>
  <c r="R9" i="3"/>
  <c r="S9" i="3"/>
  <c r="N3" i="3"/>
  <c r="O3" i="3"/>
  <c r="P3" i="3"/>
  <c r="Q3" i="3"/>
  <c r="R3" i="3"/>
  <c r="S3" i="3"/>
  <c r="M3" i="3"/>
  <c r="M1" i="3" a="1"/>
  <c r="M1" i="3" s="1"/>
  <c r="N1" i="3"/>
  <c r="P1" i="3"/>
  <c r="R1" i="3"/>
  <c r="M20" i="3"/>
  <c r="K20" i="3" a="1"/>
  <c r="K20" i="3" s="1"/>
  <c r="K21" i="3"/>
  <c r="K23" i="3"/>
  <c r="K25" i="3"/>
  <c r="K27" i="3"/>
  <c r="B20" i="3" a="1"/>
  <c r="B20" i="3" s="1"/>
  <c r="C20" i="3"/>
  <c r="E20" i="3"/>
  <c r="G20" i="3"/>
  <c r="I20" i="3"/>
  <c r="C21" i="3"/>
  <c r="E21" i="3"/>
  <c r="G21" i="3"/>
  <c r="I21" i="3"/>
  <c r="C22" i="3"/>
  <c r="E22" i="3"/>
  <c r="G22" i="3"/>
  <c r="I22" i="3"/>
  <c r="C23" i="3"/>
  <c r="E23" i="3"/>
  <c r="G23" i="3"/>
  <c r="I23" i="3"/>
  <c r="C24" i="3"/>
  <c r="E24" i="3"/>
  <c r="G24" i="3"/>
  <c r="I24" i="3"/>
  <c r="C25" i="3"/>
  <c r="E25" i="3"/>
  <c r="G25" i="3"/>
  <c r="I25" i="3"/>
  <c r="C26" i="3"/>
  <c r="E26" i="3"/>
  <c r="G26" i="3"/>
  <c r="I26" i="3"/>
  <c r="C27" i="3"/>
  <c r="E27" i="3"/>
  <c r="G27" i="3"/>
  <c r="I27" i="3"/>
  <c r="B18" i="3" a="1"/>
  <c r="B18" i="3" s="1"/>
  <c r="C18" i="3"/>
  <c r="E18" i="3"/>
  <c r="G18" i="3"/>
  <c r="B12" i="3"/>
  <c r="C12" i="3"/>
  <c r="D12" i="3"/>
  <c r="E12" i="3"/>
  <c r="F12" i="3"/>
  <c r="G12" i="3"/>
  <c r="H12" i="3"/>
  <c r="B13" i="3"/>
  <c r="C13" i="3"/>
  <c r="D13" i="3"/>
  <c r="E13" i="3"/>
  <c r="F13" i="3"/>
  <c r="G13" i="3"/>
  <c r="H13" i="3"/>
  <c r="B14" i="3"/>
  <c r="C14" i="3"/>
  <c r="D14" i="3"/>
  <c r="E14" i="3"/>
  <c r="F14" i="3"/>
  <c r="G14" i="3"/>
  <c r="H14" i="3"/>
  <c r="B15" i="3"/>
  <c r="C15" i="3"/>
  <c r="D15" i="3"/>
  <c r="E15" i="3"/>
  <c r="F15" i="3"/>
  <c r="G15" i="3"/>
  <c r="H15" i="3"/>
  <c r="B16" i="3"/>
  <c r="C16" i="3"/>
  <c r="D16" i="3"/>
  <c r="E16" i="3"/>
  <c r="F16" i="3"/>
  <c r="G16" i="3"/>
  <c r="H16" i="3"/>
  <c r="B17" i="3"/>
  <c r="C17" i="3"/>
  <c r="D17" i="3"/>
  <c r="E17" i="3"/>
  <c r="F17" i="3"/>
  <c r="G17" i="3"/>
  <c r="H17" i="3"/>
  <c r="C11" i="3"/>
  <c r="D11" i="3"/>
  <c r="E11" i="3"/>
  <c r="F11" i="3"/>
  <c r="G11" i="3"/>
  <c r="H11" i="3"/>
  <c r="B11" i="3"/>
  <c r="L39" i="2"/>
  <c r="K39" i="2"/>
  <c r="M36" i="2"/>
  <c r="N36" i="2"/>
  <c r="O36" i="2"/>
  <c r="M37" i="2"/>
  <c r="N37" i="2"/>
  <c r="O37" i="2"/>
  <c r="N35" i="2"/>
  <c r="O35" i="2"/>
  <c r="M35" i="2"/>
  <c r="M29" i="2" a="1"/>
  <c r="M29" i="2" s="1"/>
  <c r="N29" i="2"/>
  <c r="M32" i="2"/>
  <c r="N32" i="2"/>
  <c r="O32" i="2"/>
  <c r="M33" i="2"/>
  <c r="N33" i="2"/>
  <c r="O33" i="2"/>
  <c r="N31" i="2"/>
  <c r="O31" i="2"/>
  <c r="M31" i="2"/>
  <c r="J39" i="2"/>
  <c r="H39" i="2" a="1"/>
  <c r="H39" i="2" s="1"/>
  <c r="B39" i="2" a="1"/>
  <c r="B39" i="2" s="1"/>
  <c r="C39" i="2"/>
  <c r="E39" i="2"/>
  <c r="B40" i="2"/>
  <c r="D40" i="2"/>
  <c r="F40" i="2"/>
  <c r="C41" i="2"/>
  <c r="E41" i="2"/>
  <c r="B42" i="2"/>
  <c r="D42" i="2"/>
  <c r="F42" i="2"/>
  <c r="C43" i="2"/>
  <c r="E43" i="2"/>
  <c r="F32" i="2" a="1"/>
  <c r="F32" i="2" s="1"/>
  <c r="F33" i="2"/>
  <c r="C36" i="2"/>
  <c r="D36" i="2"/>
  <c r="B36" i="2"/>
  <c r="B24" i="2" a="1"/>
  <c r="B24" i="2" s="1"/>
  <c r="C24" i="2"/>
  <c r="E24" i="2"/>
  <c r="C25" i="2"/>
  <c r="E25" i="2"/>
  <c r="C26" i="2"/>
  <c r="E26" i="2"/>
  <c r="C27" i="2"/>
  <c r="E27" i="2"/>
  <c r="J18" i="2"/>
  <c r="L17" i="2"/>
  <c r="Q15" i="2"/>
  <c r="O12" i="2"/>
  <c r="P12" i="2"/>
  <c r="Q12" i="2"/>
  <c r="O13" i="2"/>
  <c r="P13" i="2"/>
  <c r="Q13" i="2"/>
  <c r="P11" i="2"/>
  <c r="Q11" i="2"/>
  <c r="O11" i="2"/>
  <c r="P5" i="2"/>
  <c r="Q5" i="2"/>
  <c r="O5" i="2"/>
  <c r="M8" i="2"/>
  <c r="M9" i="2"/>
  <c r="M7" i="2"/>
  <c r="O8" i="2"/>
  <c r="P8" i="2"/>
  <c r="Q8" i="2"/>
  <c r="O9" i="2"/>
  <c r="P9" i="2"/>
  <c r="Q9" i="2"/>
  <c r="P7" i="2"/>
  <c r="Q7" i="2"/>
  <c r="O7" i="2"/>
  <c r="K17" i="2" a="1"/>
  <c r="K17" i="2" s="1"/>
  <c r="O17" i="2" a="1"/>
  <c r="O17" i="2" s="1"/>
  <c r="O18" i="2"/>
  <c r="J17" i="2"/>
  <c r="I17" i="2"/>
  <c r="I14" i="2" a="1"/>
  <c r="I14" i="2"/>
  <c r="J14" i="2"/>
  <c r="K14" i="2"/>
  <c r="L14" i="2"/>
  <c r="G22" i="2"/>
  <c r="G17" i="2" a="1"/>
  <c r="G17" i="2"/>
  <c r="G18" i="2"/>
  <c r="G19" i="2"/>
  <c r="G20" i="2"/>
  <c r="B17" i="2" a="1"/>
  <c r="B17" i="2" s="1"/>
  <c r="C17" i="2"/>
  <c r="E17" i="2"/>
  <c r="C18" i="2"/>
  <c r="E18" i="2"/>
  <c r="C19" i="2"/>
  <c r="E19" i="2"/>
  <c r="C20" i="2"/>
  <c r="E20" i="2"/>
  <c r="B13" i="2"/>
  <c r="C13" i="2"/>
  <c r="D13" i="2"/>
  <c r="B14" i="2"/>
  <c r="C14" i="2"/>
  <c r="D14" i="2"/>
  <c r="C12" i="2"/>
  <c r="D12" i="2"/>
  <c r="B12" i="2"/>
  <c r="C10" i="2"/>
  <c r="B9" i="2" a="1"/>
  <c r="B9" i="2" s="1"/>
  <c r="B10" i="2"/>
  <c r="D9" i="2"/>
  <c r="D8" i="2"/>
  <c r="C8" i="2"/>
  <c r="C9" i="2"/>
  <c r="D10" i="2"/>
  <c r="B8" i="2"/>
  <c r="N4" i="1"/>
  <c r="N5" i="1"/>
  <c r="N3" i="1"/>
  <c r="N62" i="1"/>
  <c r="L5" i="1" s="1"/>
  <c r="N43" i="1"/>
  <c r="M5" i="1"/>
  <c r="M4" i="1"/>
  <c r="L4" i="1"/>
  <c r="M3" i="1"/>
  <c r="L3" i="1"/>
  <c r="D49" i="1"/>
  <c r="D53" i="1" s="1"/>
  <c r="D50" i="1"/>
  <c r="C49" i="1"/>
  <c r="D54" i="1"/>
  <c r="C53" i="1"/>
  <c r="O43" i="1"/>
  <c r="C35" i="1"/>
  <c r="D35" i="1"/>
  <c r="D34" i="1"/>
  <c r="C31" i="1"/>
  <c r="D30" i="1"/>
  <c r="D31" i="1"/>
  <c r="C30" i="1"/>
  <c r="C34" i="1" s="1"/>
  <c r="O24" i="1"/>
  <c r="N24" i="1"/>
  <c r="G22" i="1"/>
  <c r="L24" i="1" a="1"/>
  <c r="L24" i="1" s="1"/>
  <c r="H24" i="1" a="1"/>
  <c r="H24" i="1" s="1"/>
  <c r="I24" i="1"/>
  <c r="H25" i="1"/>
  <c r="J25" i="1"/>
  <c r="I26" i="1"/>
  <c r="G19" i="1" a="1"/>
  <c r="G19" i="1" s="1"/>
  <c r="G20" i="1"/>
  <c r="C24" i="1" a="1"/>
  <c r="C24" i="1" s="1"/>
  <c r="D24" i="1"/>
  <c r="C25" i="1"/>
  <c r="E25" i="1"/>
  <c r="D26" i="1"/>
  <c r="C19" i="1" a="1"/>
  <c r="C19" i="1" s="1"/>
  <c r="D19" i="1"/>
  <c r="C20" i="1"/>
  <c r="E20" i="1"/>
  <c r="D21" i="1"/>
  <c r="C16" i="1"/>
  <c r="D16" i="1"/>
  <c r="D15" i="1"/>
  <c r="C15" i="1"/>
  <c r="C12" i="1"/>
  <c r="D11" i="1"/>
  <c r="D12" i="1"/>
  <c r="C11" i="1"/>
  <c r="A12" i="4" l="1"/>
  <c r="X34" i="3"/>
  <c r="V34" i="3"/>
  <c r="T34" i="3"/>
  <c r="M55" i="3"/>
  <c r="M53" i="3"/>
  <c r="M51" i="3"/>
  <c r="M49" i="3"/>
  <c r="J55" i="3"/>
  <c r="H55" i="3"/>
  <c r="F55" i="3"/>
  <c r="D55" i="3"/>
  <c r="B55" i="3"/>
  <c r="I54" i="3"/>
  <c r="G54" i="3"/>
  <c r="E54" i="3"/>
  <c r="C54" i="3"/>
  <c r="J53" i="3"/>
  <c r="H53" i="3"/>
  <c r="F53" i="3"/>
  <c r="D53" i="3"/>
  <c r="B53" i="3"/>
  <c r="I52" i="3"/>
  <c r="G52" i="3"/>
  <c r="E52" i="3"/>
  <c r="C52" i="3"/>
  <c r="J51" i="3"/>
  <c r="H51" i="3"/>
  <c r="F51" i="3"/>
  <c r="D51" i="3"/>
  <c r="B51" i="3"/>
  <c r="I50" i="3"/>
  <c r="G50" i="3"/>
  <c r="E50" i="3"/>
  <c r="C50" i="3"/>
  <c r="J49" i="3"/>
  <c r="H49" i="3"/>
  <c r="F49" i="3"/>
  <c r="D49" i="3"/>
  <c r="B49" i="3"/>
  <c r="I48" i="3"/>
  <c r="G48" i="3"/>
  <c r="E48" i="3"/>
  <c r="C48" i="3"/>
  <c r="J47" i="3"/>
  <c r="H47" i="3"/>
  <c r="F47" i="3"/>
  <c r="D47" i="3"/>
  <c r="H44" i="3"/>
  <c r="F44" i="3"/>
  <c r="D44" i="3"/>
  <c r="S1" i="3"/>
  <c r="Q1" i="3"/>
  <c r="O1" i="3"/>
  <c r="K26" i="3"/>
  <c r="K24" i="3"/>
  <c r="K22" i="3"/>
  <c r="H27" i="3"/>
  <c r="F27" i="3"/>
  <c r="D27" i="3"/>
  <c r="B27" i="3"/>
  <c r="H26" i="3"/>
  <c r="F26" i="3"/>
  <c r="D26" i="3"/>
  <c r="B26" i="3"/>
  <c r="H25" i="3"/>
  <c r="F25" i="3"/>
  <c r="D25" i="3"/>
  <c r="B25" i="3"/>
  <c r="H24" i="3"/>
  <c r="F24" i="3"/>
  <c r="D24" i="3"/>
  <c r="B24" i="3"/>
  <c r="H23" i="3"/>
  <c r="F23" i="3"/>
  <c r="D23" i="3"/>
  <c r="B23" i="3"/>
  <c r="H22" i="3"/>
  <c r="F22" i="3"/>
  <c r="D22" i="3"/>
  <c r="B22" i="3"/>
  <c r="H21" i="3"/>
  <c r="F21" i="3"/>
  <c r="D21" i="3"/>
  <c r="B21" i="3"/>
  <c r="H20" i="3"/>
  <c r="F20" i="3"/>
  <c r="D20" i="3"/>
  <c r="H18" i="3"/>
  <c r="F18" i="3"/>
  <c r="D18" i="3"/>
  <c r="O29" i="2"/>
  <c r="H42" i="2"/>
  <c r="H40" i="2"/>
  <c r="H43" i="2"/>
  <c r="H41" i="2"/>
  <c r="F43" i="2"/>
  <c r="D43" i="2"/>
  <c r="B43" i="2"/>
  <c r="E42" i="2"/>
  <c r="C42" i="2"/>
  <c r="F41" i="2"/>
  <c r="D41" i="2"/>
  <c r="B41" i="2"/>
  <c r="E40" i="2"/>
  <c r="C40" i="2"/>
  <c r="F39" i="2"/>
  <c r="D39" i="2"/>
  <c r="F34" i="2"/>
  <c r="D27" i="2"/>
  <c r="B27" i="2"/>
  <c r="D26" i="2"/>
  <c r="B26" i="2"/>
  <c r="D25" i="2"/>
  <c r="B25" i="2"/>
  <c r="D24" i="2"/>
  <c r="O19" i="2"/>
  <c r="D20" i="2"/>
  <c r="B20" i="2"/>
  <c r="D19" i="2"/>
  <c r="B19" i="2"/>
  <c r="D18" i="2"/>
  <c r="B18" i="2"/>
  <c r="D17" i="2"/>
  <c r="C50" i="1"/>
  <c r="C54" i="1" s="1"/>
  <c r="H62" i="1" s="1" a="1"/>
  <c r="C57" i="1" a="1"/>
  <c r="L25" i="1"/>
  <c r="L26" i="1"/>
  <c r="J26" i="1"/>
  <c r="H26" i="1"/>
  <c r="I25" i="1"/>
  <c r="J24" i="1"/>
  <c r="G21" i="1"/>
  <c r="E26" i="1"/>
  <c r="C26" i="1"/>
  <c r="D25" i="1"/>
  <c r="E24" i="1"/>
  <c r="E21" i="1"/>
  <c r="C21" i="1"/>
  <c r="D20" i="1"/>
  <c r="E19" i="1"/>
  <c r="H45" i="2" l="1"/>
  <c r="E59" i="1"/>
  <c r="C59" i="1"/>
  <c r="D58" i="1"/>
  <c r="E57" i="1"/>
  <c r="C57" i="1"/>
  <c r="D59" i="1"/>
  <c r="E58" i="1"/>
  <c r="C58" i="1"/>
  <c r="D57" i="1"/>
  <c r="I64" i="1"/>
  <c r="J63" i="1"/>
  <c r="H63" i="1"/>
  <c r="I62" i="1"/>
  <c r="J64" i="1"/>
  <c r="H64" i="1"/>
  <c r="I63" i="1"/>
  <c r="J62" i="1"/>
  <c r="H62" i="1"/>
  <c r="C38" i="1" a="1"/>
  <c r="D40" i="1" s="1"/>
  <c r="H43" i="1" a="1"/>
  <c r="L62" i="1" l="1" a="1"/>
  <c r="L63" i="1" s="1"/>
  <c r="C62" i="1" a="1"/>
  <c r="G57" i="1" a="1"/>
  <c r="E38" i="1"/>
  <c r="D38" i="1"/>
  <c r="C40" i="1"/>
  <c r="E39" i="1"/>
  <c r="C38" i="1"/>
  <c r="D39" i="1"/>
  <c r="E40" i="1"/>
  <c r="C39" i="1"/>
  <c r="J45" i="1"/>
  <c r="H45" i="1"/>
  <c r="I44" i="1"/>
  <c r="J43" i="1"/>
  <c r="H43" i="1"/>
  <c r="I45" i="1"/>
  <c r="J44" i="1"/>
  <c r="H44" i="1"/>
  <c r="I43" i="1"/>
  <c r="L64" i="1" l="1"/>
  <c r="L62" i="1"/>
  <c r="D64" i="1"/>
  <c r="E63" i="1"/>
  <c r="C63" i="1"/>
  <c r="D62" i="1"/>
  <c r="E64" i="1"/>
  <c r="C64" i="1"/>
  <c r="D63" i="1"/>
  <c r="E62" i="1"/>
  <c r="C62" i="1"/>
  <c r="G59" i="1"/>
  <c r="G57" i="1"/>
  <c r="G58" i="1"/>
  <c r="O62" i="1"/>
  <c r="G38" i="1" a="1"/>
  <c r="G40" i="1" s="1"/>
  <c r="C43" i="1" a="1"/>
  <c r="G39" i="1"/>
  <c r="G38" i="1"/>
  <c r="G41" i="1" s="1"/>
  <c r="E45" i="1"/>
  <c r="C45" i="1"/>
  <c r="D44" i="1"/>
  <c r="E43" i="1"/>
  <c r="C43" i="1"/>
  <c r="D45" i="1"/>
  <c r="E44" i="1"/>
  <c r="C44" i="1"/>
  <c r="D43" i="1"/>
  <c r="L43" i="1" a="1"/>
  <c r="G60" i="1" l="1"/>
  <c r="L45" i="1"/>
  <c r="L43" i="1"/>
  <c r="L44" i="1"/>
</calcChain>
</file>

<file path=xl/sharedStrings.xml><?xml version="1.0" encoding="utf-8"?>
<sst xmlns="http://schemas.openxmlformats.org/spreadsheetml/2006/main" count="133" uniqueCount="61">
  <si>
    <t>Market</t>
  </si>
  <si>
    <t>Security</t>
  </si>
  <si>
    <r>
      <t>r</t>
    </r>
    <r>
      <rPr>
        <b/>
        <vertAlign val="subscript"/>
        <sz val="12"/>
        <color theme="1"/>
        <rFont val="Times New Roman"/>
        <family val="1"/>
        <charset val="238"/>
      </rPr>
      <t>i</t>
    </r>
  </si>
  <si>
    <t>risk</t>
  </si>
  <si>
    <r>
      <t>Correlation</t>
    </r>
    <r>
      <rPr>
        <b/>
        <u/>
        <vertAlign val="subscript"/>
        <sz val="12"/>
        <color rgb="FF008080"/>
        <rFont val="Times New Roman"/>
        <family val="1"/>
        <charset val="238"/>
      </rPr>
      <t>A</t>
    </r>
    <r>
      <rPr>
        <b/>
        <vertAlign val="subscript"/>
        <sz val="12"/>
        <color theme="1"/>
        <rFont val="Times New Roman"/>
        <family val="1"/>
        <charset val="238"/>
      </rPr>
      <t>,B</t>
    </r>
  </si>
  <si>
    <t>I</t>
  </si>
  <si>
    <t>A</t>
  </si>
  <si>
    <t>B</t>
  </si>
  <si>
    <t>II</t>
  </si>
  <si>
    <t>III</t>
  </si>
  <si>
    <t>CM</t>
  </si>
  <si>
    <t>VRS</t>
  </si>
  <si>
    <t>wi</t>
  </si>
  <si>
    <t>w1</t>
  </si>
  <si>
    <t>lambda1</t>
  </si>
  <si>
    <t>proof</t>
  </si>
  <si>
    <t>Rp</t>
  </si>
  <si>
    <t>Sigma(P)</t>
  </si>
  <si>
    <t>Market I</t>
  </si>
  <si>
    <t>Market II</t>
  </si>
  <si>
    <t>Sigma</t>
  </si>
  <si>
    <t>Company 1</t>
  </si>
  <si>
    <t>Company 2</t>
  </si>
  <si>
    <t>Company 3</t>
  </si>
  <si>
    <t>Correlation</t>
  </si>
  <si>
    <t>m</t>
  </si>
  <si>
    <r>
      <t>s</t>
    </r>
    <r>
      <rPr>
        <b/>
        <vertAlign val="subscript"/>
        <sz val="10"/>
        <color theme="1"/>
        <rFont val="Symbol"/>
        <family val="1"/>
        <charset val="2"/>
      </rPr>
      <t>1,2</t>
    </r>
  </si>
  <si>
    <t>s</t>
  </si>
  <si>
    <r>
      <t>s</t>
    </r>
    <r>
      <rPr>
        <b/>
        <vertAlign val="subscript"/>
        <sz val="10"/>
        <color theme="1"/>
        <rFont val="Symbol"/>
        <family val="1"/>
        <charset val="2"/>
      </rPr>
      <t>1,3</t>
    </r>
  </si>
  <si>
    <r>
      <t>s</t>
    </r>
    <r>
      <rPr>
        <b/>
        <vertAlign val="subscript"/>
        <sz val="10"/>
        <color theme="1"/>
        <rFont val="Symbol"/>
        <family val="1"/>
        <charset val="2"/>
      </rPr>
      <t>2,3</t>
    </r>
  </si>
  <si>
    <t>Proof</t>
  </si>
  <si>
    <t>Var(p)</t>
  </si>
  <si>
    <t>wT*V*w</t>
  </si>
  <si>
    <t>Var(P)</t>
  </si>
  <si>
    <t>sum_w+cv</t>
  </si>
  <si>
    <t>Rp=15%</t>
  </si>
  <si>
    <t>w2</t>
  </si>
  <si>
    <t>w3</t>
  </si>
  <si>
    <t>lambda2</t>
  </si>
  <si>
    <t>SigmaP</t>
  </si>
  <si>
    <r>
      <t>Sec</t>
    </r>
    <r>
      <rPr>
        <vertAlign val="subscript"/>
        <sz val="10"/>
        <color theme="1"/>
        <rFont val="Arial"/>
        <family val="2"/>
        <charset val="238"/>
      </rPr>
      <t>1</t>
    </r>
  </si>
  <si>
    <r>
      <t>Sec</t>
    </r>
    <r>
      <rPr>
        <vertAlign val="subscript"/>
        <sz val="10"/>
        <color theme="1"/>
        <rFont val="Arial"/>
        <family val="2"/>
        <charset val="238"/>
      </rPr>
      <t xml:space="preserve"> 2</t>
    </r>
  </si>
  <si>
    <r>
      <t>Sec</t>
    </r>
    <r>
      <rPr>
        <vertAlign val="subscript"/>
        <sz val="10"/>
        <color theme="1"/>
        <rFont val="Arial"/>
        <family val="2"/>
        <charset val="238"/>
      </rPr>
      <t xml:space="preserve"> 3</t>
    </r>
  </si>
  <si>
    <r>
      <t>Sec</t>
    </r>
    <r>
      <rPr>
        <vertAlign val="subscript"/>
        <sz val="10"/>
        <color theme="1"/>
        <rFont val="Arial"/>
        <family val="2"/>
        <charset val="238"/>
      </rPr>
      <t xml:space="preserve"> 4</t>
    </r>
  </si>
  <si>
    <r>
      <t>Sec</t>
    </r>
    <r>
      <rPr>
        <vertAlign val="subscript"/>
        <sz val="10"/>
        <color theme="1"/>
        <rFont val="Arial"/>
        <family val="2"/>
        <charset val="238"/>
      </rPr>
      <t xml:space="preserve"> 5</t>
    </r>
  </si>
  <si>
    <r>
      <t>Sec</t>
    </r>
    <r>
      <rPr>
        <vertAlign val="subscript"/>
        <sz val="10"/>
        <color theme="1"/>
        <rFont val="Arial"/>
        <family val="2"/>
        <charset val="238"/>
      </rPr>
      <t xml:space="preserve"> 6</t>
    </r>
  </si>
  <si>
    <r>
      <t>Sec</t>
    </r>
    <r>
      <rPr>
        <vertAlign val="subscript"/>
        <sz val="10"/>
        <color theme="1"/>
        <rFont val="Arial"/>
        <family val="2"/>
        <charset val="238"/>
      </rPr>
      <t xml:space="preserve"> 7</t>
    </r>
  </si>
  <si>
    <r>
      <t>r</t>
    </r>
    <r>
      <rPr>
        <vertAlign val="subscript"/>
        <sz val="10"/>
        <color theme="1"/>
        <rFont val="Arial"/>
        <family val="2"/>
        <charset val="238"/>
      </rPr>
      <t>i</t>
    </r>
    <r>
      <rPr>
        <sz val="10"/>
        <color theme="1"/>
        <rFont val="Arial"/>
        <family val="2"/>
        <charset val="238"/>
      </rPr>
      <t xml:space="preserve"> (%)</t>
    </r>
  </si>
  <si>
    <r>
      <t>Sec</t>
    </r>
    <r>
      <rPr>
        <vertAlign val="subscript"/>
        <sz val="10"/>
        <color theme="1"/>
        <rFont val="Arial"/>
        <family val="2"/>
        <charset val="238"/>
      </rPr>
      <t xml:space="preserve"> 1</t>
    </r>
  </si>
  <si>
    <t>Min_variance</t>
  </si>
  <si>
    <t>E(Rp)=5%</t>
  </si>
  <si>
    <t>Risky portfolio</t>
  </si>
  <si>
    <t>C</t>
  </si>
  <si>
    <t>D</t>
  </si>
  <si>
    <t>1.</t>
  </si>
  <si>
    <t>2.</t>
  </si>
  <si>
    <t>3.</t>
  </si>
  <si>
    <t>4.</t>
  </si>
  <si>
    <t>5.</t>
  </si>
  <si>
    <t>Portfolio</t>
  </si>
  <si>
    <t>rf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</si>
</sst>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vertAlign val="subscript"/>
      <sz val="12"/>
      <color theme="1"/>
      <name val="Times New Roman"/>
      <family val="1"/>
      <charset val="238"/>
    </font>
    <font>
      <b/>
      <u/>
      <sz val="12"/>
      <color rgb="FF008080"/>
      <name val="Times New Roman"/>
      <family val="1"/>
      <charset val="238"/>
    </font>
    <font>
      <b/>
      <u/>
      <vertAlign val="subscript"/>
      <sz val="12"/>
      <color rgb="FF008080"/>
      <name val="Times New Roman"/>
      <family val="1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Symbol"/>
      <family val="1"/>
      <charset val="2"/>
    </font>
    <font>
      <b/>
      <vertAlign val="subscript"/>
      <sz val="10"/>
      <color theme="1"/>
      <name val="Symbol"/>
      <family val="1"/>
      <charset val="2"/>
    </font>
    <font>
      <vertAlign val="subscript"/>
      <sz val="10"/>
      <color theme="1"/>
      <name val="Arial"/>
      <family val="2"/>
      <charset val="238"/>
    </font>
    <font>
      <sz val="10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2" fillId="0" borderId="0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top" wrapText="1"/>
    </xf>
    <xf numFmtId="10" fontId="1" fillId="0" borderId="4" xfId="0" applyNumberFormat="1" applyFont="1" applyBorder="1" applyAlignment="1">
      <alignment horizontal="center" vertical="center" wrapText="1"/>
    </xf>
    <xf numFmtId="9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</xdr:row>
          <xdr:rowOff>0</xdr:rowOff>
        </xdr:from>
        <xdr:to>
          <xdr:col>0</xdr:col>
          <xdr:colOff>171450</xdr:colOff>
          <xdr:row>2</xdr:row>
          <xdr:rowOff>38100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</xdr:row>
          <xdr:rowOff>0</xdr:rowOff>
        </xdr:from>
        <xdr:to>
          <xdr:col>0</xdr:col>
          <xdr:colOff>209550</xdr:colOff>
          <xdr:row>3</xdr:row>
          <xdr:rowOff>38100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5</xdr:row>
          <xdr:rowOff>0</xdr:rowOff>
        </xdr:from>
        <xdr:to>
          <xdr:col>0</xdr:col>
          <xdr:colOff>152400</xdr:colOff>
          <xdr:row>6</xdr:row>
          <xdr:rowOff>0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wmf"/><Relationship Id="rId3" Type="http://schemas.openxmlformats.org/officeDocument/2006/relationships/oleObject" Target="../embeddings/oleObject1.bin"/><Relationship Id="rId7" Type="http://schemas.openxmlformats.org/officeDocument/2006/relationships/oleObject" Target="../embeddings/oleObject3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image" Target="../media/image2.wmf"/><Relationship Id="rId5" Type="http://schemas.openxmlformats.org/officeDocument/2006/relationships/oleObject" Target="../embeddings/oleObject2.bin"/><Relationship Id="rId4" Type="http://schemas.openxmlformats.org/officeDocument/2006/relationships/image" Target="../media/image1.w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4"/>
  <sheetViews>
    <sheetView workbookViewId="0">
      <selection activeCell="N3" sqref="N3:N5"/>
    </sheetView>
  </sheetViews>
  <sheetFormatPr defaultRowHeight="15" x14ac:dyDescent="0.25"/>
  <sheetData>
    <row r="1" spans="1:14" ht="18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</row>
    <row r="2" spans="1:14" ht="16.5" thickBot="1" x14ac:dyDescent="0.3">
      <c r="A2" s="6" t="s">
        <v>5</v>
      </c>
      <c r="B2" s="4" t="s">
        <v>6</v>
      </c>
      <c r="C2" s="5">
        <v>0.22</v>
      </c>
      <c r="D2" s="5">
        <v>0.3</v>
      </c>
      <c r="E2" s="8">
        <v>0.15</v>
      </c>
      <c r="K2" t="s">
        <v>0</v>
      </c>
      <c r="L2" s="11" t="s">
        <v>16</v>
      </c>
      <c r="M2" s="12" t="s">
        <v>20</v>
      </c>
    </row>
    <row r="3" spans="1:14" ht="16.5" thickBot="1" x14ac:dyDescent="0.3">
      <c r="A3" s="7"/>
      <c r="B3" s="4" t="s">
        <v>7</v>
      </c>
      <c r="C3" s="5">
        <v>0.31</v>
      </c>
      <c r="D3" s="5">
        <v>0.32</v>
      </c>
      <c r="E3" s="9"/>
      <c r="K3" t="s">
        <v>5</v>
      </c>
      <c r="L3" s="11">
        <f>N24</f>
        <v>0.26158924205378975</v>
      </c>
      <c r="M3" s="12">
        <f>O24</f>
        <v>0.2346594056815465</v>
      </c>
      <c r="N3">
        <f>L3/M3</f>
        <v>1.1147613763617445</v>
      </c>
    </row>
    <row r="4" spans="1:14" ht="16.5" thickBot="1" x14ac:dyDescent="0.3">
      <c r="A4" s="6" t="s">
        <v>8</v>
      </c>
      <c r="B4" s="4" t="s">
        <v>6</v>
      </c>
      <c r="C4" s="5">
        <v>0.26</v>
      </c>
      <c r="D4" s="5">
        <v>0.28999999999999998</v>
      </c>
      <c r="E4" s="8">
        <v>-0.06</v>
      </c>
      <c r="K4" t="s">
        <v>8</v>
      </c>
      <c r="L4" s="11">
        <f>N43</f>
        <v>0.29514876469552631</v>
      </c>
      <c r="M4" s="12">
        <f>O43</f>
        <v>0.2112511740270491</v>
      </c>
      <c r="N4">
        <f t="shared" ref="N4:N5" si="0">L4/M4</f>
        <v>1.3971461510445133</v>
      </c>
    </row>
    <row r="5" spans="1:14" ht="16.5" thickBot="1" x14ac:dyDescent="0.3">
      <c r="A5" s="7"/>
      <c r="B5" s="4" t="s">
        <v>7</v>
      </c>
      <c r="C5" s="5">
        <v>0.34</v>
      </c>
      <c r="D5" s="5">
        <v>0.33</v>
      </c>
      <c r="E5" s="9"/>
      <c r="K5" t="s">
        <v>9</v>
      </c>
      <c r="L5" s="11">
        <f>N62</f>
        <v>0.22467432052483599</v>
      </c>
      <c r="M5" s="12">
        <f>O62</f>
        <v>0.18319150743791543</v>
      </c>
      <c r="N5">
        <f t="shared" si="0"/>
        <v>1.2264450665158662</v>
      </c>
    </row>
    <row r="6" spans="1:14" ht="16.5" thickBot="1" x14ac:dyDescent="0.3">
      <c r="A6" s="6" t="s">
        <v>9</v>
      </c>
      <c r="B6" s="4" t="s">
        <v>6</v>
      </c>
      <c r="C6" s="5">
        <v>0.18</v>
      </c>
      <c r="D6" s="5">
        <v>0.2</v>
      </c>
      <c r="E6" s="8">
        <v>0.09</v>
      </c>
    </row>
    <row r="7" spans="1:14" ht="16.5" thickBot="1" x14ac:dyDescent="0.3">
      <c r="A7" s="7"/>
      <c r="B7" s="4" t="s">
        <v>7</v>
      </c>
      <c r="C7" s="5">
        <v>0.41</v>
      </c>
      <c r="D7" s="5">
        <v>0.38</v>
      </c>
      <c r="E7" s="9"/>
    </row>
    <row r="10" spans="1:14" ht="15.75" x14ac:dyDescent="0.25">
      <c r="B10" s="13" t="s">
        <v>18</v>
      </c>
      <c r="C10" t="s">
        <v>10</v>
      </c>
    </row>
    <row r="11" spans="1:14" x14ac:dyDescent="0.25">
      <c r="C11">
        <f>D2^2</f>
        <v>0.09</v>
      </c>
      <c r="D11">
        <f>D2*D3*E2</f>
        <v>1.44E-2</v>
      </c>
    </row>
    <row r="12" spans="1:14" x14ac:dyDescent="0.25">
      <c r="C12">
        <f>D11</f>
        <v>1.44E-2</v>
      </c>
      <c r="D12">
        <f>D3^2</f>
        <v>0.1024</v>
      </c>
    </row>
    <row r="14" spans="1:14" x14ac:dyDescent="0.25">
      <c r="G14" t="s">
        <v>11</v>
      </c>
    </row>
    <row r="15" spans="1:14" x14ac:dyDescent="0.25">
      <c r="C15" s="10">
        <f>2*C11</f>
        <v>0.18</v>
      </c>
      <c r="D15" s="10">
        <f>2*D11</f>
        <v>2.8799999999999999E-2</v>
      </c>
      <c r="E15" s="10">
        <v>1</v>
      </c>
      <c r="G15">
        <v>0</v>
      </c>
    </row>
    <row r="16" spans="1:14" x14ac:dyDescent="0.25">
      <c r="C16" s="10">
        <f>2*C12</f>
        <v>2.8799999999999999E-2</v>
      </c>
      <c r="D16" s="10">
        <f>2*D12</f>
        <v>0.20480000000000001</v>
      </c>
      <c r="E16" s="10">
        <v>1</v>
      </c>
      <c r="G16">
        <v>0</v>
      </c>
    </row>
    <row r="17" spans="2:15" x14ac:dyDescent="0.25">
      <c r="C17" s="10">
        <v>1</v>
      </c>
      <c r="D17" s="10">
        <v>1</v>
      </c>
      <c r="E17" s="10">
        <v>0</v>
      </c>
      <c r="G17">
        <v>1</v>
      </c>
    </row>
    <row r="18" spans="2:15" x14ac:dyDescent="0.25">
      <c r="G18" t="s">
        <v>12</v>
      </c>
    </row>
    <row r="19" spans="2:15" x14ac:dyDescent="0.25">
      <c r="C19">
        <f t="array" ref="C19:E21">MINVERSE(C15:E17)</f>
        <v>3.0562347188264058</v>
      </c>
      <c r="D19">
        <v>-3.0562347188264058</v>
      </c>
      <c r="E19">
        <v>0.53789731051344747</v>
      </c>
      <c r="F19" t="s">
        <v>13</v>
      </c>
      <c r="G19">
        <f t="array" ref="G19:G21">MMULT(C19:E21,G15:G17)</f>
        <v>0.53789731051344747</v>
      </c>
    </row>
    <row r="20" spans="2:15" x14ac:dyDescent="0.25">
      <c r="C20">
        <v>-3.0562347188264058</v>
      </c>
      <c r="D20">
        <v>3.0562347188264058</v>
      </c>
      <c r="E20">
        <v>0.46210268948655248</v>
      </c>
      <c r="F20" t="s">
        <v>13</v>
      </c>
      <c r="G20">
        <v>0.46210268948655248</v>
      </c>
    </row>
    <row r="21" spans="2:15" x14ac:dyDescent="0.25">
      <c r="C21">
        <v>0.53789731051344747</v>
      </c>
      <c r="D21">
        <v>0.46210268948655259</v>
      </c>
      <c r="E21">
        <v>-0.11013007334963325</v>
      </c>
      <c r="F21" t="s">
        <v>14</v>
      </c>
      <c r="G21">
        <v>-0.11013007334963325</v>
      </c>
    </row>
    <row r="22" spans="2:15" x14ac:dyDescent="0.25">
      <c r="F22" t="s">
        <v>15</v>
      </c>
      <c r="G22">
        <f>G19+G20</f>
        <v>1</v>
      </c>
    </row>
    <row r="23" spans="2:15" x14ac:dyDescent="0.25">
      <c r="N23" s="11" t="s">
        <v>16</v>
      </c>
      <c r="O23" s="12" t="s">
        <v>17</v>
      </c>
    </row>
    <row r="24" spans="2:15" x14ac:dyDescent="0.25">
      <c r="C24">
        <f t="array" ref="C24:E26">MMULT(C19:E21,C15:E17)</f>
        <v>1</v>
      </c>
      <c r="D24">
        <v>0</v>
      </c>
      <c r="E24">
        <v>0</v>
      </c>
      <c r="H24">
        <f t="array" ref="H24:J26">MINVERSE(C15:E17)</f>
        <v>3.0562347188264058</v>
      </c>
      <c r="I24">
        <v>-3.0562347188264058</v>
      </c>
      <c r="J24">
        <v>0.53789731051344747</v>
      </c>
      <c r="L24">
        <f t="array" ref="L24:L26">MMULT(H24:J26,G15:G17)</f>
        <v>0.53789731051344747</v>
      </c>
      <c r="N24" s="11">
        <f>SUMPRODUCT(L24:L25,$C$2:$C$3)</f>
        <v>0.26158924205378975</v>
      </c>
      <c r="O24" s="12">
        <f>(L24^2*C11+L25^2*D12+2*L24*L25*D11)^0.5</f>
        <v>0.2346594056815465</v>
      </c>
    </row>
    <row r="25" spans="2:15" x14ac:dyDescent="0.25">
      <c r="C25">
        <v>0</v>
      </c>
      <c r="D25">
        <v>1</v>
      </c>
      <c r="E25">
        <v>0</v>
      </c>
      <c r="H25">
        <v>-3.0562347188264058</v>
      </c>
      <c r="I25">
        <v>3.0562347188264058</v>
      </c>
      <c r="J25">
        <v>0.46210268948655248</v>
      </c>
      <c r="L25">
        <v>0.46210268948655248</v>
      </c>
    </row>
    <row r="26" spans="2:15" x14ac:dyDescent="0.25">
      <c r="C26">
        <v>0</v>
      </c>
      <c r="D26">
        <v>1.3877787807814457E-17</v>
      </c>
      <c r="E26">
        <v>1</v>
      </c>
      <c r="H26">
        <v>0.53789731051344747</v>
      </c>
      <c r="I26">
        <v>0.46210268948655259</v>
      </c>
      <c r="J26">
        <v>-0.11013007334963325</v>
      </c>
      <c r="L26">
        <v>-0.11013007334963325</v>
      </c>
    </row>
    <row r="28" spans="2:15" x14ac:dyDescent="0.25">
      <c r="B28" t="s">
        <v>19</v>
      </c>
    </row>
    <row r="29" spans="2:15" x14ac:dyDescent="0.25">
      <c r="C29" t="s">
        <v>10</v>
      </c>
    </row>
    <row r="30" spans="2:15" x14ac:dyDescent="0.25">
      <c r="C30">
        <f>D4^2</f>
        <v>8.4099999999999994E-2</v>
      </c>
      <c r="D30">
        <f>D4*D5*E4</f>
        <v>-5.7419999999999997E-3</v>
      </c>
    </row>
    <row r="31" spans="2:15" x14ac:dyDescent="0.25">
      <c r="C31">
        <f>D30</f>
        <v>-5.7419999999999997E-3</v>
      </c>
      <c r="D31">
        <f>D5^2</f>
        <v>0.10890000000000001</v>
      </c>
    </row>
    <row r="33" spans="2:15" x14ac:dyDescent="0.25">
      <c r="G33" t="s">
        <v>11</v>
      </c>
    </row>
    <row r="34" spans="2:15" x14ac:dyDescent="0.25">
      <c r="C34" s="10">
        <f>2*C30</f>
        <v>0.16819999999999999</v>
      </c>
      <c r="D34" s="10">
        <f>2*D30</f>
        <v>-1.1483999999999999E-2</v>
      </c>
      <c r="E34" s="10">
        <v>1</v>
      </c>
      <c r="G34">
        <v>0</v>
      </c>
    </row>
    <row r="35" spans="2:15" x14ac:dyDescent="0.25">
      <c r="C35" s="10">
        <f>2*C31</f>
        <v>-1.1483999999999999E-2</v>
      </c>
      <c r="D35" s="10">
        <f>2*D31</f>
        <v>0.21780000000000002</v>
      </c>
      <c r="E35" s="10">
        <v>1</v>
      </c>
      <c r="G35">
        <v>0</v>
      </c>
    </row>
    <row r="36" spans="2:15" x14ac:dyDescent="0.25">
      <c r="C36" s="10">
        <v>1</v>
      </c>
      <c r="D36" s="10">
        <v>1</v>
      </c>
      <c r="E36" s="10">
        <v>0</v>
      </c>
      <c r="G36">
        <v>1</v>
      </c>
    </row>
    <row r="37" spans="2:15" x14ac:dyDescent="0.25">
      <c r="G37" t="s">
        <v>12</v>
      </c>
    </row>
    <row r="38" spans="2:15" x14ac:dyDescent="0.25">
      <c r="C38">
        <f t="array" ref="C38:E40">MINVERSE(C34:E36)</f>
        <v>2.4451790849161794</v>
      </c>
      <c r="D38">
        <v>-2.4451790849161794</v>
      </c>
      <c r="E38">
        <v>0.56064044130592128</v>
      </c>
      <c r="F38" t="s">
        <v>13</v>
      </c>
      <c r="G38">
        <f t="array" ref="G38:G40">MMULT(C38:E40,G34:G36)</f>
        <v>0.56064044130592128</v>
      </c>
    </row>
    <row r="39" spans="2:15" x14ac:dyDescent="0.25">
      <c r="C39">
        <v>-2.4451790849161794</v>
      </c>
      <c r="D39">
        <v>2.4451790849161794</v>
      </c>
      <c r="E39">
        <v>0.43935955869407872</v>
      </c>
      <c r="F39" t="s">
        <v>13</v>
      </c>
      <c r="G39">
        <v>0.43935955869407872</v>
      </c>
    </row>
    <row r="40" spans="2:15" x14ac:dyDescent="0.25">
      <c r="C40">
        <v>0.56064044130592128</v>
      </c>
      <c r="D40">
        <v>0.43935955869407872</v>
      </c>
      <c r="E40">
        <v>-8.9254117055613161E-2</v>
      </c>
      <c r="F40" t="s">
        <v>14</v>
      </c>
      <c r="G40">
        <v>-8.9254117055613161E-2</v>
      </c>
    </row>
    <row r="41" spans="2:15" x14ac:dyDescent="0.25">
      <c r="F41" t="s">
        <v>15</v>
      </c>
      <c r="G41">
        <f>G38+G39</f>
        <v>1</v>
      </c>
    </row>
    <row r="42" spans="2:15" x14ac:dyDescent="0.25">
      <c r="N42" s="11" t="s">
        <v>16</v>
      </c>
      <c r="O42" s="12" t="s">
        <v>17</v>
      </c>
    </row>
    <row r="43" spans="2:15" x14ac:dyDescent="0.25">
      <c r="C43">
        <f t="array" ref="C43:E45">MMULT(C38:E40,C34:E36)</f>
        <v>1</v>
      </c>
      <c r="D43">
        <v>-1.1102230246251565E-16</v>
      </c>
      <c r="E43">
        <v>0</v>
      </c>
      <c r="H43">
        <f t="array" ref="H43:J45">MINVERSE(C34:E36)</f>
        <v>2.4451790849161794</v>
      </c>
      <c r="I43">
        <v>-2.4451790849161794</v>
      </c>
      <c r="J43">
        <v>0.56064044130592128</v>
      </c>
      <c r="L43">
        <f t="array" ref="L43:L45">MMULT(H43:J45,G34:G36)</f>
        <v>0.56064044130592128</v>
      </c>
      <c r="N43" s="11">
        <f>SUMPRODUCT(L43:L44,$C$4:$C$5)</f>
        <v>0.29514876469552631</v>
      </c>
      <c r="O43" s="12">
        <f>(L43^2*C30+L44^2*D31+2*L43*L44*D30)^0.5</f>
        <v>0.2112511740270491</v>
      </c>
    </row>
    <row r="44" spans="2:15" x14ac:dyDescent="0.25">
      <c r="C44">
        <v>-5.5511151231257827E-17</v>
      </c>
      <c r="D44">
        <v>1</v>
      </c>
      <c r="E44">
        <v>0</v>
      </c>
      <c r="H44">
        <v>-2.4451790849161794</v>
      </c>
      <c r="I44">
        <v>2.4451790849161794</v>
      </c>
      <c r="J44">
        <v>0.43935955869407872</v>
      </c>
      <c r="L44">
        <v>0.43935955869407872</v>
      </c>
    </row>
    <row r="45" spans="2:15" x14ac:dyDescent="0.25">
      <c r="C45">
        <v>-1.3877787807814457E-17</v>
      </c>
      <c r="D45">
        <v>-1.3877787807814457E-17</v>
      </c>
      <c r="E45">
        <v>1</v>
      </c>
      <c r="H45">
        <v>0.56064044130592128</v>
      </c>
      <c r="I45">
        <v>0.43935955869407872</v>
      </c>
      <c r="J45">
        <v>-8.9254117055613161E-2</v>
      </c>
      <c r="L45">
        <v>-8.9254117055613161E-2</v>
      </c>
    </row>
    <row r="47" spans="2:15" x14ac:dyDescent="0.25">
      <c r="B47" t="s">
        <v>19</v>
      </c>
    </row>
    <row r="48" spans="2:15" x14ac:dyDescent="0.25">
      <c r="C48" t="s">
        <v>10</v>
      </c>
    </row>
    <row r="49" spans="3:15" x14ac:dyDescent="0.25">
      <c r="C49">
        <f>D6^2</f>
        <v>4.0000000000000008E-2</v>
      </c>
      <c r="D49">
        <f>D6*D7*E6</f>
        <v>6.8400000000000006E-3</v>
      </c>
    </row>
    <row r="50" spans="3:15" x14ac:dyDescent="0.25">
      <c r="C50">
        <f>D49</f>
        <v>6.8400000000000006E-3</v>
      </c>
      <c r="D50">
        <f>D7^2</f>
        <v>0.1444</v>
      </c>
    </row>
    <row r="52" spans="3:15" x14ac:dyDescent="0.25">
      <c r="G52" t="s">
        <v>11</v>
      </c>
    </row>
    <row r="53" spans="3:15" x14ac:dyDescent="0.25">
      <c r="C53" s="10">
        <f>2*C49</f>
        <v>8.0000000000000016E-2</v>
      </c>
      <c r="D53" s="10">
        <f>2*D49</f>
        <v>1.3680000000000001E-2</v>
      </c>
      <c r="E53" s="10">
        <v>1</v>
      </c>
      <c r="G53">
        <v>0</v>
      </c>
    </row>
    <row r="54" spans="3:15" x14ac:dyDescent="0.25">
      <c r="C54" s="10">
        <f>2*C50</f>
        <v>1.3680000000000001E-2</v>
      </c>
      <c r="D54" s="10">
        <f>2*D50</f>
        <v>0.2888</v>
      </c>
      <c r="E54" s="10">
        <v>1</v>
      </c>
      <c r="G54">
        <v>0</v>
      </c>
    </row>
    <row r="55" spans="3:15" x14ac:dyDescent="0.25">
      <c r="C55" s="10">
        <v>1</v>
      </c>
      <c r="D55" s="10">
        <v>1</v>
      </c>
      <c r="E55" s="10">
        <v>0</v>
      </c>
      <c r="G55">
        <v>1</v>
      </c>
    </row>
    <row r="56" spans="3:15" x14ac:dyDescent="0.25">
      <c r="G56" t="s">
        <v>12</v>
      </c>
    </row>
    <row r="57" spans="3:15" x14ac:dyDescent="0.25">
      <c r="C57">
        <f t="array" ref="C57:E59">MINVERSE(C53:E55)</f>
        <v>2.9287722586691665</v>
      </c>
      <c r="D57">
        <v>-2.928772258669166</v>
      </c>
      <c r="E57">
        <v>0.80576382380506084</v>
      </c>
      <c r="F57" t="s">
        <v>13</v>
      </c>
      <c r="G57">
        <f t="array" ref="G57:G59">MMULT(C57:E59,G53:G55)</f>
        <v>0.80576382380506084</v>
      </c>
    </row>
    <row r="58" spans="3:15" x14ac:dyDescent="0.25">
      <c r="C58">
        <v>-2.9287722586691665</v>
      </c>
      <c r="D58">
        <v>2.928772258669166</v>
      </c>
      <c r="E58">
        <v>0.19423617619493916</v>
      </c>
      <c r="F58" t="s">
        <v>13</v>
      </c>
      <c r="G58">
        <v>0.19423617619493916</v>
      </c>
    </row>
    <row r="59" spans="3:15" x14ac:dyDescent="0.25">
      <c r="C59">
        <v>0.80576382380506095</v>
      </c>
      <c r="D59">
        <v>0.19423617619493916</v>
      </c>
      <c r="E59">
        <v>-6.7118256794751655E-2</v>
      </c>
      <c r="F59" t="s">
        <v>14</v>
      </c>
      <c r="G59">
        <v>-6.7118256794751655E-2</v>
      </c>
    </row>
    <row r="60" spans="3:15" x14ac:dyDescent="0.25">
      <c r="F60" t="s">
        <v>15</v>
      </c>
      <c r="G60">
        <f>G57+G58</f>
        <v>1</v>
      </c>
    </row>
    <row r="61" spans="3:15" x14ac:dyDescent="0.25">
      <c r="N61" s="11" t="s">
        <v>16</v>
      </c>
      <c r="O61" s="12" t="s">
        <v>17</v>
      </c>
    </row>
    <row r="62" spans="3:15" x14ac:dyDescent="0.25">
      <c r="C62">
        <f t="array" ref="C62:E64">MMULT(C57:E59,C53:E55)</f>
        <v>1</v>
      </c>
      <c r="D62">
        <v>-1.1102230246251565E-16</v>
      </c>
      <c r="E62">
        <v>4.4408920985006262E-16</v>
      </c>
      <c r="H62">
        <f t="array" ref="H62:J64">MINVERSE(C53:E55)</f>
        <v>2.9287722586691665</v>
      </c>
      <c r="I62">
        <v>-2.928772258669166</v>
      </c>
      <c r="J62">
        <v>0.80576382380506084</v>
      </c>
      <c r="L62">
        <f t="array" ref="L62:L64">MMULT(H62:J64,G53:G55)</f>
        <v>0.80576382380506084</v>
      </c>
      <c r="N62" s="11">
        <f>SUMPRODUCT(L62:L63,$C$6:$C$7)</f>
        <v>0.22467432052483599</v>
      </c>
      <c r="O62" s="12">
        <f>(L62^2*C49+L63^2*D50+2*L62*L63*D49)^0.5</f>
        <v>0.18319150743791543</v>
      </c>
    </row>
    <row r="63" spans="3:15" x14ac:dyDescent="0.25">
      <c r="C63">
        <v>0</v>
      </c>
      <c r="D63">
        <v>1</v>
      </c>
      <c r="E63">
        <v>-4.4408920985006262E-16</v>
      </c>
      <c r="H63">
        <v>-2.9287722586691665</v>
      </c>
      <c r="I63">
        <v>2.928772258669166</v>
      </c>
      <c r="J63">
        <v>0.19423617619493916</v>
      </c>
      <c r="L63">
        <v>0.19423617619493916</v>
      </c>
    </row>
    <row r="64" spans="3:15" x14ac:dyDescent="0.25">
      <c r="C64">
        <v>0</v>
      </c>
      <c r="D64">
        <v>1.3877787807814457E-17</v>
      </c>
      <c r="E64">
        <v>1</v>
      </c>
      <c r="H64">
        <v>0.80576382380506095</v>
      </c>
      <c r="I64">
        <v>0.19423617619493916</v>
      </c>
      <c r="J64">
        <v>-6.7118256794751655E-2</v>
      </c>
      <c r="L64">
        <v>-6.7118256794751655E-2</v>
      </c>
    </row>
  </sheetData>
  <mergeCells count="6">
    <mergeCell ref="A2:A3"/>
    <mergeCell ref="E2:E3"/>
    <mergeCell ref="A4:A5"/>
    <mergeCell ref="E4:E5"/>
    <mergeCell ref="A6:A7"/>
    <mergeCell ref="E6:E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topLeftCell="A22" workbookViewId="0">
      <selection activeCell="L40" sqref="L40"/>
    </sheetView>
  </sheetViews>
  <sheetFormatPr defaultRowHeight="15" x14ac:dyDescent="0.25"/>
  <sheetData>
    <row r="1" spans="1:17" ht="15.75" thickBot="1" x14ac:dyDescent="0.3">
      <c r="A1" s="14"/>
      <c r="B1" s="15" t="s">
        <v>21</v>
      </c>
      <c r="C1" s="15" t="s">
        <v>22</v>
      </c>
      <c r="D1" s="15" t="s">
        <v>23</v>
      </c>
      <c r="E1" s="16"/>
      <c r="F1" s="22" t="s">
        <v>24</v>
      </c>
      <c r="G1" s="23"/>
    </row>
    <row r="2" spans="1:17" ht="15.75" thickBot="1" x14ac:dyDescent="0.3">
      <c r="A2" s="17" t="s">
        <v>25</v>
      </c>
      <c r="B2" s="18">
        <v>0.8</v>
      </c>
      <c r="C2" s="18">
        <v>0.3</v>
      </c>
      <c r="D2" s="18">
        <v>0.6</v>
      </c>
      <c r="E2" s="19"/>
      <c r="F2" s="20" t="s">
        <v>26</v>
      </c>
      <c r="G2" s="18">
        <v>-0.1</v>
      </c>
    </row>
    <row r="3" spans="1:17" ht="15.75" thickBot="1" x14ac:dyDescent="0.3">
      <c r="A3" s="17" t="s">
        <v>27</v>
      </c>
      <c r="B3" s="18">
        <v>1.2</v>
      </c>
      <c r="C3" s="18">
        <v>0.8</v>
      </c>
      <c r="D3" s="18">
        <v>1.1000000000000001</v>
      </c>
      <c r="E3" s="19"/>
      <c r="F3" s="20" t="s">
        <v>28</v>
      </c>
      <c r="G3" s="18">
        <v>-0.5</v>
      </c>
    </row>
    <row r="4" spans="1:17" ht="15.75" thickBot="1" x14ac:dyDescent="0.3">
      <c r="A4" s="21"/>
      <c r="B4" s="19"/>
      <c r="C4" s="19"/>
      <c r="D4" s="19"/>
      <c r="E4" s="19"/>
      <c r="F4" s="20" t="s">
        <v>29</v>
      </c>
      <c r="G4" s="18">
        <v>0.3</v>
      </c>
    </row>
    <row r="5" spans="1:17" x14ac:dyDescent="0.25">
      <c r="O5">
        <f>J14</f>
        <v>0.35161577230951685</v>
      </c>
      <c r="P5">
        <f t="shared" ref="P5:Q5" si="0">K14</f>
        <v>0.3139638304180255</v>
      </c>
      <c r="Q5">
        <f t="shared" si="0"/>
        <v>0.33442039727245781</v>
      </c>
    </row>
    <row r="7" spans="1:17" x14ac:dyDescent="0.25">
      <c r="B7" t="s">
        <v>10</v>
      </c>
      <c r="M7">
        <f>G17</f>
        <v>0.35161577230951685</v>
      </c>
      <c r="O7">
        <f>B8</f>
        <v>1.44</v>
      </c>
      <c r="P7">
        <f t="shared" ref="P7:Q7" si="1">C8</f>
        <v>-9.6000000000000002E-2</v>
      </c>
      <c r="Q7">
        <f t="shared" si="1"/>
        <v>-0.66</v>
      </c>
    </row>
    <row r="8" spans="1:17" x14ac:dyDescent="0.25">
      <c r="B8">
        <f>B3^2</f>
        <v>1.44</v>
      </c>
      <c r="C8">
        <f>B3*C3*G2</f>
        <v>-9.6000000000000002E-2</v>
      </c>
      <c r="D8">
        <f>B3*D3*G3</f>
        <v>-0.66</v>
      </c>
      <c r="M8">
        <f t="shared" ref="M8:M9" si="2">G18</f>
        <v>0.3139638304180255</v>
      </c>
      <c r="O8">
        <f t="shared" ref="O8:O9" si="3">B9</f>
        <v>-9.6000000000000002E-2</v>
      </c>
      <c r="P8">
        <f t="shared" ref="P8:P9" si="4">C9</f>
        <v>0.64000000000000012</v>
      </c>
      <c r="Q8">
        <f t="shared" ref="Q8:Q9" si="5">D9</f>
        <v>0.26400000000000001</v>
      </c>
    </row>
    <row r="9" spans="1:17" x14ac:dyDescent="0.25">
      <c r="B9">
        <f t="array" ref="B9:B10">TRANSPOSE(C8:D8)</f>
        <v>-9.6000000000000002E-2</v>
      </c>
      <c r="C9">
        <f>C3^2</f>
        <v>0.64000000000000012</v>
      </c>
      <c r="D9">
        <f>C3*D3*G4</f>
        <v>0.26400000000000001</v>
      </c>
      <c r="M9">
        <f t="shared" si="2"/>
        <v>0.33442039727245781</v>
      </c>
      <c r="O9">
        <f t="shared" si="3"/>
        <v>-0.66</v>
      </c>
      <c r="P9">
        <f t="shared" si="4"/>
        <v>0.26400000000000001</v>
      </c>
      <c r="Q9">
        <f t="shared" si="5"/>
        <v>1.2100000000000002</v>
      </c>
    </row>
    <row r="10" spans="1:17" x14ac:dyDescent="0.25">
      <c r="B10">
        <v>-0.66</v>
      </c>
      <c r="C10">
        <f>D9</f>
        <v>0.26400000000000001</v>
      </c>
      <c r="D10">
        <f>D3^2</f>
        <v>1.2100000000000002</v>
      </c>
    </row>
    <row r="11" spans="1:17" x14ac:dyDescent="0.25">
      <c r="G11" t="s">
        <v>11</v>
      </c>
      <c r="O11">
        <f>$M7*O$5*O7</f>
        <v>0.17803245792501793</v>
      </c>
      <c r="P11">
        <f t="shared" ref="P11:Q11" si="6">$M7*P$5*P7</f>
        <v>-1.0597884932130069E-2</v>
      </c>
      <c r="Q11">
        <f t="shared" si="6"/>
        <v>-7.7607740933587063E-2</v>
      </c>
    </row>
    <row r="12" spans="1:17" x14ac:dyDescent="0.25">
      <c r="B12">
        <f>2*B8</f>
        <v>2.88</v>
      </c>
      <c r="C12">
        <f t="shared" ref="C12:D12" si="7">2*C8</f>
        <v>-0.192</v>
      </c>
      <c r="D12">
        <f t="shared" si="7"/>
        <v>-1.32</v>
      </c>
      <c r="E12">
        <v>1</v>
      </c>
      <c r="G12">
        <v>0</v>
      </c>
      <c r="O12">
        <f t="shared" ref="O12:Q12" si="8">$M8*O$5*O8</f>
        <v>-1.0597884932130069E-2</v>
      </c>
      <c r="P12">
        <f t="shared" si="8"/>
        <v>6.3086903558885563E-2</v>
      </c>
      <c r="Q12">
        <f t="shared" si="8"/>
        <v>2.7718919948960769E-2</v>
      </c>
    </row>
    <row r="13" spans="1:17" x14ac:dyDescent="0.25">
      <c r="B13">
        <f t="shared" ref="B13:D13" si="9">2*B9</f>
        <v>-0.192</v>
      </c>
      <c r="C13">
        <f t="shared" si="9"/>
        <v>1.2800000000000002</v>
      </c>
      <c r="D13">
        <f t="shared" si="9"/>
        <v>0.52800000000000002</v>
      </c>
      <c r="E13">
        <v>1</v>
      </c>
      <c r="G13">
        <v>0</v>
      </c>
      <c r="O13">
        <f t="shared" ref="O13:Q13" si="10">$M9*O$5*O9</f>
        <v>-7.7607740933587063E-2</v>
      </c>
      <c r="P13">
        <f t="shared" si="10"/>
        <v>2.7718919948960769E-2</v>
      </c>
      <c r="Q13">
        <f t="shared" si="10"/>
        <v>0.1353227725553609</v>
      </c>
    </row>
    <row r="14" spans="1:17" x14ac:dyDescent="0.25">
      <c r="B14">
        <f t="shared" ref="B14:D14" si="11">2*B10</f>
        <v>-1.32</v>
      </c>
      <c r="C14">
        <f t="shared" si="11"/>
        <v>0.52800000000000002</v>
      </c>
      <c r="D14">
        <f t="shared" si="11"/>
        <v>2.4200000000000004</v>
      </c>
      <c r="E14">
        <v>1</v>
      </c>
      <c r="G14">
        <v>0</v>
      </c>
      <c r="I14" t="str">
        <f t="array" ref="I14:L14">TRANSPOSE(G16:G19)</f>
        <v>wi</v>
      </c>
      <c r="J14">
        <v>0.35161577230951685</v>
      </c>
      <c r="K14">
        <v>0.3139638304180255</v>
      </c>
      <c r="L14">
        <v>0.33442039727245781</v>
      </c>
    </row>
    <row r="15" spans="1:17" x14ac:dyDescent="0.25">
      <c r="B15">
        <v>1</v>
      </c>
      <c r="C15">
        <v>1</v>
      </c>
      <c r="D15">
        <v>1</v>
      </c>
      <c r="E15">
        <v>0</v>
      </c>
      <c r="G15">
        <v>1</v>
      </c>
      <c r="P15" t="s">
        <v>33</v>
      </c>
      <c r="Q15">
        <f>SUM(O11:Q13)</f>
        <v>0.25546872220575167</v>
      </c>
    </row>
    <row r="16" spans="1:17" x14ac:dyDescent="0.25">
      <c r="G16" t="s">
        <v>12</v>
      </c>
      <c r="I16" t="s">
        <v>16</v>
      </c>
      <c r="J16" t="s">
        <v>31</v>
      </c>
      <c r="K16" t="s">
        <v>32</v>
      </c>
      <c r="L16" t="s">
        <v>34</v>
      </c>
    </row>
    <row r="17" spans="1:15" x14ac:dyDescent="0.25">
      <c r="B17">
        <f t="array" ref="B17:E20">MINVERSE(B12:E15)</f>
        <v>0.22269088752931027</v>
      </c>
      <c r="C17">
        <v>-0.25435948575586875</v>
      </c>
      <c r="D17">
        <v>3.1668598226558431E-2</v>
      </c>
      <c r="E17">
        <v>0.35161577230951685</v>
      </c>
      <c r="G17">
        <f t="array" ref="G17:G20">MMULT(B17:E20,G12:G15)</f>
        <v>0.35161577230951685</v>
      </c>
      <c r="I17">
        <f>SUMPRODUCT(J14:L14,B2:D2)</f>
        <v>0.57613400533649584</v>
      </c>
      <c r="J17">
        <f>G17^2*B8+G18^2*C9+G19^2*D10+2*G17*G18*C8+2*G17*G19*D8+2*G18*G19*D9</f>
        <v>0.25546872220575167</v>
      </c>
      <c r="K17">
        <f t="array" ref="K17">MMULT(J14:L14,O17:O19)</f>
        <v>0.25546872220575167</v>
      </c>
      <c r="L17">
        <f>Q15</f>
        <v>0.25546872220575167</v>
      </c>
      <c r="O17">
        <f t="array" ref="O17:O19">MMULT(B8:D10,G17:G19)</f>
        <v>0.25546872220575167</v>
      </c>
    </row>
    <row r="18" spans="1:15" x14ac:dyDescent="0.25">
      <c r="B18">
        <v>-0.25435948575586875</v>
      </c>
      <c r="C18">
        <v>0.66874646255019787</v>
      </c>
      <c r="D18">
        <v>-0.41438697679432912</v>
      </c>
      <c r="E18">
        <v>0.3139638304180255</v>
      </c>
      <c r="G18">
        <v>0.3139638304180255</v>
      </c>
      <c r="J18">
        <f>J17^0.5</f>
        <v>0.5054391379837454</v>
      </c>
      <c r="O18">
        <v>0.25546872220575162</v>
      </c>
    </row>
    <row r="19" spans="1:15" x14ac:dyDescent="0.25">
      <c r="B19">
        <v>3.1668598226558438E-2</v>
      </c>
      <c r="C19">
        <v>-0.41438697679432912</v>
      </c>
      <c r="D19">
        <v>0.38271837856777063</v>
      </c>
      <c r="E19">
        <v>0.33442039727245781</v>
      </c>
      <c r="G19">
        <v>0.33442039727245781</v>
      </c>
      <c r="O19">
        <v>0.25546872220575162</v>
      </c>
    </row>
    <row r="20" spans="1:15" x14ac:dyDescent="0.25">
      <c r="B20">
        <v>0.35161577230951679</v>
      </c>
      <c r="C20">
        <v>0.31396383041802545</v>
      </c>
      <c r="D20">
        <v>0.33442039727245776</v>
      </c>
      <c r="E20">
        <v>-0.51093744441150324</v>
      </c>
      <c r="G20">
        <v>-0.51093744441150324</v>
      </c>
    </row>
    <row r="22" spans="1:15" x14ac:dyDescent="0.25">
      <c r="F22" t="s">
        <v>30</v>
      </c>
      <c r="G22">
        <f>+G17+G18+G19</f>
        <v>1.0000000000000002</v>
      </c>
    </row>
    <row r="24" spans="1:15" x14ac:dyDescent="0.25">
      <c r="B24">
        <f t="array" ref="B24:E27">MINVERSE(B12:E15)</f>
        <v>0.22269088752931027</v>
      </c>
      <c r="C24">
        <v>-0.25435948575586875</v>
      </c>
      <c r="D24">
        <v>3.1668598226558431E-2</v>
      </c>
      <c r="E24">
        <v>0.35161577230951685</v>
      </c>
    </row>
    <row r="25" spans="1:15" x14ac:dyDescent="0.25">
      <c r="B25">
        <v>-0.25435948575586875</v>
      </c>
      <c r="C25">
        <v>0.66874646255019787</v>
      </c>
      <c r="D25">
        <v>-0.41438697679432912</v>
      </c>
      <c r="E25">
        <v>0.3139638304180255</v>
      </c>
    </row>
    <row r="26" spans="1:15" x14ac:dyDescent="0.25">
      <c r="B26">
        <v>3.1668598226558438E-2</v>
      </c>
      <c r="C26">
        <v>-0.41438697679432912</v>
      </c>
      <c r="D26">
        <v>0.38271837856777063</v>
      </c>
      <c r="E26">
        <v>0.33442039727245781</v>
      </c>
    </row>
    <row r="27" spans="1:15" x14ac:dyDescent="0.25">
      <c r="B27">
        <v>0.35161577230951679</v>
      </c>
      <c r="C27">
        <v>0.31396383041802545</v>
      </c>
      <c r="D27">
        <v>0.33442039727245776</v>
      </c>
      <c r="E27">
        <v>-0.51093744441150324</v>
      </c>
    </row>
    <row r="29" spans="1:15" x14ac:dyDescent="0.25">
      <c r="M29">
        <f t="array" ref="M29:O29">TRANSPOSE(H39:H41)</f>
        <v>0.50187696574114771</v>
      </c>
      <c r="N29">
        <v>1.2513104940981012E-3</v>
      </c>
      <c r="O29">
        <v>0.49687172376475303</v>
      </c>
    </row>
    <row r="30" spans="1:15" x14ac:dyDescent="0.25">
      <c r="A30" t="s">
        <v>35</v>
      </c>
    </row>
    <row r="31" spans="1:15" x14ac:dyDescent="0.25">
      <c r="H31" t="s">
        <v>11</v>
      </c>
      <c r="M31">
        <f>B8</f>
        <v>1.44</v>
      </c>
      <c r="N31">
        <f t="shared" ref="N31:O31" si="12">C8</f>
        <v>-9.6000000000000002E-2</v>
      </c>
      <c r="O31">
        <f t="shared" si="12"/>
        <v>-0.66</v>
      </c>
    </row>
    <row r="32" spans="1:15" x14ac:dyDescent="0.25">
      <c r="B32">
        <v>2.88</v>
      </c>
      <c r="C32">
        <v>-0.192</v>
      </c>
      <c r="D32">
        <v>-1.32</v>
      </c>
      <c r="E32">
        <v>1</v>
      </c>
      <c r="F32">
        <f t="array" ref="F32:F34">TRANSPOSE(B36:D36)</f>
        <v>0.8</v>
      </c>
      <c r="H32">
        <v>0</v>
      </c>
      <c r="M32">
        <f t="shared" ref="M32:M33" si="13">B9</f>
        <v>-9.6000000000000002E-2</v>
      </c>
      <c r="N32">
        <f t="shared" ref="N32:N33" si="14">C9</f>
        <v>0.64000000000000012</v>
      </c>
      <c r="O32">
        <f t="shared" ref="O32:O33" si="15">D9</f>
        <v>0.26400000000000001</v>
      </c>
    </row>
    <row r="33" spans="2:15" x14ac:dyDescent="0.25">
      <c r="B33">
        <v>-0.192</v>
      </c>
      <c r="C33">
        <v>1.2800000000000002</v>
      </c>
      <c r="D33">
        <v>0.52800000000000002</v>
      </c>
      <c r="E33">
        <v>1</v>
      </c>
      <c r="F33">
        <v>0.3</v>
      </c>
      <c r="H33">
        <v>0</v>
      </c>
      <c r="M33">
        <f t="shared" si="13"/>
        <v>-0.66</v>
      </c>
      <c r="N33">
        <f t="shared" si="14"/>
        <v>0.26400000000000001</v>
      </c>
      <c r="O33">
        <f t="shared" si="15"/>
        <v>1.2100000000000002</v>
      </c>
    </row>
    <row r="34" spans="2:15" x14ac:dyDescent="0.25">
      <c r="B34">
        <v>-1.32</v>
      </c>
      <c r="C34">
        <v>0.52800000000000002</v>
      </c>
      <c r="D34">
        <v>2.4200000000000004</v>
      </c>
      <c r="E34">
        <v>1</v>
      </c>
      <c r="F34">
        <v>0.6</v>
      </c>
      <c r="H34">
        <v>0</v>
      </c>
    </row>
    <row r="35" spans="2:15" x14ac:dyDescent="0.25">
      <c r="B35">
        <v>1</v>
      </c>
      <c r="C35">
        <v>1</v>
      </c>
      <c r="D35">
        <v>1</v>
      </c>
      <c r="E35">
        <v>0</v>
      </c>
      <c r="F35">
        <v>0</v>
      </c>
      <c r="H35">
        <v>1</v>
      </c>
      <c r="M35">
        <f>$H39*M$29*M31</f>
        <v>0.36270790378781925</v>
      </c>
      <c r="N35">
        <f t="shared" ref="N35:O35" si="16">$H39*N$29*N31</f>
        <v>-6.0288375741889089E-5</v>
      </c>
      <c r="O35">
        <f t="shared" si="16"/>
        <v>-0.16458319223651446</v>
      </c>
    </row>
    <row r="36" spans="2:15" x14ac:dyDescent="0.25">
      <c r="B36">
        <f>B2</f>
        <v>0.8</v>
      </c>
      <c r="C36">
        <f t="shared" ref="C36:D36" si="17">C2</f>
        <v>0.3</v>
      </c>
      <c r="D36">
        <f t="shared" si="17"/>
        <v>0.6</v>
      </c>
      <c r="E36">
        <v>0</v>
      </c>
      <c r="F36">
        <v>0</v>
      </c>
      <c r="H36">
        <v>0.7</v>
      </c>
      <c r="M36">
        <f t="shared" ref="M36:O36" si="18">$H40*M$29*M32</f>
        <v>-6.0288375741889089E-5</v>
      </c>
      <c r="N36">
        <f t="shared" si="18"/>
        <v>1.0020978896896222E-6</v>
      </c>
      <c r="O36">
        <f t="shared" si="18"/>
        <v>1.641395717722064E-4</v>
      </c>
    </row>
    <row r="37" spans="2:15" x14ac:dyDescent="0.25">
      <c r="M37">
        <f t="shared" ref="M37:O37" si="19">$H41*M$29*M33</f>
        <v>-0.16458319223651446</v>
      </c>
      <c r="N37">
        <f t="shared" si="19"/>
        <v>1.641395717722064E-4</v>
      </c>
      <c r="O37">
        <f t="shared" si="19"/>
        <v>0.29872662695111807</v>
      </c>
    </row>
    <row r="38" spans="2:15" x14ac:dyDescent="0.25">
      <c r="H38" t="s">
        <v>12</v>
      </c>
      <c r="J38" t="s">
        <v>16</v>
      </c>
      <c r="K38" t="s">
        <v>33</v>
      </c>
      <c r="L38" t="s">
        <v>39</v>
      </c>
    </row>
    <row r="39" spans="2:15" x14ac:dyDescent="0.25">
      <c r="B39">
        <f t="array" ref="B39:F43">MINVERSE(B32:F36)</f>
        <v>7.6093205722208831E-2</v>
      </c>
      <c r="C39">
        <v>5.0728803814806732E-2</v>
      </c>
      <c r="D39">
        <v>-0.12682200953701528</v>
      </c>
      <c r="E39">
        <v>-0.34728939091616379</v>
      </c>
      <c r="F39">
        <v>1.2130947952247306</v>
      </c>
      <c r="G39" t="s">
        <v>13</v>
      </c>
      <c r="H39">
        <f t="array" ref="H39:H43">MMULT(B39:F43,H32:H36)</f>
        <v>0.50187696574114771</v>
      </c>
      <c r="J39">
        <f>SUMPRODUCT(H39:H41,F32:F34)</f>
        <v>0.6999999999999994</v>
      </c>
      <c r="K39">
        <f>SUM(M35:O37)</f>
        <v>0.3324768507558587</v>
      </c>
      <c r="L39">
        <f>K39^0.5</f>
        <v>0.57660805644376723</v>
      </c>
    </row>
    <row r="40" spans="2:15" x14ac:dyDescent="0.25">
      <c r="B40">
        <v>5.0728803814806843E-2</v>
      </c>
      <c r="C40">
        <v>3.3819202543202052E-2</v>
      </c>
      <c r="D40">
        <v>-8.4548006358009201E-2</v>
      </c>
      <c r="E40">
        <v>1.7684737393892302</v>
      </c>
      <c r="F40">
        <v>-2.5246034698501889</v>
      </c>
      <c r="G40" t="s">
        <v>36</v>
      </c>
      <c r="H40">
        <v>1.2513104940981012E-3</v>
      </c>
    </row>
    <row r="41" spans="2:15" x14ac:dyDescent="0.25">
      <c r="B41">
        <v>-0.12682200953701531</v>
      </c>
      <c r="C41">
        <v>-8.4548006358009409E-2</v>
      </c>
      <c r="D41">
        <v>0.21137001589502499</v>
      </c>
      <c r="E41">
        <v>-0.42118434847306457</v>
      </c>
      <c r="F41">
        <v>1.3115086746254538</v>
      </c>
      <c r="G41" t="s">
        <v>37</v>
      </c>
      <c r="H41">
        <v>0.49687172376475303</v>
      </c>
    </row>
    <row r="42" spans="2:15" x14ac:dyDescent="0.25">
      <c r="B42">
        <v>-0.34728939091616401</v>
      </c>
      <c r="C42">
        <v>1.7684737393892298</v>
      </c>
      <c r="D42">
        <v>-0.42118434847306496</v>
      </c>
      <c r="E42">
        <v>-3.8429712198586481</v>
      </c>
      <c r="F42">
        <v>5.7834353545943591</v>
      </c>
      <c r="G42" t="s">
        <v>14</v>
      </c>
      <c r="H42">
        <v>0.20543352835740336</v>
      </c>
    </row>
    <row r="43" spans="2:15" x14ac:dyDescent="0.25">
      <c r="B43">
        <v>1.2130947952247315</v>
      </c>
      <c r="C43">
        <v>-2.5246034698501885</v>
      </c>
      <c r="D43">
        <v>1.3115086746254554</v>
      </c>
      <c r="E43">
        <v>5.7834353545943582</v>
      </c>
      <c r="F43">
        <v>-10.038350975684025</v>
      </c>
      <c r="G43" t="s">
        <v>38</v>
      </c>
      <c r="H43">
        <v>-1.2434103283844591</v>
      </c>
    </row>
    <row r="45" spans="2:15" x14ac:dyDescent="0.25">
      <c r="G45" t="s">
        <v>30</v>
      </c>
      <c r="H45">
        <f>SUM(H39:H41)</f>
        <v>0.99999999999999889</v>
      </c>
    </row>
  </sheetData>
  <mergeCells count="1">
    <mergeCell ref="F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7"/>
  <sheetViews>
    <sheetView topLeftCell="G29" workbookViewId="0">
      <selection activeCell="Q47" sqref="Q47"/>
    </sheetView>
  </sheetViews>
  <sheetFormatPr defaultRowHeight="15" x14ac:dyDescent="0.25"/>
  <sheetData>
    <row r="1" spans="1:19" ht="16.5" thickBot="1" x14ac:dyDescent="0.3">
      <c r="A1" s="24"/>
      <c r="B1" s="15" t="s">
        <v>40</v>
      </c>
      <c r="C1" s="15" t="s">
        <v>41</v>
      </c>
      <c r="D1" s="15" t="s">
        <v>42</v>
      </c>
      <c r="E1" s="15" t="s">
        <v>43</v>
      </c>
      <c r="F1" s="15" t="s">
        <v>44</v>
      </c>
      <c r="G1" s="15" t="s">
        <v>45</v>
      </c>
      <c r="H1" s="15" t="s">
        <v>46</v>
      </c>
      <c r="I1" s="15" t="s">
        <v>47</v>
      </c>
      <c r="M1">
        <f t="array" ref="M1:S1">TRANSPOSE(K20:K26)</f>
        <v>2.1371997706364434</v>
      </c>
      <c r="N1">
        <v>4.4434719551724663E-2</v>
      </c>
      <c r="O1">
        <v>-0.29066879751558022</v>
      </c>
      <c r="P1">
        <v>-0.23027284839811862</v>
      </c>
      <c r="Q1">
        <v>-0.7733258714631146</v>
      </c>
      <c r="R1">
        <v>-1.1224034096525217</v>
      </c>
      <c r="S1">
        <v>1.2350364368411666</v>
      </c>
    </row>
    <row r="2" spans="1:19" ht="16.5" thickBot="1" x14ac:dyDescent="0.3">
      <c r="A2" s="21" t="s">
        <v>48</v>
      </c>
      <c r="B2" s="18">
        <v>80.5</v>
      </c>
      <c r="C2" s="18">
        <v>82.7</v>
      </c>
      <c r="D2" s="18">
        <v>85.3</v>
      </c>
      <c r="E2" s="18">
        <v>85.1</v>
      </c>
      <c r="F2" s="18">
        <v>123.9</v>
      </c>
      <c r="G2" s="18">
        <v>22</v>
      </c>
      <c r="H2" s="18">
        <v>3.5</v>
      </c>
      <c r="I2" s="18">
        <v>1.9</v>
      </c>
    </row>
    <row r="3" spans="1:19" ht="16.5" thickBot="1" x14ac:dyDescent="0.3">
      <c r="A3" s="21" t="s">
        <v>41</v>
      </c>
      <c r="B3" s="18">
        <v>82.7</v>
      </c>
      <c r="C3" s="18">
        <v>184.7</v>
      </c>
      <c r="D3" s="18">
        <v>131.5</v>
      </c>
      <c r="E3" s="18">
        <v>69.400000000000006</v>
      </c>
      <c r="F3" s="18">
        <v>49.5</v>
      </c>
      <c r="G3" s="18">
        <v>58</v>
      </c>
      <c r="H3" s="18">
        <v>-9.9</v>
      </c>
      <c r="I3" s="18">
        <v>6.1</v>
      </c>
      <c r="M3">
        <f>$K20*M$1*B2</f>
        <v>367.69364019848155</v>
      </c>
      <c r="N3">
        <f t="shared" ref="N3:S3" si="0">$K20*N$1*C2</f>
        <v>7.8536776503117007</v>
      </c>
      <c r="O3">
        <f t="shared" si="0"/>
        <v>-52.989834613639289</v>
      </c>
      <c r="P3">
        <f t="shared" si="0"/>
        <v>-41.881035604200093</v>
      </c>
      <c r="Q3">
        <f t="shared" si="0"/>
        <v>-204.77595732714451</v>
      </c>
      <c r="R3">
        <f t="shared" si="0"/>
        <v>-52.773606812760498</v>
      </c>
      <c r="S3">
        <f t="shared" si="0"/>
        <v>9.2383185634060716</v>
      </c>
    </row>
    <row r="4" spans="1:19" ht="16.5" thickBot="1" x14ac:dyDescent="0.3">
      <c r="A4" s="21" t="s">
        <v>42</v>
      </c>
      <c r="B4" s="18">
        <v>85.3</v>
      </c>
      <c r="C4" s="18">
        <v>131.5</v>
      </c>
      <c r="D4" s="18">
        <v>374.2</v>
      </c>
      <c r="E4" s="18">
        <v>384.5</v>
      </c>
      <c r="F4" s="18">
        <v>366.5</v>
      </c>
      <c r="G4" s="18">
        <v>103.8</v>
      </c>
      <c r="H4" s="18">
        <v>343.5</v>
      </c>
      <c r="I4" s="18">
        <v>2.9</v>
      </c>
      <c r="M4">
        <f t="shared" ref="M4:M9" si="1">$K21*M$1*B3</f>
        <v>7.8536776503117007</v>
      </c>
      <c r="N4">
        <f t="shared" ref="N4:N9" si="2">$K21*N$1*C3</f>
        <v>0.3646798625129859</v>
      </c>
      <c r="O4">
        <f t="shared" ref="O4:O9" si="3">$K21*O$1*D3</f>
        <v>-1.6984259247555034</v>
      </c>
      <c r="P4">
        <f t="shared" ref="P4:P9" si="4">$K21*P$1*E3</f>
        <v>-0.71010839506293655</v>
      </c>
      <c r="Q4">
        <f t="shared" ref="Q4:Q9" si="5">$K21*Q$1*F3</f>
        <v>-1.7009446519175504</v>
      </c>
      <c r="R4">
        <f t="shared" ref="R4:R9" si="6">$K21*R$1*G3</f>
        <v>-2.8926734824449412</v>
      </c>
      <c r="S4">
        <f t="shared" ref="S4:S9" si="7">$K21*S$1*H3</f>
        <v>-0.54329712730126567</v>
      </c>
    </row>
    <row r="5" spans="1:19" ht="16.5" thickBot="1" x14ac:dyDescent="0.3">
      <c r="A5" s="21" t="s">
        <v>43</v>
      </c>
      <c r="B5" s="18">
        <v>85.1</v>
      </c>
      <c r="C5" s="18">
        <v>69.400000000000006</v>
      </c>
      <c r="D5" s="18">
        <v>384.5</v>
      </c>
      <c r="E5" s="18">
        <v>684.8</v>
      </c>
      <c r="F5" s="18">
        <v>599.1</v>
      </c>
      <c r="G5" s="18">
        <v>51.6</v>
      </c>
      <c r="H5" s="18">
        <v>502.7</v>
      </c>
      <c r="I5" s="18">
        <v>4</v>
      </c>
      <c r="M5">
        <f t="shared" si="1"/>
        <v>-52.989834613639289</v>
      </c>
      <c r="N5">
        <f t="shared" si="2"/>
        <v>-1.6984259247555034</v>
      </c>
      <c r="O5">
        <f t="shared" si="3"/>
        <v>31.615540513553192</v>
      </c>
      <c r="P5">
        <f t="shared" si="4"/>
        <v>25.735789232609743</v>
      </c>
      <c r="Q5">
        <f t="shared" si="5"/>
        <v>82.382493469961972</v>
      </c>
      <c r="R5">
        <f t="shared" si="6"/>
        <v>33.864506008870691</v>
      </c>
      <c r="S5">
        <f t="shared" si="7"/>
        <v>-123.3118819806925</v>
      </c>
    </row>
    <row r="6" spans="1:19" ht="16.5" thickBot="1" x14ac:dyDescent="0.3">
      <c r="A6" s="21" t="s">
        <v>44</v>
      </c>
      <c r="B6" s="18">
        <v>123.9</v>
      </c>
      <c r="C6" s="18">
        <v>49.5</v>
      </c>
      <c r="D6" s="18">
        <v>366.5</v>
      </c>
      <c r="E6" s="18">
        <v>599.1</v>
      </c>
      <c r="F6" s="18">
        <v>871.4</v>
      </c>
      <c r="G6" s="18">
        <v>-21.2</v>
      </c>
      <c r="H6" s="18">
        <v>520.4</v>
      </c>
      <c r="I6" s="18">
        <v>5.7</v>
      </c>
      <c r="M6">
        <f t="shared" si="1"/>
        <v>-41.881035604200093</v>
      </c>
      <c r="N6">
        <f t="shared" si="2"/>
        <v>-0.71010839506293655</v>
      </c>
      <c r="O6">
        <f t="shared" si="3"/>
        <v>25.735789232609743</v>
      </c>
      <c r="P6">
        <f t="shared" si="4"/>
        <v>36.311920408985422</v>
      </c>
      <c r="Q6">
        <f t="shared" si="5"/>
        <v>106.68530234101566</v>
      </c>
      <c r="R6">
        <f t="shared" si="6"/>
        <v>13.336485957930245</v>
      </c>
      <c r="S6">
        <f t="shared" si="7"/>
        <v>-142.96554656054386</v>
      </c>
    </row>
    <row r="7" spans="1:19" ht="16.5" thickBot="1" x14ac:dyDescent="0.3">
      <c r="A7" s="21" t="s">
        <v>45</v>
      </c>
      <c r="B7" s="18">
        <v>22</v>
      </c>
      <c r="C7" s="18">
        <v>58</v>
      </c>
      <c r="D7" s="18">
        <v>103.8</v>
      </c>
      <c r="E7" s="18">
        <v>51.6</v>
      </c>
      <c r="F7" s="18">
        <v>-21.2</v>
      </c>
      <c r="G7" s="18">
        <v>89.7</v>
      </c>
      <c r="H7" s="18">
        <v>74.400000000000006</v>
      </c>
      <c r="I7" s="18">
        <v>3.4</v>
      </c>
      <c r="M7">
        <f t="shared" si="1"/>
        <v>-204.77595732714451</v>
      </c>
      <c r="N7">
        <f t="shared" si="2"/>
        <v>-1.7009446519175504</v>
      </c>
      <c r="O7">
        <f t="shared" si="3"/>
        <v>82.382493469961972</v>
      </c>
      <c r="P7">
        <f t="shared" si="4"/>
        <v>106.68530234101566</v>
      </c>
      <c r="Q7">
        <f t="shared" si="5"/>
        <v>521.12587208740536</v>
      </c>
      <c r="R7">
        <f t="shared" si="6"/>
        <v>-18.4012522119374</v>
      </c>
      <c r="S7">
        <f t="shared" si="7"/>
        <v>-497.02656123214894</v>
      </c>
    </row>
    <row r="8" spans="1:19" ht="16.5" thickBot="1" x14ac:dyDescent="0.3">
      <c r="A8" s="21" t="s">
        <v>46</v>
      </c>
      <c r="B8" s="18">
        <v>3.5</v>
      </c>
      <c r="C8" s="18">
        <v>-9.9</v>
      </c>
      <c r="D8" s="18">
        <v>343.5</v>
      </c>
      <c r="E8" s="18">
        <v>502.7</v>
      </c>
      <c r="F8" s="18">
        <v>520.4</v>
      </c>
      <c r="G8" s="18">
        <v>74.400000000000006</v>
      </c>
      <c r="H8" s="18">
        <v>574.6</v>
      </c>
      <c r="I8" s="18">
        <v>4.9000000000000004</v>
      </c>
      <c r="M8">
        <f t="shared" si="1"/>
        <v>-52.773606812760498</v>
      </c>
      <c r="N8">
        <f t="shared" si="2"/>
        <v>-2.8926734824449412</v>
      </c>
      <c r="O8">
        <f t="shared" si="3"/>
        <v>33.864506008870691</v>
      </c>
      <c r="P8">
        <f t="shared" si="4"/>
        <v>13.336485957930245</v>
      </c>
      <c r="Q8">
        <f t="shared" si="5"/>
        <v>-18.4012522119374</v>
      </c>
      <c r="R8">
        <f t="shared" si="6"/>
        <v>113.0031104357647</v>
      </c>
      <c r="S8">
        <f t="shared" si="7"/>
        <v>-103.13395761701864</v>
      </c>
    </row>
    <row r="9" spans="1:19" x14ac:dyDescent="0.25">
      <c r="M9">
        <f t="shared" si="1"/>
        <v>9.2383185634060716</v>
      </c>
      <c r="N9">
        <f t="shared" si="2"/>
        <v>-0.54329712730126567</v>
      </c>
      <c r="O9">
        <f t="shared" si="3"/>
        <v>-123.3118819806925</v>
      </c>
      <c r="P9">
        <f t="shared" si="4"/>
        <v>-142.96554656054386</v>
      </c>
      <c r="Q9">
        <f t="shared" si="5"/>
        <v>-497.02656123214894</v>
      </c>
      <c r="R9">
        <f t="shared" si="6"/>
        <v>-103.13395761701864</v>
      </c>
      <c r="S9">
        <f t="shared" si="7"/>
        <v>876.44599918693166</v>
      </c>
    </row>
    <row r="10" spans="1:19" x14ac:dyDescent="0.25">
      <c r="K10" t="s">
        <v>11</v>
      </c>
    </row>
    <row r="11" spans="1:19" x14ac:dyDescent="0.25">
      <c r="A11" s="26" t="s">
        <v>49</v>
      </c>
      <c r="B11">
        <f>2*B2</f>
        <v>161</v>
      </c>
      <c r="C11">
        <f t="shared" ref="C11:H11" si="8">2*C2</f>
        <v>165.4</v>
      </c>
      <c r="D11">
        <f t="shared" si="8"/>
        <v>170.6</v>
      </c>
      <c r="E11">
        <f t="shared" si="8"/>
        <v>170.2</v>
      </c>
      <c r="F11">
        <f t="shared" si="8"/>
        <v>247.8</v>
      </c>
      <c r="G11">
        <f t="shared" si="8"/>
        <v>44</v>
      </c>
      <c r="H11">
        <f t="shared" si="8"/>
        <v>7</v>
      </c>
      <c r="I11" s="25">
        <v>1</v>
      </c>
      <c r="K11">
        <v>0</v>
      </c>
    </row>
    <row r="12" spans="1:19" x14ac:dyDescent="0.25">
      <c r="B12">
        <f t="shared" ref="B12:H12" si="9">2*B3</f>
        <v>165.4</v>
      </c>
      <c r="C12">
        <f t="shared" si="9"/>
        <v>369.4</v>
      </c>
      <c r="D12">
        <f t="shared" si="9"/>
        <v>263</v>
      </c>
      <c r="E12">
        <f t="shared" si="9"/>
        <v>138.80000000000001</v>
      </c>
      <c r="F12">
        <f t="shared" si="9"/>
        <v>99</v>
      </c>
      <c r="G12">
        <f t="shared" si="9"/>
        <v>116</v>
      </c>
      <c r="H12">
        <f t="shared" si="9"/>
        <v>-19.8</v>
      </c>
      <c r="I12" s="25">
        <v>1</v>
      </c>
      <c r="K12">
        <v>0</v>
      </c>
      <c r="M12">
        <f>$K20*M$1*B2</f>
        <v>367.69364019848155</v>
      </c>
      <c r="N12">
        <f t="shared" ref="N12:S12" si="10">$K20*N$1*C2</f>
        <v>7.8536776503117007</v>
      </c>
      <c r="O12">
        <f t="shared" si="10"/>
        <v>-52.989834613639289</v>
      </c>
      <c r="P12">
        <f t="shared" si="10"/>
        <v>-41.881035604200093</v>
      </c>
      <c r="Q12">
        <f t="shared" si="10"/>
        <v>-204.77595732714451</v>
      </c>
      <c r="R12">
        <f t="shared" si="10"/>
        <v>-52.773606812760498</v>
      </c>
      <c r="S12">
        <f t="shared" si="10"/>
        <v>9.2383185634060716</v>
      </c>
    </row>
    <row r="13" spans="1:19" x14ac:dyDescent="0.25">
      <c r="B13">
        <f t="shared" ref="B13:H13" si="11">2*B4</f>
        <v>170.6</v>
      </c>
      <c r="C13">
        <f t="shared" si="11"/>
        <v>263</v>
      </c>
      <c r="D13">
        <f t="shared" si="11"/>
        <v>748.4</v>
      </c>
      <c r="E13">
        <f t="shared" si="11"/>
        <v>769</v>
      </c>
      <c r="F13">
        <f t="shared" si="11"/>
        <v>733</v>
      </c>
      <c r="G13">
        <f t="shared" si="11"/>
        <v>207.6</v>
      </c>
      <c r="H13">
        <f t="shared" si="11"/>
        <v>687</v>
      </c>
      <c r="I13" s="25">
        <v>1</v>
      </c>
      <c r="K13">
        <v>0</v>
      </c>
      <c r="M13">
        <f t="shared" ref="M13:M18" si="12">$K21*M$1*B3</f>
        <v>7.8536776503117007</v>
      </c>
      <c r="N13">
        <f t="shared" ref="N13:N18" si="13">$K21*N$1*C3</f>
        <v>0.3646798625129859</v>
      </c>
      <c r="O13">
        <f t="shared" ref="O13:O18" si="14">$K21*O$1*D3</f>
        <v>-1.6984259247555034</v>
      </c>
      <c r="P13">
        <f t="shared" ref="P13:P18" si="15">$K21*P$1*E3</f>
        <v>-0.71010839506293655</v>
      </c>
      <c r="Q13">
        <f t="shared" ref="Q13:Q18" si="16">$K21*Q$1*F3</f>
        <v>-1.7009446519175504</v>
      </c>
      <c r="R13">
        <f t="shared" ref="R13:R18" si="17">$K21*R$1*G3</f>
        <v>-2.8926734824449412</v>
      </c>
      <c r="S13">
        <f t="shared" ref="S13:S18" si="18">$K21*S$1*H3</f>
        <v>-0.54329712730126567</v>
      </c>
    </row>
    <row r="14" spans="1:19" x14ac:dyDescent="0.25">
      <c r="B14">
        <f t="shared" ref="B14:H14" si="19">2*B5</f>
        <v>170.2</v>
      </c>
      <c r="C14">
        <f t="shared" si="19"/>
        <v>138.80000000000001</v>
      </c>
      <c r="D14">
        <f t="shared" si="19"/>
        <v>769</v>
      </c>
      <c r="E14">
        <f t="shared" si="19"/>
        <v>1369.6</v>
      </c>
      <c r="F14">
        <f t="shared" si="19"/>
        <v>1198.2</v>
      </c>
      <c r="G14">
        <f t="shared" si="19"/>
        <v>103.2</v>
      </c>
      <c r="H14">
        <f t="shared" si="19"/>
        <v>1005.4</v>
      </c>
      <c r="I14" s="25">
        <v>1</v>
      </c>
      <c r="K14">
        <v>0</v>
      </c>
      <c r="M14">
        <f t="shared" si="12"/>
        <v>-52.989834613639289</v>
      </c>
      <c r="N14">
        <f t="shared" si="13"/>
        <v>-1.6984259247555034</v>
      </c>
      <c r="O14">
        <f t="shared" si="14"/>
        <v>31.615540513553192</v>
      </c>
      <c r="P14">
        <f t="shared" si="15"/>
        <v>25.735789232609743</v>
      </c>
      <c r="Q14">
        <f t="shared" si="16"/>
        <v>82.382493469961972</v>
      </c>
      <c r="R14">
        <f t="shared" si="17"/>
        <v>33.864506008870691</v>
      </c>
      <c r="S14">
        <f t="shared" si="18"/>
        <v>-123.3118819806925</v>
      </c>
    </row>
    <row r="15" spans="1:19" x14ac:dyDescent="0.25">
      <c r="B15">
        <f t="shared" ref="B15:H15" si="20">2*B6</f>
        <v>247.8</v>
      </c>
      <c r="C15">
        <f t="shared" si="20"/>
        <v>99</v>
      </c>
      <c r="D15">
        <f t="shared" si="20"/>
        <v>733</v>
      </c>
      <c r="E15">
        <f t="shared" si="20"/>
        <v>1198.2</v>
      </c>
      <c r="F15">
        <f t="shared" si="20"/>
        <v>1742.8</v>
      </c>
      <c r="G15">
        <f t="shared" si="20"/>
        <v>-42.4</v>
      </c>
      <c r="H15">
        <f t="shared" si="20"/>
        <v>1040.8</v>
      </c>
      <c r="I15" s="25">
        <v>1</v>
      </c>
      <c r="K15">
        <v>0</v>
      </c>
      <c r="M15">
        <f t="shared" si="12"/>
        <v>-41.881035604200093</v>
      </c>
      <c r="N15">
        <f t="shared" si="13"/>
        <v>-0.71010839506293655</v>
      </c>
      <c r="O15">
        <f t="shared" si="14"/>
        <v>25.735789232609743</v>
      </c>
      <c r="P15">
        <f t="shared" si="15"/>
        <v>36.311920408985422</v>
      </c>
      <c r="Q15">
        <f t="shared" si="16"/>
        <v>106.68530234101566</v>
      </c>
      <c r="R15">
        <f t="shared" si="17"/>
        <v>13.336485957930245</v>
      </c>
      <c r="S15">
        <f t="shared" si="18"/>
        <v>-142.96554656054386</v>
      </c>
    </row>
    <row r="16" spans="1:19" x14ac:dyDescent="0.25">
      <c r="B16">
        <f t="shared" ref="B16:H16" si="21">2*B7</f>
        <v>44</v>
      </c>
      <c r="C16">
        <f t="shared" si="21"/>
        <v>116</v>
      </c>
      <c r="D16">
        <f t="shared" si="21"/>
        <v>207.6</v>
      </c>
      <c r="E16">
        <f t="shared" si="21"/>
        <v>103.2</v>
      </c>
      <c r="F16">
        <f t="shared" si="21"/>
        <v>-42.4</v>
      </c>
      <c r="G16">
        <f t="shared" si="21"/>
        <v>179.4</v>
      </c>
      <c r="H16">
        <f t="shared" si="21"/>
        <v>148.80000000000001</v>
      </c>
      <c r="I16" s="25">
        <v>1</v>
      </c>
      <c r="K16">
        <v>0</v>
      </c>
      <c r="M16">
        <f t="shared" si="12"/>
        <v>-204.77595732714451</v>
      </c>
      <c r="N16">
        <f t="shared" si="13"/>
        <v>-1.7009446519175504</v>
      </c>
      <c r="O16">
        <f t="shared" si="14"/>
        <v>82.382493469961972</v>
      </c>
      <c r="P16">
        <f t="shared" si="15"/>
        <v>106.68530234101566</v>
      </c>
      <c r="Q16">
        <f t="shared" si="16"/>
        <v>521.12587208740536</v>
      </c>
      <c r="R16">
        <f t="shared" si="17"/>
        <v>-18.4012522119374</v>
      </c>
      <c r="S16">
        <f t="shared" si="18"/>
        <v>-497.02656123214894</v>
      </c>
    </row>
    <row r="17" spans="2:19" x14ac:dyDescent="0.25">
      <c r="B17">
        <f t="shared" ref="B17:H17" si="22">2*B8</f>
        <v>7</v>
      </c>
      <c r="C17">
        <f t="shared" si="22"/>
        <v>-19.8</v>
      </c>
      <c r="D17">
        <f t="shared" si="22"/>
        <v>687</v>
      </c>
      <c r="E17">
        <f t="shared" si="22"/>
        <v>1005.4</v>
      </c>
      <c r="F17">
        <f t="shared" si="22"/>
        <v>1040.8</v>
      </c>
      <c r="G17">
        <f t="shared" si="22"/>
        <v>148.80000000000001</v>
      </c>
      <c r="H17">
        <f t="shared" si="22"/>
        <v>1149.2</v>
      </c>
      <c r="I17" s="25">
        <v>1</v>
      </c>
      <c r="K17">
        <v>0</v>
      </c>
      <c r="M17">
        <f t="shared" si="12"/>
        <v>-52.773606812760498</v>
      </c>
      <c r="N17">
        <f t="shared" si="13"/>
        <v>-2.8926734824449412</v>
      </c>
      <c r="O17">
        <f t="shared" si="14"/>
        <v>33.864506008870691</v>
      </c>
      <c r="P17">
        <f t="shared" si="15"/>
        <v>13.336485957930245</v>
      </c>
      <c r="Q17">
        <f t="shared" si="16"/>
        <v>-18.4012522119374</v>
      </c>
      <c r="R17">
        <f t="shared" si="17"/>
        <v>113.0031104357647</v>
      </c>
      <c r="S17">
        <f t="shared" si="18"/>
        <v>-103.13395761701864</v>
      </c>
    </row>
    <row r="18" spans="2:19" x14ac:dyDescent="0.25">
      <c r="B18">
        <f t="array" ref="B18:H18">TRANSPOSE(I11:I17)</f>
        <v>1</v>
      </c>
      <c r="C18">
        <v>1</v>
      </c>
      <c r="D18">
        <v>1</v>
      </c>
      <c r="E18">
        <v>1</v>
      </c>
      <c r="F18">
        <v>1</v>
      </c>
      <c r="G18">
        <v>1</v>
      </c>
      <c r="H18">
        <v>1</v>
      </c>
      <c r="I18" s="25">
        <v>0</v>
      </c>
      <c r="K18">
        <v>1</v>
      </c>
      <c r="M18">
        <f t="shared" si="12"/>
        <v>9.2383185634060716</v>
      </c>
      <c r="N18">
        <f t="shared" si="13"/>
        <v>-0.54329712730126567</v>
      </c>
      <c r="O18">
        <f t="shared" si="14"/>
        <v>-123.3118819806925</v>
      </c>
      <c r="P18">
        <f t="shared" si="15"/>
        <v>-142.96554656054386</v>
      </c>
      <c r="Q18">
        <f t="shared" si="16"/>
        <v>-497.02656123214894</v>
      </c>
      <c r="R18">
        <f t="shared" si="17"/>
        <v>-103.13395761701864</v>
      </c>
      <c r="S18">
        <f t="shared" si="18"/>
        <v>876.44599918693166</v>
      </c>
    </row>
    <row r="19" spans="2:19" x14ac:dyDescent="0.25">
      <c r="K19" t="s">
        <v>12</v>
      </c>
      <c r="M19" t="s">
        <v>16</v>
      </c>
      <c r="N19" t="s">
        <v>33</v>
      </c>
      <c r="O19" t="s">
        <v>17</v>
      </c>
    </row>
    <row r="20" spans="2:19" x14ac:dyDescent="0.25">
      <c r="B20">
        <f t="array" ref="B20:I27">MINVERSE(B11:I18)</f>
        <v>7.7541972135672932E-2</v>
      </c>
      <c r="C20">
        <v>-6.1867287801396819E-3</v>
      </c>
      <c r="D20">
        <v>8.7884370989865148E-3</v>
      </c>
      <c r="E20">
        <v>-9.7098519637296276E-3</v>
      </c>
      <c r="F20">
        <v>-3.7687458357494111E-2</v>
      </c>
      <c r="G20">
        <v>-7.7748273977969518E-2</v>
      </c>
      <c r="H20">
        <v>4.5001903844673563E-2</v>
      </c>
      <c r="I20">
        <v>2.1371997706364434</v>
      </c>
      <c r="K20">
        <f t="array" ref="K20:K27">MMULT(B20:I27,K11:K18)</f>
        <v>2.1371997706364434</v>
      </c>
      <c r="M20">
        <f>SUMPRODUCT(K20:K26,I2:I8)</f>
        <v>0.3952499274504957</v>
      </c>
      <c r="N20">
        <f>SUM(M3:S9)</f>
        <v>15.143742058711155</v>
      </c>
      <c r="O20">
        <f>N20^0.5</f>
        <v>3.8914961208654897</v>
      </c>
    </row>
    <row r="21" spans="2:19" x14ac:dyDescent="0.25">
      <c r="B21">
        <v>-6.1867287801396758E-3</v>
      </c>
      <c r="C21">
        <v>7.8030964488774862E-3</v>
      </c>
      <c r="D21">
        <v>-3.6166669747582608E-3</v>
      </c>
      <c r="E21">
        <v>1.6749741242662311E-4</v>
      </c>
      <c r="F21">
        <v>1.0562122322255593E-3</v>
      </c>
      <c r="G21">
        <v>-4.7766840729457241E-4</v>
      </c>
      <c r="H21">
        <v>1.2542580686628064E-3</v>
      </c>
      <c r="I21">
        <v>4.4434719551724663E-2</v>
      </c>
      <c r="K21">
        <v>4.4434719551724663E-2</v>
      </c>
      <c r="Q21">
        <f>SUM(M12:S18)</f>
        <v>15.143742058711155</v>
      </c>
    </row>
    <row r="22" spans="2:19" x14ac:dyDescent="0.25">
      <c r="B22">
        <v>8.7884370989864923E-3</v>
      </c>
      <c r="C22">
        <v>-3.6166669747582638E-3</v>
      </c>
      <c r="D22">
        <v>7.5439437839265409E-3</v>
      </c>
      <c r="E22">
        <v>-2.2862793656756196E-3</v>
      </c>
      <c r="F22">
        <v>-4.259006318125153E-3</v>
      </c>
      <c r="G22">
        <v>-8.7937880025464495E-3</v>
      </c>
      <c r="H22">
        <v>2.6233597781924281E-3</v>
      </c>
      <c r="I22">
        <v>-0.29066879751558022</v>
      </c>
      <c r="K22">
        <v>-0.29066879751558022</v>
      </c>
    </row>
    <row r="23" spans="2:19" x14ac:dyDescent="0.25">
      <c r="B23">
        <v>-9.7098519637296172E-3</v>
      </c>
      <c r="C23">
        <v>1.6749741242662834E-4</v>
      </c>
      <c r="D23">
        <v>-2.28627936567562E-3</v>
      </c>
      <c r="E23">
        <v>4.2780444048604272E-3</v>
      </c>
      <c r="F23">
        <v>4.0717684774882702E-3</v>
      </c>
      <c r="G23">
        <v>1.0660407260979341E-2</v>
      </c>
      <c r="H23">
        <v>-7.1815862263494264E-3</v>
      </c>
      <c r="I23">
        <v>-0.23027284839811862</v>
      </c>
      <c r="K23">
        <v>-0.23027284839811862</v>
      </c>
    </row>
    <row r="24" spans="2:19" x14ac:dyDescent="0.25">
      <c r="B24">
        <v>-3.7687458357494166E-2</v>
      </c>
      <c r="C24">
        <v>1.0562122322255671E-3</v>
      </c>
      <c r="D24">
        <v>-4.2590063181251513E-3</v>
      </c>
      <c r="E24">
        <v>4.071768477488278E-3</v>
      </c>
      <c r="F24">
        <v>2.0580109972797054E-2</v>
      </c>
      <c r="G24">
        <v>4.0174615610874098E-2</v>
      </c>
      <c r="H24">
        <v>-2.3936241617765686E-2</v>
      </c>
      <c r="I24">
        <v>-0.7733258714631146</v>
      </c>
      <c r="K24">
        <v>-0.7733258714631146</v>
      </c>
    </row>
    <row r="25" spans="2:19" x14ac:dyDescent="0.25">
      <c r="B25">
        <v>-7.7748273977969531E-2</v>
      </c>
      <c r="C25">
        <v>-4.7766840729452932E-4</v>
      </c>
      <c r="D25">
        <v>-8.7937880025464755E-3</v>
      </c>
      <c r="E25">
        <v>1.0660407260979351E-2</v>
      </c>
      <c r="F25">
        <v>4.017461561087407E-2</v>
      </c>
      <c r="G25">
        <v>8.6382110570312823E-2</v>
      </c>
      <c r="H25">
        <v>-5.0197403054355737E-2</v>
      </c>
      <c r="I25">
        <v>-1.1224034096525217</v>
      </c>
      <c r="K25">
        <v>-1.1224034096525217</v>
      </c>
    </row>
    <row r="26" spans="2:19" x14ac:dyDescent="0.25">
      <c r="B26">
        <v>4.5001903844673612E-2</v>
      </c>
      <c r="C26">
        <v>1.2542580686627908E-3</v>
      </c>
      <c r="D26">
        <v>2.6233597781924545E-3</v>
      </c>
      <c r="E26">
        <v>-7.1815862263494403E-3</v>
      </c>
      <c r="F26">
        <v>-2.3936241617765686E-2</v>
      </c>
      <c r="G26">
        <v>-5.0197403054355771E-2</v>
      </c>
      <c r="H26">
        <v>3.2435709206942061E-2</v>
      </c>
      <c r="I26">
        <v>1.2350364368411666</v>
      </c>
      <c r="K26">
        <v>1.2350364368411666</v>
      </c>
      <c r="M26">
        <f t="array" ref="M26:M33">MMULT(B20:I27,K11:K18)</f>
        <v>2.1371997706364434</v>
      </c>
    </row>
    <row r="27" spans="2:19" x14ac:dyDescent="0.25">
      <c r="B27">
        <v>2.1371997706364412</v>
      </c>
      <c r="C27">
        <v>4.4434719551724261E-2</v>
      </c>
      <c r="D27">
        <v>-0.29066879751558017</v>
      </c>
      <c r="E27">
        <v>-0.23027284839811846</v>
      </c>
      <c r="F27">
        <v>-0.77332587146311238</v>
      </c>
      <c r="G27">
        <v>-1.1224034096525184</v>
      </c>
      <c r="H27">
        <v>1.2350364368411642</v>
      </c>
      <c r="I27">
        <v>-30.287484117422572</v>
      </c>
      <c r="K27">
        <v>-30.287484117422572</v>
      </c>
      <c r="M27">
        <v>4.4434719551724663E-2</v>
      </c>
    </row>
    <row r="28" spans="2:19" x14ac:dyDescent="0.25">
      <c r="M28">
        <v>-0.29066879751558022</v>
      </c>
    </row>
    <row r="29" spans="2:19" x14ac:dyDescent="0.25">
      <c r="M29">
        <v>-0.23027284839811862</v>
      </c>
    </row>
    <row r="30" spans="2:19" x14ac:dyDescent="0.25">
      <c r="M30">
        <v>-0.7733258714631146</v>
      </c>
    </row>
    <row r="31" spans="2:19" x14ac:dyDescent="0.25">
      <c r="M31">
        <v>-1.1224034096525217</v>
      </c>
    </row>
    <row r="32" spans="2:19" x14ac:dyDescent="0.25">
      <c r="M32">
        <v>1.2350364368411666</v>
      </c>
    </row>
    <row r="33" spans="1:24" x14ac:dyDescent="0.25">
      <c r="M33">
        <v>-30.287484117422572</v>
      </c>
    </row>
    <row r="34" spans="1:24" x14ac:dyDescent="0.25">
      <c r="R34">
        <f t="array" ref="R34:X34">TRANSPOSE(P36:P42)</f>
        <v>0.39350039050604058</v>
      </c>
      <c r="S34">
        <v>0.43702969517304963</v>
      </c>
      <c r="T34">
        <v>-0.65517948269339199</v>
      </c>
      <c r="U34">
        <v>-4.4328173925622744E-2</v>
      </c>
      <c r="V34">
        <v>3.6014728320210798E-2</v>
      </c>
      <c r="W34">
        <v>0.41533371151037213</v>
      </c>
      <c r="X34">
        <v>0.41762913110934397</v>
      </c>
    </row>
    <row r="35" spans="1:24" x14ac:dyDescent="0.25">
      <c r="A35" t="s">
        <v>50</v>
      </c>
      <c r="M35" t="s">
        <v>11</v>
      </c>
    </row>
    <row r="36" spans="1:24" x14ac:dyDescent="0.25">
      <c r="B36">
        <f>B11</f>
        <v>161</v>
      </c>
      <c r="C36">
        <f t="shared" ref="C36:I36" si="23">C11</f>
        <v>165.4</v>
      </c>
      <c r="D36">
        <f t="shared" si="23"/>
        <v>170.6</v>
      </c>
      <c r="E36">
        <f t="shared" si="23"/>
        <v>170.2</v>
      </c>
      <c r="F36">
        <f t="shared" si="23"/>
        <v>247.8</v>
      </c>
      <c r="G36">
        <f t="shared" si="23"/>
        <v>44</v>
      </c>
      <c r="H36">
        <f t="shared" si="23"/>
        <v>7</v>
      </c>
      <c r="I36">
        <f t="shared" si="23"/>
        <v>1</v>
      </c>
      <c r="J36">
        <f>I2</f>
        <v>1.9</v>
      </c>
      <c r="M36">
        <v>0</v>
      </c>
      <c r="P36">
        <f>M47</f>
        <v>0.39350039050604058</v>
      </c>
      <c r="R36">
        <f>B2</f>
        <v>80.5</v>
      </c>
      <c r="S36">
        <f t="shared" ref="S36:X36" si="24">C2</f>
        <v>82.7</v>
      </c>
      <c r="T36">
        <f t="shared" si="24"/>
        <v>85.3</v>
      </c>
      <c r="U36">
        <f t="shared" si="24"/>
        <v>85.1</v>
      </c>
      <c r="V36">
        <f t="shared" si="24"/>
        <v>123.9</v>
      </c>
      <c r="W36">
        <f t="shared" si="24"/>
        <v>22</v>
      </c>
      <c r="X36">
        <f t="shared" si="24"/>
        <v>3.5</v>
      </c>
    </row>
    <row r="37" spans="1:24" x14ac:dyDescent="0.25">
      <c r="B37">
        <f t="shared" ref="B37:I37" si="25">B12</f>
        <v>165.4</v>
      </c>
      <c r="C37">
        <f t="shared" si="25"/>
        <v>369.4</v>
      </c>
      <c r="D37">
        <f t="shared" si="25"/>
        <v>263</v>
      </c>
      <c r="E37">
        <f t="shared" si="25"/>
        <v>138.80000000000001</v>
      </c>
      <c r="F37">
        <f t="shared" si="25"/>
        <v>99</v>
      </c>
      <c r="G37">
        <f t="shared" si="25"/>
        <v>116</v>
      </c>
      <c r="H37">
        <f t="shared" si="25"/>
        <v>-19.8</v>
      </c>
      <c r="I37">
        <f t="shared" si="25"/>
        <v>1</v>
      </c>
      <c r="J37">
        <f t="shared" ref="J37:J42" si="26">I3</f>
        <v>6.1</v>
      </c>
      <c r="M37">
        <v>0</v>
      </c>
      <c r="P37">
        <f t="shared" ref="P37:P44" si="27">M48</f>
        <v>0.43702969517304963</v>
      </c>
      <c r="R37">
        <f t="shared" ref="R37:R42" si="28">B3</f>
        <v>82.7</v>
      </c>
      <c r="S37">
        <f t="shared" ref="S37:S42" si="29">C3</f>
        <v>184.7</v>
      </c>
      <c r="T37">
        <f t="shared" ref="T37:T42" si="30">D3</f>
        <v>131.5</v>
      </c>
      <c r="U37">
        <f t="shared" ref="U37:U42" si="31">E3</f>
        <v>69.400000000000006</v>
      </c>
      <c r="V37">
        <f t="shared" ref="V37:V42" si="32">F3</f>
        <v>49.5</v>
      </c>
      <c r="W37">
        <f t="shared" ref="W37:W42" si="33">G3</f>
        <v>58</v>
      </c>
      <c r="X37">
        <f t="shared" ref="X37:X42" si="34">H3</f>
        <v>-9.9</v>
      </c>
    </row>
    <row r="38" spans="1:24" x14ac:dyDescent="0.25">
      <c r="B38">
        <f t="shared" ref="B38:I38" si="35">B13</f>
        <v>170.6</v>
      </c>
      <c r="C38">
        <f t="shared" si="35"/>
        <v>263</v>
      </c>
      <c r="D38">
        <f t="shared" si="35"/>
        <v>748.4</v>
      </c>
      <c r="E38">
        <f t="shared" si="35"/>
        <v>769</v>
      </c>
      <c r="F38">
        <f t="shared" si="35"/>
        <v>733</v>
      </c>
      <c r="G38">
        <f t="shared" si="35"/>
        <v>207.6</v>
      </c>
      <c r="H38">
        <f t="shared" si="35"/>
        <v>687</v>
      </c>
      <c r="I38">
        <f t="shared" si="35"/>
        <v>1</v>
      </c>
      <c r="J38">
        <f t="shared" si="26"/>
        <v>2.9</v>
      </c>
      <c r="M38">
        <v>0</v>
      </c>
      <c r="P38">
        <f t="shared" si="27"/>
        <v>-0.65517948269339199</v>
      </c>
      <c r="R38">
        <f t="shared" si="28"/>
        <v>85.3</v>
      </c>
      <c r="S38">
        <f t="shared" si="29"/>
        <v>131.5</v>
      </c>
      <c r="T38">
        <f t="shared" si="30"/>
        <v>374.2</v>
      </c>
      <c r="U38">
        <f t="shared" si="31"/>
        <v>384.5</v>
      </c>
      <c r="V38">
        <f t="shared" si="32"/>
        <v>366.5</v>
      </c>
      <c r="W38">
        <f t="shared" si="33"/>
        <v>103.8</v>
      </c>
      <c r="X38">
        <f t="shared" si="34"/>
        <v>343.5</v>
      </c>
    </row>
    <row r="39" spans="1:24" x14ac:dyDescent="0.25">
      <c r="B39">
        <f t="shared" ref="B39:I39" si="36">B14</f>
        <v>170.2</v>
      </c>
      <c r="C39">
        <f t="shared" si="36"/>
        <v>138.80000000000001</v>
      </c>
      <c r="D39">
        <f t="shared" si="36"/>
        <v>769</v>
      </c>
      <c r="E39">
        <f t="shared" si="36"/>
        <v>1369.6</v>
      </c>
      <c r="F39">
        <f t="shared" si="36"/>
        <v>1198.2</v>
      </c>
      <c r="G39">
        <f t="shared" si="36"/>
        <v>103.2</v>
      </c>
      <c r="H39">
        <f t="shared" si="36"/>
        <v>1005.4</v>
      </c>
      <c r="I39">
        <f t="shared" si="36"/>
        <v>1</v>
      </c>
      <c r="J39">
        <f t="shared" si="26"/>
        <v>4</v>
      </c>
      <c r="M39">
        <v>0</v>
      </c>
      <c r="P39">
        <f t="shared" si="27"/>
        <v>-4.4328173925622744E-2</v>
      </c>
      <c r="R39">
        <f t="shared" si="28"/>
        <v>85.1</v>
      </c>
      <c r="S39">
        <f t="shared" si="29"/>
        <v>69.400000000000006</v>
      </c>
      <c r="T39">
        <f t="shared" si="30"/>
        <v>384.5</v>
      </c>
      <c r="U39">
        <f t="shared" si="31"/>
        <v>684.8</v>
      </c>
      <c r="V39">
        <f t="shared" si="32"/>
        <v>599.1</v>
      </c>
      <c r="W39">
        <f t="shared" si="33"/>
        <v>51.6</v>
      </c>
      <c r="X39">
        <f t="shared" si="34"/>
        <v>502.7</v>
      </c>
    </row>
    <row r="40" spans="1:24" x14ac:dyDescent="0.25">
      <c r="B40">
        <f t="shared" ref="B40:I40" si="37">B15</f>
        <v>247.8</v>
      </c>
      <c r="C40">
        <f t="shared" si="37"/>
        <v>99</v>
      </c>
      <c r="D40">
        <f t="shared" si="37"/>
        <v>733</v>
      </c>
      <c r="E40">
        <f t="shared" si="37"/>
        <v>1198.2</v>
      </c>
      <c r="F40">
        <f t="shared" si="37"/>
        <v>1742.8</v>
      </c>
      <c r="G40">
        <f t="shared" si="37"/>
        <v>-42.4</v>
      </c>
      <c r="H40">
        <f t="shared" si="37"/>
        <v>1040.8</v>
      </c>
      <c r="I40">
        <f t="shared" si="37"/>
        <v>1</v>
      </c>
      <c r="J40">
        <f t="shared" si="26"/>
        <v>5.7</v>
      </c>
      <c r="M40">
        <v>0</v>
      </c>
      <c r="P40">
        <f t="shared" si="27"/>
        <v>3.6014728320210798E-2</v>
      </c>
      <c r="R40">
        <f t="shared" si="28"/>
        <v>123.9</v>
      </c>
      <c r="S40">
        <f t="shared" si="29"/>
        <v>49.5</v>
      </c>
      <c r="T40">
        <f t="shared" si="30"/>
        <v>366.5</v>
      </c>
      <c r="U40">
        <f t="shared" si="31"/>
        <v>599.1</v>
      </c>
      <c r="V40">
        <f t="shared" si="32"/>
        <v>871.4</v>
      </c>
      <c r="W40">
        <f t="shared" si="33"/>
        <v>-21.2</v>
      </c>
      <c r="X40">
        <f t="shared" si="34"/>
        <v>520.4</v>
      </c>
    </row>
    <row r="41" spans="1:24" x14ac:dyDescent="0.25">
      <c r="B41">
        <f t="shared" ref="B41:I41" si="38">B16</f>
        <v>44</v>
      </c>
      <c r="C41">
        <f t="shared" si="38"/>
        <v>116</v>
      </c>
      <c r="D41">
        <f t="shared" si="38"/>
        <v>207.6</v>
      </c>
      <c r="E41">
        <f t="shared" si="38"/>
        <v>103.2</v>
      </c>
      <c r="F41">
        <f t="shared" si="38"/>
        <v>-42.4</v>
      </c>
      <c r="G41">
        <f t="shared" si="38"/>
        <v>179.4</v>
      </c>
      <c r="H41">
        <f t="shared" si="38"/>
        <v>148.80000000000001</v>
      </c>
      <c r="I41">
        <f t="shared" si="38"/>
        <v>1</v>
      </c>
      <c r="J41">
        <f t="shared" si="26"/>
        <v>3.4</v>
      </c>
      <c r="M41">
        <v>0</v>
      </c>
      <c r="P41">
        <f t="shared" si="27"/>
        <v>0.41533371151037213</v>
      </c>
      <c r="R41">
        <f t="shared" si="28"/>
        <v>22</v>
      </c>
      <c r="S41">
        <f t="shared" si="29"/>
        <v>58</v>
      </c>
      <c r="T41">
        <f t="shared" si="30"/>
        <v>103.8</v>
      </c>
      <c r="U41">
        <f t="shared" si="31"/>
        <v>51.6</v>
      </c>
      <c r="V41">
        <f t="shared" si="32"/>
        <v>-21.2</v>
      </c>
      <c r="W41">
        <f t="shared" si="33"/>
        <v>89.7</v>
      </c>
      <c r="X41">
        <f t="shared" si="34"/>
        <v>74.400000000000006</v>
      </c>
    </row>
    <row r="42" spans="1:24" x14ac:dyDescent="0.25">
      <c r="B42">
        <f t="shared" ref="B42:J44" si="39">B17</f>
        <v>7</v>
      </c>
      <c r="C42">
        <f t="shared" si="39"/>
        <v>-19.8</v>
      </c>
      <c r="D42">
        <f t="shared" si="39"/>
        <v>687</v>
      </c>
      <c r="E42">
        <f t="shared" si="39"/>
        <v>1005.4</v>
      </c>
      <c r="F42">
        <f t="shared" si="39"/>
        <v>1040.8</v>
      </c>
      <c r="G42">
        <f t="shared" si="39"/>
        <v>148.80000000000001</v>
      </c>
      <c r="H42">
        <f t="shared" si="39"/>
        <v>1149.2</v>
      </c>
      <c r="I42">
        <f t="shared" si="39"/>
        <v>1</v>
      </c>
      <c r="J42">
        <f t="shared" si="26"/>
        <v>4.9000000000000004</v>
      </c>
      <c r="M42">
        <v>0</v>
      </c>
      <c r="P42">
        <f t="shared" si="27"/>
        <v>0.41762913110934397</v>
      </c>
      <c r="R42">
        <f t="shared" si="28"/>
        <v>3.5</v>
      </c>
      <c r="S42">
        <f t="shared" si="29"/>
        <v>-9.9</v>
      </c>
      <c r="T42">
        <f t="shared" si="30"/>
        <v>343.5</v>
      </c>
      <c r="U42">
        <f t="shared" si="31"/>
        <v>502.7</v>
      </c>
      <c r="V42">
        <f t="shared" si="32"/>
        <v>520.4</v>
      </c>
      <c r="W42">
        <f t="shared" si="33"/>
        <v>74.400000000000006</v>
      </c>
      <c r="X42">
        <f t="shared" si="34"/>
        <v>574.6</v>
      </c>
    </row>
    <row r="43" spans="1:24" x14ac:dyDescent="0.25">
      <c r="B43">
        <f>B18</f>
        <v>1</v>
      </c>
      <c r="C43">
        <f t="shared" si="39"/>
        <v>1</v>
      </c>
      <c r="D43">
        <f t="shared" si="39"/>
        <v>1</v>
      </c>
      <c r="E43">
        <f t="shared" si="39"/>
        <v>1</v>
      </c>
      <c r="F43">
        <f t="shared" si="39"/>
        <v>1</v>
      </c>
      <c r="G43">
        <f t="shared" si="39"/>
        <v>1</v>
      </c>
      <c r="H43">
        <f t="shared" si="39"/>
        <v>1</v>
      </c>
      <c r="I43">
        <f t="shared" si="39"/>
        <v>0</v>
      </c>
      <c r="J43">
        <f t="shared" si="39"/>
        <v>0</v>
      </c>
      <c r="M43">
        <v>1</v>
      </c>
    </row>
    <row r="44" spans="1:24" x14ac:dyDescent="0.25">
      <c r="B44">
        <f t="array" ref="B44:H44">TRANSPOSE(J36:J42)</f>
        <v>1.9</v>
      </c>
      <c r="C44">
        <v>6.1</v>
      </c>
      <c r="D44">
        <v>2.9</v>
      </c>
      <c r="E44">
        <v>4</v>
      </c>
      <c r="F44">
        <v>5.7</v>
      </c>
      <c r="G44">
        <v>3.4</v>
      </c>
      <c r="H44">
        <v>4.9000000000000004</v>
      </c>
      <c r="I44">
        <f t="shared" si="39"/>
        <v>0</v>
      </c>
      <c r="J44">
        <f t="shared" si="39"/>
        <v>0</v>
      </c>
      <c r="M44">
        <v>5</v>
      </c>
      <c r="R44">
        <f>$P36*R$34*R36</f>
        <v>12.464825864936717</v>
      </c>
      <c r="S44">
        <f t="shared" ref="S44:X44" si="40">$P36*S$34*S36</f>
        <v>14.222031117492467</v>
      </c>
      <c r="T44">
        <f t="shared" si="40"/>
        <v>-21.991481509456026</v>
      </c>
      <c r="U44">
        <f t="shared" si="40"/>
        <v>-1.4844123841379551</v>
      </c>
      <c r="V44">
        <f t="shared" si="40"/>
        <v>1.7558872166227195</v>
      </c>
      <c r="W44">
        <f t="shared" si="40"/>
        <v>3.5955475087324023</v>
      </c>
      <c r="X44">
        <f t="shared" si="40"/>
        <v>0.57518029162378848</v>
      </c>
    </row>
    <row r="45" spans="1:24" x14ac:dyDescent="0.25">
      <c r="R45">
        <f t="shared" ref="R45:X45" si="41">$P37*R$34*R37</f>
        <v>14.222031117492467</v>
      </c>
      <c r="S45">
        <f t="shared" si="41"/>
        <v>35.276768089325088</v>
      </c>
      <c r="T45">
        <f t="shared" si="41"/>
        <v>-37.652774983074522</v>
      </c>
      <c r="U45">
        <f t="shared" si="41"/>
        <v>-1.3444673466775228</v>
      </c>
      <c r="V45">
        <f t="shared" si="41"/>
        <v>0.77910553410633521</v>
      </c>
      <c r="W45">
        <f t="shared" si="41"/>
        <v>10.527763589515217</v>
      </c>
      <c r="X45">
        <f t="shared" si="41"/>
        <v>-1.8069116854546117</v>
      </c>
    </row>
    <row r="46" spans="1:24" x14ac:dyDescent="0.25">
      <c r="M46" t="s">
        <v>12</v>
      </c>
      <c r="O46" t="s">
        <v>16</v>
      </c>
      <c r="P46" t="s">
        <v>31</v>
      </c>
      <c r="Q46" t="s">
        <v>17</v>
      </c>
      <c r="R46">
        <f t="shared" ref="R46:X46" si="42">$P38*R$34*R38</f>
        <v>-21.991481509456026</v>
      </c>
      <c r="S46">
        <f t="shared" si="42"/>
        <v>-37.652774983074522</v>
      </c>
      <c r="T46">
        <f t="shared" si="42"/>
        <v>160.62914982975889</v>
      </c>
      <c r="U46">
        <f t="shared" si="42"/>
        <v>11.166998918582237</v>
      </c>
      <c r="V46">
        <f t="shared" si="42"/>
        <v>-8.6479747072205182</v>
      </c>
      <c r="W46">
        <f t="shared" si="42"/>
        <v>-28.24586150500868</v>
      </c>
      <c r="X46">
        <f t="shared" si="42"/>
        <v>-93.989170079762346</v>
      </c>
    </row>
    <row r="47" spans="1:24" x14ac:dyDescent="0.25">
      <c r="B47">
        <f t="array" ref="B47:J55">MINVERSE(B36:J44)</f>
        <v>1.6039415746455687E-2</v>
      </c>
      <c r="C47">
        <v>7.6606091850020732E-3</v>
      </c>
      <c r="D47">
        <v>-4.0683312322288834E-3</v>
      </c>
      <c r="E47">
        <v>-3.1513402401296326E-3</v>
      </c>
      <c r="F47">
        <v>-9.1409574850019066E-3</v>
      </c>
      <c r="G47">
        <v>-2.351027568319447E-2</v>
      </c>
      <c r="H47">
        <v>1.61708797090971E-2</v>
      </c>
      <c r="I47">
        <v>2.2868706632220293</v>
      </c>
      <c r="J47">
        <v>-0.37867405454319775</v>
      </c>
      <c r="L47">
        <v>1</v>
      </c>
      <c r="M47">
        <f t="array" ref="M47:M55">MMULT(B47:J55,M36:M44)</f>
        <v>0.39350039050604058</v>
      </c>
      <c r="O47">
        <f>SUMPRODUCT(M47:M53,J36:J42)</f>
        <v>5.0000000000000053</v>
      </c>
      <c r="P47">
        <f>SUM(R44:X50)</f>
        <v>39.862125381068971</v>
      </c>
      <c r="Q47">
        <f>P47^0.5</f>
        <v>6.313645965768826</v>
      </c>
      <c r="R47">
        <f t="shared" ref="R47:X47" si="43">$P39*R$34*R39</f>
        <v>-1.4844123841379551</v>
      </c>
      <c r="S47">
        <f t="shared" si="43"/>
        <v>-1.3444673466775228</v>
      </c>
      <c r="T47">
        <f t="shared" si="43"/>
        <v>11.166998918582237</v>
      </c>
      <c r="U47">
        <f t="shared" si="43"/>
        <v>1.3456231000517622</v>
      </c>
      <c r="V47">
        <f t="shared" si="43"/>
        <v>-0.95644346409063707</v>
      </c>
      <c r="W47">
        <f t="shared" si="43"/>
        <v>-0.95000682605191977</v>
      </c>
      <c r="X47">
        <f t="shared" si="43"/>
        <v>-9.3063527693634498</v>
      </c>
    </row>
    <row r="48" spans="1:24" x14ac:dyDescent="0.25">
      <c r="B48">
        <v>7.6606091850020576E-3</v>
      </c>
      <c r="C48">
        <v>4.6853598867193386E-3</v>
      </c>
      <c r="D48">
        <v>-7.2195776795390832E-4</v>
      </c>
      <c r="E48">
        <v>-1.3091554897762462E-3</v>
      </c>
      <c r="F48">
        <v>-5.3710497957462945E-3</v>
      </c>
      <c r="G48">
        <v>-1.2689386700555723E-2</v>
      </c>
      <c r="H48">
        <v>7.7455806823107818E-3</v>
      </c>
      <c r="I48">
        <v>1.0736227084827217E-2</v>
      </c>
      <c r="J48">
        <v>8.5258693617644474E-2</v>
      </c>
      <c r="L48">
        <v>2</v>
      </c>
      <c r="M48">
        <v>0.43702969517304963</v>
      </c>
      <c r="R48">
        <f t="shared" ref="R48:X48" si="44">$P40*R$34*R40</f>
        <v>1.7558872166227195</v>
      </c>
      <c r="S48">
        <f t="shared" si="44"/>
        <v>0.77910553410633521</v>
      </c>
      <c r="T48">
        <f t="shared" si="44"/>
        <v>-8.6479747072205182</v>
      </c>
      <c r="U48">
        <f t="shared" si="44"/>
        <v>-0.95644346409063707</v>
      </c>
      <c r="V48">
        <f t="shared" si="44"/>
        <v>1.1302586556197465</v>
      </c>
      <c r="W48">
        <f t="shared" si="44"/>
        <v>-0.31711237258414227</v>
      </c>
      <c r="X48">
        <f t="shared" si="44"/>
        <v>7.8272321615427369</v>
      </c>
    </row>
    <row r="49" spans="2:24" x14ac:dyDescent="0.25">
      <c r="B49">
        <v>-4.0683312322288799E-3</v>
      </c>
      <c r="C49">
        <v>-7.2195776795390919E-4</v>
      </c>
      <c r="D49">
        <v>4.8563076655761287E-3</v>
      </c>
      <c r="E49">
        <v>-9.1525886216580474E-4</v>
      </c>
      <c r="F49">
        <v>1.7084813755866655E-3</v>
      </c>
      <c r="G49">
        <v>2.5443647469388462E-3</v>
      </c>
      <c r="H49">
        <v>-3.4036059257530481E-3</v>
      </c>
      <c r="I49">
        <v>-0.25938092746801222</v>
      </c>
      <c r="J49">
        <v>-7.9159711045075951E-2</v>
      </c>
      <c r="L49">
        <v>3</v>
      </c>
      <c r="M49">
        <v>-0.65517948269339199</v>
      </c>
      <c r="R49">
        <f t="shared" ref="R49:X49" si="45">$P41*R$34*R41</f>
        <v>3.5955475087324023</v>
      </c>
      <c r="S49">
        <f t="shared" si="45"/>
        <v>10.527763589515217</v>
      </c>
      <c r="T49">
        <f t="shared" si="45"/>
        <v>-28.24586150500868</v>
      </c>
      <c r="U49">
        <f t="shared" si="45"/>
        <v>-0.95000682605191977</v>
      </c>
      <c r="V49">
        <f t="shared" si="45"/>
        <v>-0.31711237258414227</v>
      </c>
      <c r="W49">
        <f t="shared" si="45"/>
        <v>15.473437644953197</v>
      </c>
      <c r="X49">
        <f t="shared" si="45"/>
        <v>12.905086005152077</v>
      </c>
    </row>
    <row r="50" spans="2:24" x14ac:dyDescent="0.25">
      <c r="B50">
        <v>-3.1513402401296231E-3</v>
      </c>
      <c r="C50">
        <v>-1.3091554897762454E-3</v>
      </c>
      <c r="D50">
        <v>-9.152588621658055E-4</v>
      </c>
      <c r="E50">
        <v>3.57865760610063E-3</v>
      </c>
      <c r="F50">
        <v>1.0276257355969424E-3</v>
      </c>
      <c r="G50">
        <v>4.8765737333173204E-3</v>
      </c>
      <c r="H50">
        <v>-4.1071024829432137E-3</v>
      </c>
      <c r="I50">
        <v>-0.24623345818955697</v>
      </c>
      <c r="J50">
        <v>4.0381056852786847E-2</v>
      </c>
      <c r="L50">
        <v>4</v>
      </c>
      <c r="M50">
        <v>-4.4328173925622744E-2</v>
      </c>
      <c r="R50">
        <f t="shared" ref="R50:X50" si="46">$P42*R$34*R42</f>
        <v>0.57518029162378848</v>
      </c>
      <c r="S50">
        <f t="shared" si="46"/>
        <v>-1.8069116854546117</v>
      </c>
      <c r="T50">
        <f t="shared" si="46"/>
        <v>-93.989170079762346</v>
      </c>
      <c r="U50">
        <f t="shared" si="46"/>
        <v>-9.3063527693634498</v>
      </c>
      <c r="V50">
        <f t="shared" si="46"/>
        <v>7.8272321615427369</v>
      </c>
      <c r="W50">
        <f t="shared" si="46"/>
        <v>12.905086005152077</v>
      </c>
      <c r="X50">
        <f t="shared" si="46"/>
        <v>100.21833677544828</v>
      </c>
    </row>
    <row r="51" spans="2:24" x14ac:dyDescent="0.25">
      <c r="B51">
        <v>-9.1409574850019135E-3</v>
      </c>
      <c r="C51">
        <v>-5.3710497957462989E-3</v>
      </c>
      <c r="D51">
        <v>1.7084813755866735E-3</v>
      </c>
      <c r="E51">
        <v>1.0276257355969457E-3</v>
      </c>
      <c r="F51">
        <v>7.3302101327625858E-3</v>
      </c>
      <c r="G51">
        <v>1.4999969928739787E-2</v>
      </c>
      <c r="H51">
        <v>-1.0554279891937763E-2</v>
      </c>
      <c r="I51">
        <v>-0.84279583363415322</v>
      </c>
      <c r="J51">
        <v>0.1757621123908728</v>
      </c>
      <c r="L51">
        <v>5</v>
      </c>
      <c r="M51">
        <v>3.6014728320210798E-2</v>
      </c>
    </row>
    <row r="52" spans="2:24" x14ac:dyDescent="0.25">
      <c r="B52">
        <v>-2.3510275683194422E-2</v>
      </c>
      <c r="C52">
        <v>-1.2689386700555746E-2</v>
      </c>
      <c r="D52">
        <v>2.5443647469388553E-3</v>
      </c>
      <c r="E52">
        <v>4.8765737333173213E-3</v>
      </c>
      <c r="F52">
        <v>1.4999969928739762E-2</v>
      </c>
      <c r="G52">
        <v>3.855059539869661E-2</v>
      </c>
      <c r="H52">
        <v>-2.4771841423942363E-2</v>
      </c>
      <c r="I52">
        <v>-1.2543954778433273</v>
      </c>
      <c r="J52">
        <v>0.33394583787073989</v>
      </c>
      <c r="L52">
        <v>6</v>
      </c>
      <c r="M52">
        <v>0.41533371151037213</v>
      </c>
    </row>
    <row r="53" spans="2:24" x14ac:dyDescent="0.25">
      <c r="B53">
        <v>1.6170879709097093E-2</v>
      </c>
      <c r="C53">
        <v>7.7455806823107896E-3</v>
      </c>
      <c r="D53">
        <v>-3.4036059257530572E-3</v>
      </c>
      <c r="E53">
        <v>-4.1071024829432163E-3</v>
      </c>
      <c r="F53">
        <v>-1.0554279891937756E-2</v>
      </c>
      <c r="G53">
        <v>-2.4771841423942384E-2</v>
      </c>
      <c r="H53">
        <v>1.8920369333168513E-2</v>
      </c>
      <c r="I53">
        <v>1.3051988068281941</v>
      </c>
      <c r="J53">
        <v>-0.17751393514377004</v>
      </c>
      <c r="L53">
        <v>7</v>
      </c>
      <c r="M53">
        <v>0.41762913110934397</v>
      </c>
    </row>
    <row r="54" spans="2:24" x14ac:dyDescent="0.25">
      <c r="B54">
        <v>2.286870663222027</v>
      </c>
      <c r="C54">
        <v>1.0736227084825831E-2</v>
      </c>
      <c r="D54">
        <v>-0.25938092746801139</v>
      </c>
      <c r="E54">
        <v>-0.24623345818955694</v>
      </c>
      <c r="F54">
        <v>-0.84279583363415123</v>
      </c>
      <c r="G54">
        <v>-1.2543954778433242</v>
      </c>
      <c r="H54">
        <v>1.3051988068281917</v>
      </c>
      <c r="I54">
        <v>-30.651718994841318</v>
      </c>
      <c r="J54">
        <v>0.92153053580094491</v>
      </c>
      <c r="L54" t="s">
        <v>14</v>
      </c>
      <c r="M54">
        <v>-26.044066315836595</v>
      </c>
    </row>
    <row r="55" spans="2:24" x14ac:dyDescent="0.25">
      <c r="B55">
        <v>-0.37867405454319786</v>
      </c>
      <c r="C55">
        <v>8.525869361764471E-2</v>
      </c>
      <c r="D55">
        <v>-7.9159711045075937E-2</v>
      </c>
      <c r="E55">
        <v>4.0381056852786854E-2</v>
      </c>
      <c r="F55">
        <v>0.1757621123908725</v>
      </c>
      <c r="G55">
        <v>0.33394583787073939</v>
      </c>
      <c r="H55">
        <v>-0.17751393514376965</v>
      </c>
      <c r="I55">
        <v>0.92153053580093713</v>
      </c>
      <c r="J55">
        <v>-2.3315134850122301</v>
      </c>
      <c r="L55" t="s">
        <v>38</v>
      </c>
      <c r="M55">
        <v>-10.736036889260214</v>
      </c>
    </row>
    <row r="57" spans="2:24" x14ac:dyDescent="0.25">
      <c r="L57" t="s">
        <v>30</v>
      </c>
      <c r="M57">
        <f>SUM(M47:M53)</f>
        <v>1.0000000000000024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0"/>
  <sheetViews>
    <sheetView tabSelected="1" topLeftCell="A2" workbookViewId="0">
      <selection activeCell="B20" sqref="B20:F20"/>
    </sheetView>
  </sheetViews>
  <sheetFormatPr defaultRowHeight="15" x14ac:dyDescent="0.25"/>
  <sheetData>
    <row r="1" spans="1:6" ht="26.25" thickBot="1" x14ac:dyDescent="0.3">
      <c r="A1" s="27" t="s">
        <v>51</v>
      </c>
      <c r="B1" s="28" t="s">
        <v>6</v>
      </c>
      <c r="C1" s="28" t="s">
        <v>7</v>
      </c>
      <c r="D1" s="28" t="s">
        <v>52</v>
      </c>
      <c r="E1" s="28" t="s">
        <v>53</v>
      </c>
    </row>
    <row r="2" spans="1:6" ht="16.5" thickBot="1" x14ac:dyDescent="0.3">
      <c r="A2" s="29"/>
      <c r="B2" s="30">
        <v>6.2E-2</v>
      </c>
      <c r="C2" s="31">
        <v>0.04</v>
      </c>
      <c r="D2" s="30">
        <v>7.4999999999999997E-2</v>
      </c>
      <c r="E2" s="30">
        <v>8.4000000000000005E-2</v>
      </c>
    </row>
    <row r="3" spans="1:6" ht="16.5" thickBot="1" x14ac:dyDescent="0.3">
      <c r="A3" s="29"/>
      <c r="B3" s="30">
        <v>0.14499999999999999</v>
      </c>
      <c r="C3" s="30">
        <v>9.7000000000000003E-2</v>
      </c>
      <c r="D3" s="31">
        <v>0.17</v>
      </c>
      <c r="E3" s="31">
        <v>0.2</v>
      </c>
    </row>
    <row r="4" spans="1:6" ht="15.75" thickBot="1" x14ac:dyDescent="0.3"/>
    <row r="5" spans="1:6" ht="16.5" thickBot="1" x14ac:dyDescent="0.3">
      <c r="A5" s="32"/>
      <c r="B5" s="28" t="s">
        <v>54</v>
      </c>
      <c r="C5" s="28" t="s">
        <v>55</v>
      </c>
      <c r="D5" s="28" t="s">
        <v>56</v>
      </c>
      <c r="E5" s="28" t="s">
        <v>57</v>
      </c>
      <c r="F5" s="28" t="s">
        <v>58</v>
      </c>
    </row>
    <row r="6" spans="1:6" ht="16.5" thickBot="1" x14ac:dyDescent="0.3">
      <c r="A6" s="29"/>
      <c r="B6" s="33">
        <v>0.2</v>
      </c>
      <c r="C6" s="33">
        <v>0.4</v>
      </c>
      <c r="D6" s="33">
        <v>0.5</v>
      </c>
      <c r="E6" s="33">
        <v>0.6</v>
      </c>
      <c r="F6" s="33">
        <v>0.8</v>
      </c>
    </row>
    <row r="7" spans="1:6" ht="16.5" thickBot="1" x14ac:dyDescent="0.3">
      <c r="A7" s="34" t="s">
        <v>59</v>
      </c>
      <c r="B7" s="33">
        <v>0.8</v>
      </c>
      <c r="C7" s="33">
        <v>0.6</v>
      </c>
      <c r="D7" s="33">
        <v>0.5</v>
      </c>
      <c r="E7" s="33">
        <v>0.4</v>
      </c>
      <c r="F7" s="33">
        <v>0.2</v>
      </c>
    </row>
    <row r="8" spans="1:6" x14ac:dyDescent="0.25">
      <c r="A8" t="s">
        <v>60</v>
      </c>
      <c r="B8">
        <v>3.5000000000000003E-2</v>
      </c>
    </row>
    <row r="9" spans="1:6" x14ac:dyDescent="0.25">
      <c r="A9" t="s">
        <v>16</v>
      </c>
      <c r="B9" t="str">
        <f>B5</f>
        <v>1.</v>
      </c>
      <c r="C9" t="str">
        <f t="shared" ref="C9:F9" si="0">C5</f>
        <v>2.</v>
      </c>
      <c r="D9" t="str">
        <f t="shared" si="0"/>
        <v>3.</v>
      </c>
      <c r="E9" t="str">
        <f t="shared" si="0"/>
        <v>4.</v>
      </c>
      <c r="F9" t="str">
        <f t="shared" si="0"/>
        <v>5.</v>
      </c>
    </row>
    <row r="10" spans="1:6" x14ac:dyDescent="0.25">
      <c r="A10" t="str">
        <f t="array" ref="A10:A13">TRANSPOSE(B1:E1)</f>
        <v>A</v>
      </c>
      <c r="B10">
        <f>B$6*$B$8+B$7*$B$2</f>
        <v>5.6600000000000004E-2</v>
      </c>
      <c r="C10">
        <f t="shared" ref="C10:F10" si="1">C$6*$B$8+C$7*$B$2</f>
        <v>5.1199999999999996E-2</v>
      </c>
      <c r="D10">
        <f t="shared" si="1"/>
        <v>4.8500000000000001E-2</v>
      </c>
      <c r="E10">
        <f t="shared" si="1"/>
        <v>4.5800000000000007E-2</v>
      </c>
      <c r="F10">
        <f t="shared" si="1"/>
        <v>4.0400000000000005E-2</v>
      </c>
    </row>
    <row r="11" spans="1:6" x14ac:dyDescent="0.25">
      <c r="A11" t="str">
        <v>B</v>
      </c>
      <c r="B11">
        <f>B$6*$B$8+B$7*$C$2</f>
        <v>3.9E-2</v>
      </c>
      <c r="C11">
        <f t="shared" ref="C11:F11" si="2">C$6*$B$8+C$7*$C$2</f>
        <v>3.8000000000000006E-2</v>
      </c>
      <c r="D11">
        <f t="shared" si="2"/>
        <v>3.7500000000000006E-2</v>
      </c>
      <c r="E11">
        <f t="shared" si="2"/>
        <v>3.7000000000000005E-2</v>
      </c>
      <c r="F11">
        <f t="shared" si="2"/>
        <v>3.6000000000000004E-2</v>
      </c>
    </row>
    <row r="12" spans="1:6" x14ac:dyDescent="0.25">
      <c r="A12" t="str">
        <v>C</v>
      </c>
      <c r="B12">
        <f>B$6*$B$8+B$7*$D$2</f>
        <v>6.7000000000000004E-2</v>
      </c>
      <c r="C12">
        <f t="shared" ref="C12:F12" si="3">C$6*$B$8+C$7*$D$2</f>
        <v>5.8999999999999997E-2</v>
      </c>
      <c r="D12">
        <f t="shared" si="3"/>
        <v>5.5E-2</v>
      </c>
      <c r="E12">
        <f t="shared" si="3"/>
        <v>5.1000000000000004E-2</v>
      </c>
      <c r="F12">
        <f t="shared" si="3"/>
        <v>4.3000000000000003E-2</v>
      </c>
    </row>
    <row r="13" spans="1:6" x14ac:dyDescent="0.25">
      <c r="A13" t="str">
        <v>D</v>
      </c>
      <c r="B13">
        <f>B$6*$B$8+B$7*$E$2</f>
        <v>7.4200000000000016E-2</v>
      </c>
      <c r="C13">
        <f t="shared" ref="C13:F13" si="4">C$6*$B$8+C$7*$E$2</f>
        <v>6.4399999999999999E-2</v>
      </c>
      <c r="D13">
        <f t="shared" si="4"/>
        <v>5.9500000000000004E-2</v>
      </c>
      <c r="E13">
        <f t="shared" si="4"/>
        <v>5.460000000000001E-2</v>
      </c>
      <c r="F13">
        <f t="shared" si="4"/>
        <v>4.4800000000000006E-2</v>
      </c>
    </row>
    <row r="16" spans="1:6" x14ac:dyDescent="0.25">
      <c r="A16" t="s">
        <v>20</v>
      </c>
      <c r="B16" t="s">
        <v>54</v>
      </c>
      <c r="C16" t="s">
        <v>55</v>
      </c>
      <c r="D16" t="s">
        <v>56</v>
      </c>
      <c r="E16" t="s">
        <v>57</v>
      </c>
      <c r="F16" t="s">
        <v>58</v>
      </c>
    </row>
    <row r="17" spans="1:6" x14ac:dyDescent="0.25">
      <c r="A17" t="s">
        <v>6</v>
      </c>
      <c r="B17">
        <f>B$7*$B$3</f>
        <v>0.11599999999999999</v>
      </c>
      <c r="C17">
        <f t="shared" ref="C17:F17" si="5">C$7*$B$3</f>
        <v>8.6999999999999994E-2</v>
      </c>
      <c r="D17">
        <f t="shared" si="5"/>
        <v>7.2499999999999995E-2</v>
      </c>
      <c r="E17">
        <f t="shared" si="5"/>
        <v>5.7999999999999996E-2</v>
      </c>
      <c r="F17">
        <f t="shared" si="5"/>
        <v>2.8999999999999998E-2</v>
      </c>
    </row>
    <row r="18" spans="1:6" x14ac:dyDescent="0.25">
      <c r="A18" t="s">
        <v>7</v>
      </c>
      <c r="B18">
        <f>B$7*$C$3</f>
        <v>7.7600000000000002E-2</v>
      </c>
      <c r="C18">
        <f t="shared" ref="C18:F18" si="6">C$7*$C$3</f>
        <v>5.8200000000000002E-2</v>
      </c>
      <c r="D18">
        <f t="shared" si="6"/>
        <v>4.8500000000000001E-2</v>
      </c>
      <c r="E18">
        <f t="shared" si="6"/>
        <v>3.8800000000000001E-2</v>
      </c>
      <c r="F18">
        <f t="shared" si="6"/>
        <v>1.9400000000000001E-2</v>
      </c>
    </row>
    <row r="19" spans="1:6" x14ac:dyDescent="0.25">
      <c r="A19" t="s">
        <v>52</v>
      </c>
      <c r="B19">
        <f>B$7*$D$3</f>
        <v>0.13600000000000001</v>
      </c>
      <c r="C19">
        <f t="shared" ref="C19:F19" si="7">C$7*$D$3</f>
        <v>0.10200000000000001</v>
      </c>
      <c r="D19">
        <f t="shared" si="7"/>
        <v>8.5000000000000006E-2</v>
      </c>
      <c r="E19">
        <f t="shared" si="7"/>
        <v>6.8000000000000005E-2</v>
      </c>
      <c r="F19">
        <f t="shared" si="7"/>
        <v>3.4000000000000002E-2</v>
      </c>
    </row>
    <row r="20" spans="1:6" x14ac:dyDescent="0.25">
      <c r="A20" t="s">
        <v>53</v>
      </c>
      <c r="B20">
        <f>B$7*$E$3</f>
        <v>0.16000000000000003</v>
      </c>
      <c r="C20">
        <f t="shared" ref="C20:F20" si="8">C$7*$E$3</f>
        <v>0.12</v>
      </c>
      <c r="D20">
        <f t="shared" si="8"/>
        <v>0.1</v>
      </c>
      <c r="E20">
        <f t="shared" si="8"/>
        <v>8.0000000000000016E-2</v>
      </c>
      <c r="F20">
        <f t="shared" si="8"/>
        <v>4.0000000000000008E-2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3" shapeId="4098" r:id="rId3">
          <objectPr defaultSize="0" autoPict="0" r:id="rId4">
            <anchor moveWithCells="1" sizeWithCells="1">
              <from>
                <xdr:col>0</xdr:col>
                <xdr:colOff>0</xdr:colOff>
                <xdr:row>1</xdr:row>
                <xdr:rowOff>0</xdr:rowOff>
              </from>
              <to>
                <xdr:col>0</xdr:col>
                <xdr:colOff>171450</xdr:colOff>
                <xdr:row>2</xdr:row>
                <xdr:rowOff>38100</xdr:rowOff>
              </to>
            </anchor>
          </objectPr>
        </oleObject>
      </mc:Choice>
      <mc:Fallback>
        <oleObject progId="Equation.3" shapeId="4098" r:id="rId3"/>
      </mc:Fallback>
    </mc:AlternateContent>
    <mc:AlternateContent xmlns:mc="http://schemas.openxmlformats.org/markup-compatibility/2006">
      <mc:Choice Requires="x14">
        <oleObject progId="Equation.3" shapeId="4097" r:id="rId5">
          <objectPr defaultSize="0" autoPict="0" r:id="rId6">
            <anchor moveWithCells="1" sizeWithCells="1">
              <from>
                <xdr:col>0</xdr:col>
                <xdr:colOff>0</xdr:colOff>
                <xdr:row>2</xdr:row>
                <xdr:rowOff>0</xdr:rowOff>
              </from>
              <to>
                <xdr:col>0</xdr:col>
                <xdr:colOff>209550</xdr:colOff>
                <xdr:row>3</xdr:row>
                <xdr:rowOff>38100</xdr:rowOff>
              </to>
            </anchor>
          </objectPr>
        </oleObject>
      </mc:Choice>
      <mc:Fallback>
        <oleObject progId="Equation.3" shapeId="4097" r:id="rId5"/>
      </mc:Fallback>
    </mc:AlternateContent>
    <mc:AlternateContent xmlns:mc="http://schemas.openxmlformats.org/markup-compatibility/2006">
      <mc:Choice Requires="x14">
        <oleObject progId="Equation.3" shapeId="4099" r:id="rId7">
          <objectPr defaultSize="0" autoPict="0" r:id="rId8">
            <anchor moveWithCells="1" sizeWithCells="1">
              <from>
                <xdr:col>0</xdr:col>
                <xdr:colOff>0</xdr:colOff>
                <xdr:row>5</xdr:row>
                <xdr:rowOff>0</xdr:rowOff>
              </from>
              <to>
                <xdr:col>0</xdr:col>
                <xdr:colOff>152400</xdr:colOff>
                <xdr:row>6</xdr:row>
                <xdr:rowOff>0</xdr:rowOff>
              </to>
            </anchor>
          </objectPr>
        </oleObject>
      </mc:Choice>
      <mc:Fallback>
        <oleObject progId="Equation.3" shapeId="4099" r:id="rId7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Ex1</vt:lpstr>
      <vt:lpstr>Ex2</vt:lpstr>
      <vt:lpstr>Ex3</vt:lpstr>
      <vt:lpstr>Ex4</vt:lpstr>
      <vt:lpstr>'Ex3'!OLE_LINK1</vt:lpstr>
    </vt:vector>
  </TitlesOfParts>
  <Company>Ekonomicko-správní fakulta Masarykovy univerzity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Benada Ludek</dc:creator>
  <cp:lastModifiedBy>Benada Ludek</cp:lastModifiedBy>
  <dcterms:created xsi:type="dcterms:W3CDTF">2018-03-13T17:03:08Z</dcterms:created>
  <dcterms:modified xsi:type="dcterms:W3CDTF">2018-03-13T18:19:25Z</dcterms:modified>
</cp:coreProperties>
</file>