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75970\Desktop\"/>
    </mc:Choice>
  </mc:AlternateContent>
  <bookViews>
    <workbookView xWindow="0" yWindow="0" windowWidth="15360" windowHeight="756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17" i="1" l="1"/>
  <c r="AC116" i="1"/>
  <c r="AK30" i="1"/>
  <c r="AI30" i="1"/>
  <c r="AH30" i="1"/>
  <c r="AG7" i="1"/>
  <c r="AG8" i="1"/>
  <c r="AG9" i="1"/>
  <c r="AG10" i="1"/>
  <c r="AG11" i="1"/>
  <c r="AG12" i="1"/>
  <c r="AG13" i="1"/>
  <c r="AG14" i="1"/>
  <c r="AG15" i="1"/>
  <c r="AG16" i="1"/>
  <c r="AG17" i="1"/>
  <c r="AH8" i="1"/>
  <c r="AH9" i="1"/>
  <c r="AH10" i="1"/>
  <c r="AH11" i="1"/>
  <c r="AH12" i="1"/>
  <c r="AH13" i="1"/>
  <c r="AH14" i="1"/>
  <c r="AH15" i="1"/>
  <c r="AH16" i="1"/>
  <c r="AH17" i="1"/>
  <c r="AH7" i="1"/>
  <c r="AC9" i="1"/>
  <c r="AD9" i="1"/>
  <c r="AD10" i="1" s="1"/>
  <c r="AD11" i="1" s="1"/>
  <c r="AD12" i="1" s="1"/>
  <c r="AD13" i="1" s="1"/>
  <c r="AD14" i="1" s="1"/>
  <c r="AD15" i="1" s="1"/>
  <c r="AD16" i="1" s="1"/>
  <c r="AD17" i="1" s="1"/>
  <c r="AD18" i="1" s="1"/>
  <c r="AD19" i="1" s="1"/>
  <c r="AD20" i="1" s="1"/>
  <c r="AD21" i="1" s="1"/>
  <c r="AD22" i="1" s="1"/>
  <c r="AD23" i="1" s="1"/>
  <c r="AD24" i="1" s="1"/>
  <c r="AD25" i="1" s="1"/>
  <c r="AD26" i="1" s="1"/>
  <c r="AD27" i="1" s="1"/>
  <c r="AD28" i="1" s="1"/>
  <c r="AD29" i="1" s="1"/>
  <c r="AD30" i="1" s="1"/>
  <c r="AD31" i="1" s="1"/>
  <c r="AD32" i="1" s="1"/>
  <c r="AD33" i="1" s="1"/>
  <c r="AD34" i="1" s="1"/>
  <c r="AD35" i="1" s="1"/>
  <c r="AD36" i="1" s="1"/>
  <c r="AD37" i="1" s="1"/>
  <c r="AD38" i="1" s="1"/>
  <c r="AD39" i="1" s="1"/>
  <c r="AD40" i="1" s="1"/>
  <c r="AD41" i="1" s="1"/>
  <c r="AD42" i="1" s="1"/>
  <c r="AD43" i="1" s="1"/>
  <c r="AD44" i="1" s="1"/>
  <c r="AD45" i="1" s="1"/>
  <c r="AD46" i="1" s="1"/>
  <c r="AD47" i="1" s="1"/>
  <c r="AD48" i="1" s="1"/>
  <c r="AD49" i="1" s="1"/>
  <c r="AD50" i="1" s="1"/>
  <c r="AD51" i="1" s="1"/>
  <c r="AD52" i="1" s="1"/>
  <c r="AD53" i="1" s="1"/>
  <c r="AD54" i="1" s="1"/>
  <c r="AD55" i="1" s="1"/>
  <c r="AD56" i="1" s="1"/>
  <c r="AD57" i="1" s="1"/>
  <c r="AD58" i="1" s="1"/>
  <c r="AD59" i="1" s="1"/>
  <c r="AD60" i="1" s="1"/>
  <c r="AD61" i="1" s="1"/>
  <c r="AD62" i="1" s="1"/>
  <c r="AD63" i="1" s="1"/>
  <c r="AD64" i="1" s="1"/>
  <c r="AD65" i="1" s="1"/>
  <c r="AD66" i="1" s="1"/>
  <c r="AD67" i="1" s="1"/>
  <c r="AD68" i="1" s="1"/>
  <c r="AD69" i="1" s="1"/>
  <c r="AD70" i="1" s="1"/>
  <c r="AD71" i="1" s="1"/>
  <c r="AD72" i="1" s="1"/>
  <c r="AD73" i="1" s="1"/>
  <c r="AD74" i="1" s="1"/>
  <c r="AD75" i="1" s="1"/>
  <c r="AD76" i="1" s="1"/>
  <c r="AD77" i="1" s="1"/>
  <c r="AD78" i="1" s="1"/>
  <c r="AD79" i="1" s="1"/>
  <c r="AD80" i="1" s="1"/>
  <c r="AD81" i="1" s="1"/>
  <c r="AD82" i="1" s="1"/>
  <c r="AD83" i="1" s="1"/>
  <c r="AD84" i="1" s="1"/>
  <c r="AD85" i="1" s="1"/>
  <c r="AD86" i="1" s="1"/>
  <c r="AD87" i="1" s="1"/>
  <c r="AD88" i="1" s="1"/>
  <c r="AD89" i="1" s="1"/>
  <c r="AD90" i="1" s="1"/>
  <c r="AD91" i="1" s="1"/>
  <c r="AD92" i="1" s="1"/>
  <c r="AD93" i="1" s="1"/>
  <c r="AD94" i="1" s="1"/>
  <c r="AD95" i="1" s="1"/>
  <c r="AD96" i="1" s="1"/>
  <c r="AD97" i="1" s="1"/>
  <c r="AD98" i="1" s="1"/>
  <c r="AD99" i="1" s="1"/>
  <c r="AD100" i="1" s="1"/>
  <c r="AD101" i="1" s="1"/>
  <c r="AD102" i="1" s="1"/>
  <c r="AD103" i="1" s="1"/>
  <c r="AD104" i="1" s="1"/>
  <c r="AD105" i="1" s="1"/>
  <c r="AD106" i="1" s="1"/>
  <c r="AD107" i="1" s="1"/>
  <c r="AD108" i="1" s="1"/>
  <c r="AD109" i="1" s="1"/>
  <c r="AD110" i="1" s="1"/>
  <c r="AD111" i="1" s="1"/>
  <c r="AD112" i="1" s="1"/>
  <c r="AD113" i="1" s="1"/>
  <c r="AD114" i="1" s="1"/>
  <c r="AE9" i="1"/>
  <c r="AE10" i="1" s="1"/>
  <c r="AC10" i="1"/>
  <c r="AB10" i="1" s="1"/>
  <c r="AC8" i="1"/>
  <c r="AB8" i="1" s="1"/>
  <c r="AE8" i="1"/>
  <c r="AD8" i="1"/>
  <c r="AB7" i="1"/>
  <c r="AC7" i="1"/>
  <c r="AE7" i="1"/>
  <c r="AD7" i="1"/>
  <c r="R46" i="1"/>
  <c r="G116" i="1"/>
  <c r="R44" i="1"/>
  <c r="Y21" i="1"/>
  <c r="Y19" i="1"/>
  <c r="X21" i="1"/>
  <c r="X20" i="1"/>
  <c r="X17" i="1"/>
  <c r="X16" i="1"/>
  <c r="X15" i="1"/>
  <c r="X14" i="1"/>
  <c r="V6" i="1"/>
  <c r="V8" i="1"/>
  <c r="V9" i="1"/>
  <c r="V10" i="1"/>
  <c r="V11" i="1"/>
  <c r="V7" i="1"/>
  <c r="P4" i="1"/>
  <c r="Q34" i="1"/>
  <c r="R34" i="1"/>
  <c r="S34" i="1"/>
  <c r="T34" i="1"/>
  <c r="R35" i="1" s="1"/>
  <c r="S35" i="1" s="1"/>
  <c r="T35" i="1" s="1"/>
  <c r="Q35" i="1"/>
  <c r="Q36" i="1"/>
  <c r="Q37" i="1"/>
  <c r="Q38" i="1"/>
  <c r="Q39" i="1"/>
  <c r="Q40" i="1"/>
  <c r="Q41" i="1"/>
  <c r="Q42" i="1"/>
  <c r="T3" i="1"/>
  <c r="T2" i="1"/>
  <c r="R2" i="1"/>
  <c r="R8" i="1"/>
  <c r="S8" i="1" s="1"/>
  <c r="T8" i="1" s="1"/>
  <c r="T7" i="1"/>
  <c r="S7" i="1"/>
  <c r="R7" i="1"/>
  <c r="Q9" i="1"/>
  <c r="Q10" i="1"/>
  <c r="Q11" i="1"/>
  <c r="Q12" i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8" i="1"/>
  <c r="Q7" i="1"/>
  <c r="N18" i="1"/>
  <c r="N16" i="1"/>
  <c r="N14" i="1"/>
  <c r="N13" i="1"/>
  <c r="N10" i="1"/>
  <c r="N8" i="1"/>
  <c r="K79" i="1"/>
  <c r="M79" i="1"/>
  <c r="L79" i="1"/>
  <c r="L8" i="1"/>
  <c r="K8" i="1"/>
  <c r="G8" i="1"/>
  <c r="H8" i="1"/>
  <c r="I8" i="1"/>
  <c r="G9" i="1"/>
  <c r="H9" i="1" s="1"/>
  <c r="I7" i="1"/>
  <c r="H7" i="1"/>
  <c r="G7" i="1"/>
  <c r="F9" i="1"/>
  <c r="F10" i="1"/>
  <c r="F11" i="1"/>
  <c r="F12" i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8" i="1"/>
  <c r="F7" i="1"/>
  <c r="E4" i="1"/>
  <c r="AE11" i="1" l="1"/>
  <c r="AC11" i="1"/>
  <c r="AB11" i="1" s="1"/>
  <c r="AB9" i="1"/>
  <c r="R36" i="1"/>
  <c r="S36" i="1" s="1"/>
  <c r="T36" i="1" s="1"/>
  <c r="T9" i="1"/>
  <c r="R9" i="1"/>
  <c r="S9" i="1" s="1"/>
  <c r="I9" i="1"/>
  <c r="AC12" i="1" l="1"/>
  <c r="AB12" i="1" s="1"/>
  <c r="AE12" i="1"/>
  <c r="R37" i="1"/>
  <c r="S37" i="1" s="1"/>
  <c r="T37" i="1" s="1"/>
  <c r="R10" i="1"/>
  <c r="S10" i="1" s="1"/>
  <c r="T10" i="1" s="1"/>
  <c r="G10" i="1"/>
  <c r="H10" i="1" s="1"/>
  <c r="I10" i="1" s="1"/>
  <c r="AC13" i="1" l="1"/>
  <c r="AB13" i="1" s="1"/>
  <c r="AE13" i="1"/>
  <c r="R38" i="1"/>
  <c r="S38" i="1" s="1"/>
  <c r="T38" i="1" s="1"/>
  <c r="R11" i="1"/>
  <c r="S11" i="1" s="1"/>
  <c r="T11" i="1" s="1"/>
  <c r="G11" i="1"/>
  <c r="H11" i="1" s="1"/>
  <c r="I11" i="1"/>
  <c r="AE14" i="1" l="1"/>
  <c r="AC14" i="1"/>
  <c r="AB14" i="1" s="1"/>
  <c r="R39" i="1"/>
  <c r="S39" i="1" s="1"/>
  <c r="T39" i="1" s="1"/>
  <c r="T12" i="1"/>
  <c r="R12" i="1"/>
  <c r="S12" i="1" s="1"/>
  <c r="G12" i="1"/>
  <c r="H12" i="1" s="1"/>
  <c r="I12" i="1"/>
  <c r="AE15" i="1" l="1"/>
  <c r="AC15" i="1"/>
  <c r="AB15" i="1" s="1"/>
  <c r="R40" i="1"/>
  <c r="S40" i="1" s="1"/>
  <c r="T40" i="1" s="1"/>
  <c r="T13" i="1"/>
  <c r="R13" i="1"/>
  <c r="S13" i="1" s="1"/>
  <c r="G13" i="1"/>
  <c r="H13" i="1" s="1"/>
  <c r="I13" i="1" s="1"/>
  <c r="AC16" i="1" l="1"/>
  <c r="AB16" i="1" s="1"/>
  <c r="AE16" i="1"/>
  <c r="R41" i="1"/>
  <c r="S41" i="1" s="1"/>
  <c r="T41" i="1"/>
  <c r="R14" i="1"/>
  <c r="S14" i="1" s="1"/>
  <c r="T14" i="1" s="1"/>
  <c r="G14" i="1"/>
  <c r="H14" i="1" s="1"/>
  <c r="I14" i="1" s="1"/>
  <c r="AC17" i="1" l="1"/>
  <c r="AB17" i="1" s="1"/>
  <c r="AE17" i="1"/>
  <c r="R42" i="1"/>
  <c r="S42" i="1" s="1"/>
  <c r="T42" i="1"/>
  <c r="R15" i="1"/>
  <c r="S15" i="1" s="1"/>
  <c r="T15" i="1" s="1"/>
  <c r="G15" i="1"/>
  <c r="H15" i="1" s="1"/>
  <c r="I15" i="1"/>
  <c r="AE18" i="1" l="1"/>
  <c r="AC18" i="1"/>
  <c r="AB18" i="1" s="1"/>
  <c r="R16" i="1"/>
  <c r="S16" i="1" s="1"/>
  <c r="T16" i="1" s="1"/>
  <c r="G16" i="1"/>
  <c r="H16" i="1" s="1"/>
  <c r="I16" i="1"/>
  <c r="AE19" i="1" l="1"/>
  <c r="AC19" i="1"/>
  <c r="AB19" i="1" s="1"/>
  <c r="R17" i="1"/>
  <c r="S17" i="1" s="1"/>
  <c r="T17" i="1" s="1"/>
  <c r="G17" i="1"/>
  <c r="H17" i="1" s="1"/>
  <c r="I17" i="1" s="1"/>
  <c r="AC20" i="1" l="1"/>
  <c r="AB20" i="1" s="1"/>
  <c r="AE20" i="1"/>
  <c r="R18" i="1"/>
  <c r="S18" i="1" s="1"/>
  <c r="T18" i="1" s="1"/>
  <c r="G18" i="1"/>
  <c r="H18" i="1" s="1"/>
  <c r="I18" i="1" s="1"/>
  <c r="AC21" i="1" l="1"/>
  <c r="AB21" i="1" s="1"/>
  <c r="AE21" i="1"/>
  <c r="R19" i="1"/>
  <c r="S19" i="1" s="1"/>
  <c r="T19" i="1" s="1"/>
  <c r="G19" i="1"/>
  <c r="H19" i="1" s="1"/>
  <c r="I19" i="1" s="1"/>
  <c r="AE22" i="1" l="1"/>
  <c r="AC22" i="1"/>
  <c r="AB22" i="1" s="1"/>
  <c r="R20" i="1"/>
  <c r="S20" i="1" s="1"/>
  <c r="T20" i="1" s="1"/>
  <c r="G20" i="1"/>
  <c r="H20" i="1" s="1"/>
  <c r="I20" i="1"/>
  <c r="AE23" i="1" l="1"/>
  <c r="AC23" i="1"/>
  <c r="AB23" i="1" s="1"/>
  <c r="T21" i="1"/>
  <c r="R21" i="1"/>
  <c r="S21" i="1" s="1"/>
  <c r="G21" i="1"/>
  <c r="H21" i="1" s="1"/>
  <c r="I21" i="1"/>
  <c r="AC24" i="1" l="1"/>
  <c r="AB24" i="1" s="1"/>
  <c r="AE24" i="1"/>
  <c r="R22" i="1"/>
  <c r="S22" i="1" s="1"/>
  <c r="T22" i="1" s="1"/>
  <c r="G22" i="1"/>
  <c r="H22" i="1" s="1"/>
  <c r="I22" i="1" s="1"/>
  <c r="AC25" i="1" l="1"/>
  <c r="AB25" i="1" s="1"/>
  <c r="AE25" i="1"/>
  <c r="R23" i="1"/>
  <c r="S23" i="1" s="1"/>
  <c r="T23" i="1" s="1"/>
  <c r="G23" i="1"/>
  <c r="H23" i="1" s="1"/>
  <c r="I23" i="1"/>
  <c r="AE26" i="1" l="1"/>
  <c r="AC26" i="1"/>
  <c r="AB26" i="1" s="1"/>
  <c r="R24" i="1"/>
  <c r="S24" i="1" s="1"/>
  <c r="T24" i="1" s="1"/>
  <c r="G24" i="1"/>
  <c r="H24" i="1" s="1"/>
  <c r="I24" i="1"/>
  <c r="AE27" i="1" l="1"/>
  <c r="AC27" i="1"/>
  <c r="AB27" i="1" s="1"/>
  <c r="T25" i="1"/>
  <c r="R25" i="1"/>
  <c r="S25" i="1" s="1"/>
  <c r="G25" i="1"/>
  <c r="H25" i="1" s="1"/>
  <c r="I25" i="1"/>
  <c r="AC28" i="1" l="1"/>
  <c r="AB28" i="1" s="1"/>
  <c r="AE28" i="1"/>
  <c r="R26" i="1"/>
  <c r="S26" i="1" s="1"/>
  <c r="T26" i="1" s="1"/>
  <c r="G26" i="1"/>
  <c r="H26" i="1" s="1"/>
  <c r="I26" i="1" s="1"/>
  <c r="AC29" i="1" l="1"/>
  <c r="AB29" i="1" s="1"/>
  <c r="AE29" i="1"/>
  <c r="R27" i="1"/>
  <c r="S27" i="1" s="1"/>
  <c r="T27" i="1" s="1"/>
  <c r="G27" i="1"/>
  <c r="H27" i="1" s="1"/>
  <c r="I27" i="1"/>
  <c r="AE30" i="1" l="1"/>
  <c r="AC30" i="1"/>
  <c r="AB30" i="1" s="1"/>
  <c r="R28" i="1"/>
  <c r="S28" i="1" s="1"/>
  <c r="T28" i="1" s="1"/>
  <c r="G28" i="1"/>
  <c r="H28" i="1" s="1"/>
  <c r="I28" i="1"/>
  <c r="AE31" i="1" l="1"/>
  <c r="AC31" i="1"/>
  <c r="AB31" i="1" s="1"/>
  <c r="R29" i="1"/>
  <c r="S29" i="1" s="1"/>
  <c r="T29" i="1" s="1"/>
  <c r="G29" i="1"/>
  <c r="H29" i="1" s="1"/>
  <c r="I29" i="1" s="1"/>
  <c r="AC32" i="1" l="1"/>
  <c r="AB32" i="1" s="1"/>
  <c r="AE32" i="1"/>
  <c r="T30" i="1"/>
  <c r="R30" i="1"/>
  <c r="S30" i="1" s="1"/>
  <c r="G30" i="1"/>
  <c r="H30" i="1" s="1"/>
  <c r="I30" i="1" s="1"/>
  <c r="AC33" i="1" l="1"/>
  <c r="AB33" i="1" s="1"/>
  <c r="AE33" i="1"/>
  <c r="R31" i="1"/>
  <c r="S31" i="1" s="1"/>
  <c r="T31" i="1" s="1"/>
  <c r="G31" i="1"/>
  <c r="H31" i="1" s="1"/>
  <c r="I31" i="1" s="1"/>
  <c r="AE34" i="1" l="1"/>
  <c r="AC34" i="1"/>
  <c r="AB34" i="1" s="1"/>
  <c r="R32" i="1"/>
  <c r="S32" i="1" s="1"/>
  <c r="T32" i="1" s="1"/>
  <c r="G32" i="1"/>
  <c r="H32" i="1" s="1"/>
  <c r="I32" i="1"/>
  <c r="AE35" i="1" l="1"/>
  <c r="AC35" i="1"/>
  <c r="AB35" i="1" s="1"/>
  <c r="T33" i="1"/>
  <c r="R33" i="1"/>
  <c r="S33" i="1" s="1"/>
  <c r="G33" i="1"/>
  <c r="H33" i="1" s="1"/>
  <c r="I33" i="1" s="1"/>
  <c r="AC36" i="1" l="1"/>
  <c r="AB36" i="1" s="1"/>
  <c r="AE36" i="1"/>
  <c r="G34" i="1"/>
  <c r="H34" i="1" s="1"/>
  <c r="I34" i="1" s="1"/>
  <c r="AC37" i="1" l="1"/>
  <c r="AB37" i="1" s="1"/>
  <c r="AE37" i="1"/>
  <c r="G35" i="1"/>
  <c r="H35" i="1" s="1"/>
  <c r="I35" i="1" s="1"/>
  <c r="AE38" i="1" l="1"/>
  <c r="AC38" i="1"/>
  <c r="AB38" i="1" s="1"/>
  <c r="G36" i="1"/>
  <c r="H36" i="1" s="1"/>
  <c r="I36" i="1"/>
  <c r="AE39" i="1" l="1"/>
  <c r="AC39" i="1"/>
  <c r="AB39" i="1" s="1"/>
  <c r="G37" i="1"/>
  <c r="H37" i="1" s="1"/>
  <c r="I37" i="1"/>
  <c r="AC40" i="1" l="1"/>
  <c r="AB40" i="1" s="1"/>
  <c r="AE40" i="1"/>
  <c r="G38" i="1"/>
  <c r="H38" i="1" s="1"/>
  <c r="I38" i="1" s="1"/>
  <c r="AC41" i="1" l="1"/>
  <c r="AB41" i="1" s="1"/>
  <c r="AE41" i="1"/>
  <c r="G39" i="1"/>
  <c r="H39" i="1" s="1"/>
  <c r="I39" i="1"/>
  <c r="AE42" i="1" l="1"/>
  <c r="AC42" i="1"/>
  <c r="AB42" i="1" s="1"/>
  <c r="G40" i="1"/>
  <c r="H40" i="1" s="1"/>
  <c r="I40" i="1"/>
  <c r="AE43" i="1" l="1"/>
  <c r="AC43" i="1"/>
  <c r="AB43" i="1" s="1"/>
  <c r="G41" i="1"/>
  <c r="H41" i="1" s="1"/>
  <c r="I41" i="1"/>
  <c r="AC44" i="1" l="1"/>
  <c r="AB44" i="1" s="1"/>
  <c r="AE44" i="1"/>
  <c r="G42" i="1"/>
  <c r="H42" i="1" s="1"/>
  <c r="I42" i="1" s="1"/>
  <c r="AC45" i="1" l="1"/>
  <c r="AB45" i="1" s="1"/>
  <c r="AE45" i="1"/>
  <c r="G43" i="1"/>
  <c r="H43" i="1" s="1"/>
  <c r="I43" i="1"/>
  <c r="AE46" i="1" l="1"/>
  <c r="AC46" i="1"/>
  <c r="AB46" i="1" s="1"/>
  <c r="G44" i="1"/>
  <c r="H44" i="1" s="1"/>
  <c r="I44" i="1"/>
  <c r="AE47" i="1" l="1"/>
  <c r="AC47" i="1"/>
  <c r="AB47" i="1" s="1"/>
  <c r="G45" i="1"/>
  <c r="H45" i="1" s="1"/>
  <c r="I45" i="1"/>
  <c r="AC48" i="1" l="1"/>
  <c r="AB48" i="1" s="1"/>
  <c r="AE48" i="1"/>
  <c r="G46" i="1"/>
  <c r="H46" i="1" s="1"/>
  <c r="I46" i="1" s="1"/>
  <c r="AC49" i="1" l="1"/>
  <c r="AB49" i="1" s="1"/>
  <c r="AE49" i="1"/>
  <c r="G47" i="1"/>
  <c r="H47" i="1" s="1"/>
  <c r="I47" i="1" s="1"/>
  <c r="AE50" i="1" l="1"/>
  <c r="AC50" i="1"/>
  <c r="AB50" i="1" s="1"/>
  <c r="G48" i="1"/>
  <c r="H48" i="1" s="1"/>
  <c r="I48" i="1"/>
  <c r="AE51" i="1" l="1"/>
  <c r="AC51" i="1"/>
  <c r="AB51" i="1" s="1"/>
  <c r="G49" i="1"/>
  <c r="H49" i="1" s="1"/>
  <c r="I49" i="1" s="1"/>
  <c r="AC52" i="1" l="1"/>
  <c r="AB52" i="1" s="1"/>
  <c r="AE52" i="1"/>
  <c r="G50" i="1"/>
  <c r="H50" i="1" s="1"/>
  <c r="I50" i="1" s="1"/>
  <c r="AC53" i="1" l="1"/>
  <c r="AB53" i="1" s="1"/>
  <c r="AE53" i="1"/>
  <c r="G51" i="1"/>
  <c r="H51" i="1" s="1"/>
  <c r="I51" i="1" s="1"/>
  <c r="AE54" i="1" l="1"/>
  <c r="AC54" i="1"/>
  <c r="AB54" i="1" s="1"/>
  <c r="G52" i="1"/>
  <c r="H52" i="1" s="1"/>
  <c r="I52" i="1"/>
  <c r="AE55" i="1" l="1"/>
  <c r="AC55" i="1"/>
  <c r="AB55" i="1" s="1"/>
  <c r="G53" i="1"/>
  <c r="H53" i="1" s="1"/>
  <c r="I53" i="1"/>
  <c r="AC56" i="1" l="1"/>
  <c r="AB56" i="1" s="1"/>
  <c r="AE56" i="1"/>
  <c r="G54" i="1"/>
  <c r="H54" i="1" s="1"/>
  <c r="I54" i="1" s="1"/>
  <c r="AC57" i="1" l="1"/>
  <c r="AB57" i="1" s="1"/>
  <c r="AE57" i="1"/>
  <c r="G55" i="1"/>
  <c r="H55" i="1" s="1"/>
  <c r="I55" i="1"/>
  <c r="AE58" i="1" l="1"/>
  <c r="AC58" i="1"/>
  <c r="AB58" i="1" s="1"/>
  <c r="G56" i="1"/>
  <c r="H56" i="1" s="1"/>
  <c r="I56" i="1"/>
  <c r="AE59" i="1" l="1"/>
  <c r="AC59" i="1"/>
  <c r="AB59" i="1" s="1"/>
  <c r="G57" i="1"/>
  <c r="H57" i="1" s="1"/>
  <c r="I57" i="1"/>
  <c r="AC60" i="1" l="1"/>
  <c r="AB60" i="1" s="1"/>
  <c r="AE60" i="1"/>
  <c r="G58" i="1"/>
  <c r="H58" i="1" s="1"/>
  <c r="I58" i="1" s="1"/>
  <c r="AC61" i="1" l="1"/>
  <c r="AB61" i="1" s="1"/>
  <c r="AE61" i="1"/>
  <c r="G59" i="1"/>
  <c r="H59" i="1" s="1"/>
  <c r="I59" i="1"/>
  <c r="AE62" i="1" l="1"/>
  <c r="AC62" i="1"/>
  <c r="AB62" i="1" s="1"/>
  <c r="G60" i="1"/>
  <c r="H60" i="1" s="1"/>
  <c r="I60" i="1"/>
  <c r="AE63" i="1" l="1"/>
  <c r="AC63" i="1"/>
  <c r="AB63" i="1" s="1"/>
  <c r="G61" i="1"/>
  <c r="H61" i="1" s="1"/>
  <c r="I61" i="1"/>
  <c r="AC64" i="1" l="1"/>
  <c r="AB64" i="1" s="1"/>
  <c r="AE64" i="1"/>
  <c r="G62" i="1"/>
  <c r="H62" i="1" s="1"/>
  <c r="I62" i="1" s="1"/>
  <c r="AC65" i="1" l="1"/>
  <c r="AB65" i="1" s="1"/>
  <c r="AE65" i="1"/>
  <c r="G63" i="1"/>
  <c r="H63" i="1" s="1"/>
  <c r="I63" i="1" s="1"/>
  <c r="AE66" i="1" l="1"/>
  <c r="AC66" i="1"/>
  <c r="AB66" i="1" s="1"/>
  <c r="G64" i="1"/>
  <c r="H64" i="1" s="1"/>
  <c r="I64" i="1"/>
  <c r="AE67" i="1" l="1"/>
  <c r="AC67" i="1"/>
  <c r="AB67" i="1" s="1"/>
  <c r="G65" i="1"/>
  <c r="H65" i="1" s="1"/>
  <c r="I65" i="1" s="1"/>
  <c r="AC68" i="1" l="1"/>
  <c r="AB68" i="1" s="1"/>
  <c r="AE68" i="1"/>
  <c r="G66" i="1"/>
  <c r="H66" i="1" s="1"/>
  <c r="I66" i="1" s="1"/>
  <c r="AC69" i="1" l="1"/>
  <c r="AB69" i="1" s="1"/>
  <c r="AE69" i="1"/>
  <c r="G67" i="1"/>
  <c r="H67" i="1" s="1"/>
  <c r="I67" i="1" s="1"/>
  <c r="AE70" i="1" l="1"/>
  <c r="AC70" i="1"/>
  <c r="AB70" i="1" s="1"/>
  <c r="G68" i="1"/>
  <c r="H68" i="1" s="1"/>
  <c r="I68" i="1"/>
  <c r="AE71" i="1" l="1"/>
  <c r="AC71" i="1"/>
  <c r="AB71" i="1" s="1"/>
  <c r="G69" i="1"/>
  <c r="H69" i="1" s="1"/>
  <c r="I69" i="1"/>
  <c r="AC72" i="1" l="1"/>
  <c r="AB72" i="1" s="1"/>
  <c r="AE72" i="1"/>
  <c r="G70" i="1"/>
  <c r="H70" i="1" s="1"/>
  <c r="I70" i="1" s="1"/>
  <c r="AC73" i="1" l="1"/>
  <c r="AB73" i="1" s="1"/>
  <c r="AE73" i="1"/>
  <c r="G71" i="1"/>
  <c r="H71" i="1" s="1"/>
  <c r="I71" i="1"/>
  <c r="AE74" i="1" l="1"/>
  <c r="AC74" i="1"/>
  <c r="AB74" i="1" s="1"/>
  <c r="G72" i="1"/>
  <c r="H72" i="1" s="1"/>
  <c r="I72" i="1"/>
  <c r="AE75" i="1" l="1"/>
  <c r="AC75" i="1"/>
  <c r="AB75" i="1" s="1"/>
  <c r="G73" i="1"/>
  <c r="H73" i="1" s="1"/>
  <c r="I73" i="1"/>
  <c r="AC76" i="1" l="1"/>
  <c r="AB76" i="1" s="1"/>
  <c r="AE76" i="1"/>
  <c r="G74" i="1"/>
  <c r="H74" i="1" s="1"/>
  <c r="I74" i="1" s="1"/>
  <c r="AC77" i="1" l="1"/>
  <c r="AB77" i="1" s="1"/>
  <c r="AE77" i="1"/>
  <c r="G75" i="1"/>
  <c r="H75" i="1" s="1"/>
  <c r="I75" i="1"/>
  <c r="AE78" i="1" l="1"/>
  <c r="AC78" i="1"/>
  <c r="AB78" i="1" s="1"/>
  <c r="G76" i="1"/>
  <c r="H76" i="1" s="1"/>
  <c r="I76" i="1"/>
  <c r="AE79" i="1" l="1"/>
  <c r="AC79" i="1"/>
  <c r="AB79" i="1" s="1"/>
  <c r="G77" i="1"/>
  <c r="H77" i="1" s="1"/>
  <c r="I77" i="1"/>
  <c r="AC80" i="1" l="1"/>
  <c r="AB80" i="1" s="1"/>
  <c r="AE80" i="1"/>
  <c r="G78" i="1"/>
  <c r="H78" i="1" s="1"/>
  <c r="I78" i="1" s="1"/>
  <c r="AC81" i="1" l="1"/>
  <c r="AB81" i="1" s="1"/>
  <c r="AE81" i="1"/>
  <c r="G79" i="1"/>
  <c r="H79" i="1" s="1"/>
  <c r="I79" i="1" s="1"/>
  <c r="AE82" i="1" l="1"/>
  <c r="AC82" i="1"/>
  <c r="AB82" i="1" s="1"/>
  <c r="G80" i="1"/>
  <c r="H80" i="1" s="1"/>
  <c r="I80" i="1"/>
  <c r="AE83" i="1" l="1"/>
  <c r="AC83" i="1"/>
  <c r="AB83" i="1" s="1"/>
  <c r="G81" i="1"/>
  <c r="H81" i="1" s="1"/>
  <c r="I81" i="1" s="1"/>
  <c r="AC84" i="1" l="1"/>
  <c r="AB84" i="1" s="1"/>
  <c r="AE84" i="1"/>
  <c r="G82" i="1"/>
  <c r="H82" i="1" s="1"/>
  <c r="I82" i="1" s="1"/>
  <c r="AC85" i="1" l="1"/>
  <c r="AB85" i="1" s="1"/>
  <c r="AE85" i="1"/>
  <c r="G83" i="1"/>
  <c r="H83" i="1" s="1"/>
  <c r="I83" i="1"/>
  <c r="AE86" i="1" l="1"/>
  <c r="AC86" i="1"/>
  <c r="AB86" i="1" s="1"/>
  <c r="G84" i="1"/>
  <c r="H84" i="1" s="1"/>
  <c r="I84" i="1"/>
  <c r="AE87" i="1" l="1"/>
  <c r="AC87" i="1"/>
  <c r="AB87" i="1" s="1"/>
  <c r="G85" i="1"/>
  <c r="H85" i="1" s="1"/>
  <c r="I85" i="1"/>
  <c r="AC88" i="1" l="1"/>
  <c r="AB88" i="1" s="1"/>
  <c r="AE88" i="1"/>
  <c r="G86" i="1"/>
  <c r="H86" i="1" s="1"/>
  <c r="I86" i="1" s="1"/>
  <c r="AC89" i="1" l="1"/>
  <c r="AB89" i="1" s="1"/>
  <c r="AE89" i="1"/>
  <c r="G87" i="1"/>
  <c r="H87" i="1" s="1"/>
  <c r="I87" i="1"/>
  <c r="AE90" i="1" l="1"/>
  <c r="AC90" i="1"/>
  <c r="AB90" i="1" s="1"/>
  <c r="G88" i="1"/>
  <c r="H88" i="1" s="1"/>
  <c r="I88" i="1"/>
  <c r="AE91" i="1" l="1"/>
  <c r="AC91" i="1"/>
  <c r="AB91" i="1" s="1"/>
  <c r="G89" i="1"/>
  <c r="H89" i="1" s="1"/>
  <c r="I89" i="1"/>
  <c r="AC92" i="1" l="1"/>
  <c r="AB92" i="1" s="1"/>
  <c r="AE92" i="1"/>
  <c r="G90" i="1"/>
  <c r="H90" i="1" s="1"/>
  <c r="I90" i="1" s="1"/>
  <c r="AC93" i="1" l="1"/>
  <c r="AB93" i="1" s="1"/>
  <c r="AE93" i="1"/>
  <c r="G91" i="1"/>
  <c r="H91" i="1" s="1"/>
  <c r="I91" i="1" s="1"/>
  <c r="AC94" i="1" l="1"/>
  <c r="AB94" i="1" s="1"/>
  <c r="AE94" i="1"/>
  <c r="G92" i="1"/>
  <c r="H92" i="1" s="1"/>
  <c r="I92" i="1"/>
  <c r="AC95" i="1" l="1"/>
  <c r="AB95" i="1" s="1"/>
  <c r="AE95" i="1"/>
  <c r="G93" i="1"/>
  <c r="H93" i="1" s="1"/>
  <c r="I93" i="1" s="1"/>
  <c r="AC96" i="1" l="1"/>
  <c r="AB96" i="1" s="1"/>
  <c r="AE96" i="1"/>
  <c r="G94" i="1"/>
  <c r="H94" i="1" s="1"/>
  <c r="I94" i="1" s="1"/>
  <c r="AC97" i="1" l="1"/>
  <c r="AB97" i="1" s="1"/>
  <c r="AE97" i="1"/>
  <c r="G95" i="1"/>
  <c r="H95" i="1" s="1"/>
  <c r="I95" i="1" s="1"/>
  <c r="AC98" i="1" l="1"/>
  <c r="AB98" i="1" s="1"/>
  <c r="AE98" i="1"/>
  <c r="G96" i="1"/>
  <c r="H96" i="1" s="1"/>
  <c r="I96" i="1"/>
  <c r="AC99" i="1" l="1"/>
  <c r="AB99" i="1" s="1"/>
  <c r="AE99" i="1"/>
  <c r="G97" i="1"/>
  <c r="H97" i="1" s="1"/>
  <c r="I97" i="1" s="1"/>
  <c r="AC100" i="1" l="1"/>
  <c r="AB100" i="1" s="1"/>
  <c r="AE100" i="1"/>
  <c r="G98" i="1"/>
  <c r="H98" i="1" s="1"/>
  <c r="I98" i="1" s="1"/>
  <c r="AC101" i="1" l="1"/>
  <c r="AB101" i="1" s="1"/>
  <c r="AE101" i="1"/>
  <c r="G99" i="1"/>
  <c r="H99" i="1" s="1"/>
  <c r="I99" i="1"/>
  <c r="AC102" i="1" l="1"/>
  <c r="AB102" i="1" s="1"/>
  <c r="AE102" i="1"/>
  <c r="G100" i="1"/>
  <c r="H100" i="1" s="1"/>
  <c r="I100" i="1"/>
  <c r="AC103" i="1" l="1"/>
  <c r="AB103" i="1" s="1"/>
  <c r="AE103" i="1"/>
  <c r="G101" i="1"/>
  <c r="H101" i="1" s="1"/>
  <c r="I101" i="1"/>
  <c r="AC104" i="1" l="1"/>
  <c r="AB104" i="1" s="1"/>
  <c r="AE104" i="1"/>
  <c r="G102" i="1"/>
  <c r="H102" i="1" s="1"/>
  <c r="I102" i="1" s="1"/>
  <c r="AC105" i="1" l="1"/>
  <c r="AB105" i="1" s="1"/>
  <c r="AE105" i="1"/>
  <c r="G103" i="1"/>
  <c r="H103" i="1" s="1"/>
  <c r="I103" i="1"/>
  <c r="AC106" i="1" l="1"/>
  <c r="AB106" i="1" s="1"/>
  <c r="AE106" i="1"/>
  <c r="G104" i="1"/>
  <c r="H104" i="1" s="1"/>
  <c r="I104" i="1"/>
  <c r="AC107" i="1" l="1"/>
  <c r="AB107" i="1" s="1"/>
  <c r="AE107" i="1"/>
  <c r="G105" i="1"/>
  <c r="H105" i="1" s="1"/>
  <c r="I105" i="1" s="1"/>
  <c r="AC108" i="1" l="1"/>
  <c r="AB108" i="1" s="1"/>
  <c r="AE108" i="1"/>
  <c r="G106" i="1"/>
  <c r="H106" i="1" s="1"/>
  <c r="I106" i="1" s="1"/>
  <c r="AC109" i="1" l="1"/>
  <c r="AB109" i="1" s="1"/>
  <c r="AE109" i="1"/>
  <c r="G107" i="1"/>
  <c r="H107" i="1" s="1"/>
  <c r="I107" i="1" s="1"/>
  <c r="AC110" i="1" l="1"/>
  <c r="AB110" i="1" s="1"/>
  <c r="AE110" i="1"/>
  <c r="G108" i="1"/>
  <c r="H108" i="1" s="1"/>
  <c r="I108" i="1"/>
  <c r="AC111" i="1" l="1"/>
  <c r="AB111" i="1" s="1"/>
  <c r="AE111" i="1"/>
  <c r="G109" i="1"/>
  <c r="H109" i="1" s="1"/>
  <c r="I109" i="1"/>
  <c r="AC112" i="1" l="1"/>
  <c r="AB112" i="1" s="1"/>
  <c r="AE112" i="1"/>
  <c r="G110" i="1"/>
  <c r="H110" i="1" s="1"/>
  <c r="I110" i="1" s="1"/>
  <c r="AC113" i="1" l="1"/>
  <c r="AB113" i="1" s="1"/>
  <c r="AE113" i="1"/>
  <c r="G111" i="1"/>
  <c r="H111" i="1" s="1"/>
  <c r="I111" i="1" s="1"/>
  <c r="AC114" i="1" l="1"/>
  <c r="AB114" i="1" s="1"/>
  <c r="AE114" i="1"/>
  <c r="G112" i="1"/>
  <c r="H112" i="1" s="1"/>
  <c r="I112" i="1"/>
  <c r="G113" i="1" l="1"/>
  <c r="H113" i="1" s="1"/>
  <c r="I113" i="1" s="1"/>
  <c r="G114" i="1" l="1"/>
  <c r="H114" i="1" s="1"/>
  <c r="I114" i="1" s="1"/>
</calcChain>
</file>

<file path=xl/sharedStrings.xml><?xml version="1.0" encoding="utf-8"?>
<sst xmlns="http://schemas.openxmlformats.org/spreadsheetml/2006/main" count="36" uniqueCount="26">
  <si>
    <t>number</t>
  </si>
  <si>
    <t>annuity</t>
  </si>
  <si>
    <t>interest</t>
  </si>
  <si>
    <t>amortization</t>
  </si>
  <si>
    <t>debt</t>
  </si>
  <si>
    <t>M73</t>
  </si>
  <si>
    <t>I73</t>
  </si>
  <si>
    <t>D72</t>
  </si>
  <si>
    <t>D0-sum</t>
  </si>
  <si>
    <t>sum_excel</t>
  </si>
  <si>
    <t>GS</t>
  </si>
  <si>
    <t>D73</t>
  </si>
  <si>
    <t>sum_I</t>
  </si>
  <si>
    <t>excel</t>
  </si>
  <si>
    <t>q</t>
  </si>
  <si>
    <t>M30</t>
  </si>
  <si>
    <t>I30</t>
  </si>
  <si>
    <t>D30</t>
  </si>
  <si>
    <t>T6-sumM30</t>
  </si>
  <si>
    <t>24th row</t>
  </si>
  <si>
    <t>a</t>
  </si>
  <si>
    <t xml:space="preserve">I </t>
  </si>
  <si>
    <t>m</t>
  </si>
  <si>
    <t>d</t>
  </si>
  <si>
    <t>r</t>
  </si>
  <si>
    <t>8%p.a.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</si>
</sst>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AK117"/>
  <sheetViews>
    <sheetView tabSelected="1" workbookViewId="0">
      <selection activeCell="F2" sqref="F2"/>
    </sheetView>
  </sheetViews>
  <sheetFormatPr defaultRowHeight="15" x14ac:dyDescent="0.25"/>
  <sheetData>
    <row r="2" spans="5:34" x14ac:dyDescent="0.25">
      <c r="E2" t="s">
        <v>24</v>
      </c>
      <c r="F2" t="s">
        <v>25</v>
      </c>
      <c r="Q2" t="s">
        <v>14</v>
      </c>
      <c r="R2">
        <f>1/(1+0.08/12)^3</f>
        <v>0.98026373305922754</v>
      </c>
      <c r="T2">
        <f>150000*(1-R2)</f>
        <v>2960.4400411158695</v>
      </c>
    </row>
    <row r="3" spans="5:34" x14ac:dyDescent="0.25">
      <c r="T3">
        <f>T2/(R2*(1-R2^(4*9)))</f>
        <v>5897.5646353505681</v>
      </c>
    </row>
    <row r="4" spans="5:34" x14ac:dyDescent="0.25">
      <c r="E4">
        <f>12*9</f>
        <v>108</v>
      </c>
      <c r="P4">
        <f>108/3</f>
        <v>36</v>
      </c>
      <c r="AA4">
        <v>108</v>
      </c>
    </row>
    <row r="5" spans="5:34" x14ac:dyDescent="0.25">
      <c r="E5" t="s">
        <v>0</v>
      </c>
      <c r="F5" t="s">
        <v>1</v>
      </c>
      <c r="G5" t="s">
        <v>2</v>
      </c>
      <c r="H5" t="s">
        <v>3</v>
      </c>
      <c r="I5" t="s">
        <v>4</v>
      </c>
      <c r="P5" t="s">
        <v>0</v>
      </c>
      <c r="Q5" t="s">
        <v>1</v>
      </c>
      <c r="R5" t="s">
        <v>2</v>
      </c>
      <c r="S5" t="s">
        <v>3</v>
      </c>
      <c r="T5" t="s">
        <v>4</v>
      </c>
      <c r="AA5" t="s">
        <v>0</v>
      </c>
      <c r="AB5" t="s">
        <v>1</v>
      </c>
      <c r="AC5" t="s">
        <v>2</v>
      </c>
      <c r="AD5" t="s">
        <v>3</v>
      </c>
      <c r="AE5" t="s">
        <v>4</v>
      </c>
    </row>
    <row r="6" spans="5:34" x14ac:dyDescent="0.25">
      <c r="E6">
        <v>0</v>
      </c>
      <c r="I6">
        <v>150000</v>
      </c>
      <c r="P6">
        <v>0</v>
      </c>
      <c r="T6">
        <v>150000</v>
      </c>
      <c r="V6">
        <f>(1+0.08/12)^3</f>
        <v>1.0201336296296295</v>
      </c>
      <c r="AA6">
        <v>0</v>
      </c>
      <c r="AE6">
        <v>150000</v>
      </c>
    </row>
    <row r="7" spans="5:34" x14ac:dyDescent="0.25">
      <c r="E7">
        <v>1</v>
      </c>
      <c r="F7">
        <f>I6*(0.08/12)/(1-1/(1+0.08/12)^(9*12))</f>
        <v>1952.8072330854434</v>
      </c>
      <c r="G7">
        <f>I6*(0.08/12)</f>
        <v>1000.0000000000001</v>
      </c>
      <c r="H7">
        <f>F7-G7</f>
        <v>952.80723308544327</v>
      </c>
      <c r="I7">
        <f>I6-H7</f>
        <v>149047.19276691455</v>
      </c>
      <c r="N7" t="s">
        <v>9</v>
      </c>
      <c r="P7">
        <v>1</v>
      </c>
      <c r="Q7">
        <f>T6*(1-1/(1+0.08/12)^3)/(1/(1+0.08/12)^3*(1-1/(1+0.08/12)^(3*4*9)))</f>
        <v>5897.5646353505754</v>
      </c>
      <c r="R7">
        <f>T6*((1+0.08/12)^3-1)</f>
        <v>3020.0444444444252</v>
      </c>
      <c r="S7">
        <f>Q7-R7</f>
        <v>2877.5201909061502</v>
      </c>
      <c r="T7">
        <f>T6-S7</f>
        <v>147122.47980909384</v>
      </c>
      <c r="V7">
        <f>S8/S7</f>
        <v>1.0201336296296295</v>
      </c>
      <c r="AA7">
        <v>1</v>
      </c>
      <c r="AB7">
        <f>AC7+AD7</f>
        <v>2388.8888888888891</v>
      </c>
      <c r="AC7">
        <f>AE6*(0.08/12)</f>
        <v>1000.0000000000001</v>
      </c>
      <c r="AD7">
        <f>AE6/(12*9)</f>
        <v>1388.8888888888889</v>
      </c>
      <c r="AE7">
        <f>AE6-AD7</f>
        <v>148611.11111111112</v>
      </c>
      <c r="AG7">
        <f>AB8-AB7</f>
        <v>-9.2592592592595793</v>
      </c>
      <c r="AH7">
        <f>AC8-AC7</f>
        <v>-9.2592592592592382</v>
      </c>
    </row>
    <row r="8" spans="5:34" x14ac:dyDescent="0.25">
      <c r="E8">
        <v>2</v>
      </c>
      <c r="F8">
        <f>F7</f>
        <v>1952.8072330854434</v>
      </c>
      <c r="G8">
        <f t="shared" ref="G8:G71" si="0">I7*(0.08/12)</f>
        <v>993.6479517794304</v>
      </c>
      <c r="H8">
        <f t="shared" ref="H8:H71" si="1">F8-G8</f>
        <v>959.15928130601299</v>
      </c>
      <c r="I8">
        <f t="shared" ref="I8:I71" si="2">I7-H8</f>
        <v>148088.03348560852</v>
      </c>
      <c r="K8">
        <f>(1+0.08/12)</f>
        <v>1.0066666666666666</v>
      </c>
      <c r="L8">
        <f>H8/H7</f>
        <v>1.0066666666666668</v>
      </c>
      <c r="N8">
        <f>SUM(H7:H79)</f>
        <v>89219.751914586697</v>
      </c>
      <c r="P8">
        <v>2</v>
      </c>
      <c r="Q8">
        <f>Q7</f>
        <v>5897.5646353505754</v>
      </c>
      <c r="R8">
        <f t="shared" ref="R8:R33" si="3">T7*((1+0.08/12)^3-1)</f>
        <v>2962.1095186689399</v>
      </c>
      <c r="S8">
        <f t="shared" ref="S8:S33" si="4">Q8-R8</f>
        <v>2935.4551166816354</v>
      </c>
      <c r="T8">
        <f t="shared" ref="T8:T33" si="5">T7-S8</f>
        <v>144187.0246924122</v>
      </c>
      <c r="V8">
        <f t="shared" ref="V8:V11" si="6">S9/S8</f>
        <v>1.0201336296296295</v>
      </c>
      <c r="AA8">
        <v>2</v>
      </c>
      <c r="AB8">
        <f>AC8+AD8</f>
        <v>2379.6296296296296</v>
      </c>
      <c r="AC8">
        <f>AE7*(0.08/12)</f>
        <v>990.74074074074088</v>
      </c>
      <c r="AD8">
        <f>AD7</f>
        <v>1388.8888888888889</v>
      </c>
      <c r="AE8">
        <f>AE7-AD8</f>
        <v>147222.22222222225</v>
      </c>
      <c r="AG8">
        <f>AB9-AB8</f>
        <v>-9.2592592592591245</v>
      </c>
      <c r="AH8">
        <f>AC9-AC8</f>
        <v>-9.2592592592591245</v>
      </c>
    </row>
    <row r="9" spans="5:34" x14ac:dyDescent="0.25">
      <c r="E9">
        <v>3</v>
      </c>
      <c r="F9">
        <f t="shared" ref="F9:F72" si="7">F8</f>
        <v>1952.8072330854434</v>
      </c>
      <c r="G9">
        <f t="shared" si="0"/>
        <v>987.25355657072362</v>
      </c>
      <c r="H9">
        <f t="shared" si="1"/>
        <v>965.55367651471977</v>
      </c>
      <c r="I9">
        <f t="shared" si="2"/>
        <v>147122.47980909381</v>
      </c>
      <c r="P9">
        <v>3</v>
      </c>
      <c r="Q9">
        <f t="shared" ref="Q9:Q33" si="8">Q8</f>
        <v>5897.5646353505754</v>
      </c>
      <c r="R9">
        <f t="shared" si="3"/>
        <v>2903.008152555271</v>
      </c>
      <c r="S9">
        <f t="shared" si="4"/>
        <v>2994.5564827953044</v>
      </c>
      <c r="T9">
        <f t="shared" si="5"/>
        <v>141192.4682096169</v>
      </c>
      <c r="V9">
        <f t="shared" si="6"/>
        <v>1.0201336296296295</v>
      </c>
      <c r="AA9">
        <v>3</v>
      </c>
      <c r="AB9">
        <f t="shared" ref="AB9:AB72" si="9">AC9+AD9</f>
        <v>2370.3703703703704</v>
      </c>
      <c r="AC9">
        <f t="shared" ref="AC9:AC72" si="10">AE8*(0.08/12)</f>
        <v>981.48148148148175</v>
      </c>
      <c r="AD9">
        <f t="shared" ref="AD9:AD72" si="11">AD8</f>
        <v>1388.8888888888889</v>
      </c>
      <c r="AE9">
        <f t="shared" ref="AE9:AE72" si="12">AE8-AD9</f>
        <v>145833.33333333337</v>
      </c>
      <c r="AG9">
        <f>AB10-AB9</f>
        <v>-9.2592592592591245</v>
      </c>
      <c r="AH9">
        <f>AC10-AC9</f>
        <v>-9.2592592592592382</v>
      </c>
    </row>
    <row r="10" spans="5:34" x14ac:dyDescent="0.25">
      <c r="E10">
        <v>4</v>
      </c>
      <c r="F10">
        <f t="shared" si="7"/>
        <v>1952.8072330854434</v>
      </c>
      <c r="G10">
        <f t="shared" si="0"/>
        <v>980.81653206062549</v>
      </c>
      <c r="H10">
        <f t="shared" si="1"/>
        <v>971.99070102481789</v>
      </c>
      <c r="I10">
        <f t="shared" si="2"/>
        <v>146150.48910806898</v>
      </c>
      <c r="M10" t="s">
        <v>10</v>
      </c>
      <c r="N10">
        <f>H7*(K8^73-1)/(0.08/12)</f>
        <v>89219.751914585737</v>
      </c>
      <c r="P10">
        <v>4</v>
      </c>
      <c r="Q10">
        <f t="shared" si="8"/>
        <v>5897.5646353505754</v>
      </c>
      <c r="R10">
        <f t="shared" si="3"/>
        <v>2842.7168614256643</v>
      </c>
      <c r="S10">
        <f t="shared" si="4"/>
        <v>3054.8477739249111</v>
      </c>
      <c r="T10">
        <f t="shared" si="5"/>
        <v>138137.62043569199</v>
      </c>
      <c r="V10">
        <f t="shared" si="6"/>
        <v>1.0201336296296295</v>
      </c>
      <c r="AA10">
        <v>4</v>
      </c>
      <c r="AB10">
        <f t="shared" si="9"/>
        <v>2361.1111111111113</v>
      </c>
      <c r="AC10">
        <f t="shared" si="10"/>
        <v>972.22222222222251</v>
      </c>
      <c r="AD10">
        <f t="shared" si="11"/>
        <v>1388.8888888888889</v>
      </c>
      <c r="AE10">
        <f t="shared" si="12"/>
        <v>144444.4444444445</v>
      </c>
      <c r="AG10">
        <f>AB11-AB10</f>
        <v>-9.2592592592591245</v>
      </c>
      <c r="AH10">
        <f>AC11-AC10</f>
        <v>-9.2592592592591245</v>
      </c>
    </row>
    <row r="11" spans="5:34" x14ac:dyDescent="0.25">
      <c r="E11">
        <v>5</v>
      </c>
      <c r="F11">
        <f t="shared" si="7"/>
        <v>1952.8072330854434</v>
      </c>
      <c r="G11">
        <f t="shared" si="0"/>
        <v>974.33659405379331</v>
      </c>
      <c r="H11">
        <f t="shared" si="1"/>
        <v>978.47063903165008</v>
      </c>
      <c r="I11">
        <f t="shared" si="2"/>
        <v>145172.01846903734</v>
      </c>
      <c r="K11">
        <v>73</v>
      </c>
      <c r="P11">
        <v>5</v>
      </c>
      <c r="Q11">
        <f t="shared" si="8"/>
        <v>5897.5646353505754</v>
      </c>
      <c r="R11">
        <f t="shared" si="3"/>
        <v>2781.2116877705621</v>
      </c>
      <c r="S11">
        <f t="shared" si="4"/>
        <v>3116.3529475800133</v>
      </c>
      <c r="T11">
        <f t="shared" si="5"/>
        <v>135021.26748811197</v>
      </c>
      <c r="V11">
        <f t="shared" si="6"/>
        <v>1.0201336296296295</v>
      </c>
      <c r="AA11">
        <v>5</v>
      </c>
      <c r="AB11">
        <f t="shared" si="9"/>
        <v>2351.8518518518522</v>
      </c>
      <c r="AC11">
        <f t="shared" si="10"/>
        <v>962.96296296296339</v>
      </c>
      <c r="AD11">
        <f t="shared" si="11"/>
        <v>1388.8888888888889</v>
      </c>
      <c r="AE11">
        <f t="shared" si="12"/>
        <v>143055.55555555562</v>
      </c>
      <c r="AG11">
        <f>AB12-AB11</f>
        <v>-9.2592592592591245</v>
      </c>
      <c r="AH11">
        <f>AC12-AC11</f>
        <v>-9.2592592592592382</v>
      </c>
    </row>
    <row r="12" spans="5:34" x14ac:dyDescent="0.25">
      <c r="E12">
        <v>6</v>
      </c>
      <c r="F12">
        <f t="shared" si="7"/>
        <v>1952.8072330854434</v>
      </c>
      <c r="G12">
        <f t="shared" si="0"/>
        <v>967.81345646024897</v>
      </c>
      <c r="H12">
        <f t="shared" si="1"/>
        <v>984.99377662519441</v>
      </c>
      <c r="I12">
        <f t="shared" si="2"/>
        <v>144187.02469241215</v>
      </c>
      <c r="P12">
        <v>6</v>
      </c>
      <c r="Q12">
        <f t="shared" si="8"/>
        <v>5897.5646353505754</v>
      </c>
      <c r="R12">
        <f t="shared" si="3"/>
        <v>2718.4681917287817</v>
      </c>
      <c r="S12">
        <f t="shared" si="4"/>
        <v>3179.0964436217937</v>
      </c>
      <c r="T12">
        <f t="shared" si="5"/>
        <v>131842.17104449018</v>
      </c>
      <c r="AA12">
        <v>6</v>
      </c>
      <c r="AB12">
        <f t="shared" si="9"/>
        <v>2342.5925925925931</v>
      </c>
      <c r="AC12">
        <f t="shared" si="10"/>
        <v>953.70370370370415</v>
      </c>
      <c r="AD12">
        <f t="shared" si="11"/>
        <v>1388.8888888888889</v>
      </c>
      <c r="AE12">
        <f t="shared" si="12"/>
        <v>141666.66666666674</v>
      </c>
      <c r="AG12">
        <f>AB13-AB12</f>
        <v>-9.2592592592591245</v>
      </c>
      <c r="AH12">
        <f>AC13-AC12</f>
        <v>-9.2592592592591245</v>
      </c>
    </row>
    <row r="13" spans="5:34" x14ac:dyDescent="0.25">
      <c r="E13">
        <v>7</v>
      </c>
      <c r="F13">
        <f t="shared" si="7"/>
        <v>1952.8072330854434</v>
      </c>
      <c r="G13">
        <f t="shared" si="0"/>
        <v>961.24683128274773</v>
      </c>
      <c r="H13">
        <f t="shared" si="1"/>
        <v>991.56040180269565</v>
      </c>
      <c r="I13">
        <f t="shared" si="2"/>
        <v>143195.46429060944</v>
      </c>
      <c r="K13" t="s">
        <v>5</v>
      </c>
      <c r="M13" t="s">
        <v>11</v>
      </c>
      <c r="N13">
        <f>I6-N10</f>
        <v>60780.248085414263</v>
      </c>
      <c r="P13">
        <v>7</v>
      </c>
      <c r="Q13">
        <f t="shared" si="8"/>
        <v>5897.5646353505754</v>
      </c>
      <c r="R13">
        <f t="shared" si="3"/>
        <v>2654.4614413760282</v>
      </c>
      <c r="S13">
        <f t="shared" si="4"/>
        <v>3243.1031939745471</v>
      </c>
      <c r="T13">
        <f t="shared" si="5"/>
        <v>128599.06785051564</v>
      </c>
      <c r="AA13">
        <v>7</v>
      </c>
      <c r="AB13">
        <f t="shared" si="9"/>
        <v>2333.3333333333339</v>
      </c>
      <c r="AC13">
        <f t="shared" si="10"/>
        <v>944.44444444444503</v>
      </c>
      <c r="AD13">
        <f t="shared" si="11"/>
        <v>1388.8888888888889</v>
      </c>
      <c r="AE13">
        <f t="shared" si="12"/>
        <v>140277.77777777787</v>
      </c>
      <c r="AG13">
        <f>AB14-AB13</f>
        <v>-9.2592592592591245</v>
      </c>
      <c r="AH13">
        <f>AC14-AC13</f>
        <v>-9.2592592592591245</v>
      </c>
    </row>
    <row r="14" spans="5:34" x14ac:dyDescent="0.25">
      <c r="E14">
        <v>8</v>
      </c>
      <c r="F14">
        <f t="shared" si="7"/>
        <v>1952.8072330854434</v>
      </c>
      <c r="G14">
        <f t="shared" si="0"/>
        <v>954.63642860406298</v>
      </c>
      <c r="H14">
        <f t="shared" si="1"/>
        <v>998.1708044813804</v>
      </c>
      <c r="I14">
        <f t="shared" si="2"/>
        <v>142197.29348612807</v>
      </c>
      <c r="N14">
        <f>I79</f>
        <v>60780.248085413259</v>
      </c>
      <c r="P14">
        <v>8</v>
      </c>
      <c r="Q14">
        <f t="shared" si="8"/>
        <v>5897.5646353505754</v>
      </c>
      <c r="R14">
        <f t="shared" si="3"/>
        <v>2589.1660028178762</v>
      </c>
      <c r="S14">
        <f t="shared" si="4"/>
        <v>3308.3986325326991</v>
      </c>
      <c r="T14">
        <f t="shared" si="5"/>
        <v>125290.66921798294</v>
      </c>
      <c r="V14">
        <v>30</v>
      </c>
      <c r="W14" t="s">
        <v>15</v>
      </c>
      <c r="X14">
        <f>S7*(V6^29)</f>
        <v>5129.4790018710437</v>
      </c>
      <c r="AA14">
        <v>8</v>
      </c>
      <c r="AB14">
        <f t="shared" si="9"/>
        <v>2324.0740740740748</v>
      </c>
      <c r="AC14">
        <f t="shared" si="10"/>
        <v>935.1851851851859</v>
      </c>
      <c r="AD14">
        <f t="shared" si="11"/>
        <v>1388.8888888888889</v>
      </c>
      <c r="AE14">
        <f t="shared" si="12"/>
        <v>138888.88888888899</v>
      </c>
      <c r="AG14">
        <f>AB15-AB14</f>
        <v>-9.2592592592591245</v>
      </c>
      <c r="AH14">
        <f>AC15-AC14</f>
        <v>-9.2592592592592382</v>
      </c>
    </row>
    <row r="15" spans="5:34" x14ac:dyDescent="0.25">
      <c r="E15">
        <v>9</v>
      </c>
      <c r="F15">
        <f t="shared" si="7"/>
        <v>1952.8072330854434</v>
      </c>
      <c r="G15">
        <f t="shared" si="0"/>
        <v>947.98195657418717</v>
      </c>
      <c r="H15">
        <f t="shared" si="1"/>
        <v>1004.8252765112562</v>
      </c>
      <c r="I15">
        <f t="shared" si="2"/>
        <v>141192.46820961681</v>
      </c>
      <c r="P15">
        <v>9</v>
      </c>
      <c r="Q15">
        <f t="shared" si="8"/>
        <v>5897.5646353505754</v>
      </c>
      <c r="R15">
        <f t="shared" si="3"/>
        <v>2522.5559300832901</v>
      </c>
      <c r="S15">
        <f t="shared" si="4"/>
        <v>3375.0087052672852</v>
      </c>
      <c r="T15">
        <f t="shared" si="5"/>
        <v>121915.66051271565</v>
      </c>
      <c r="X15">
        <f>S36</f>
        <v>5129.4790018710428</v>
      </c>
      <c r="AA15">
        <v>9</v>
      </c>
      <c r="AB15">
        <f t="shared" si="9"/>
        <v>2314.8148148148157</v>
      </c>
      <c r="AC15">
        <f t="shared" si="10"/>
        <v>925.92592592592666</v>
      </c>
      <c r="AD15">
        <f t="shared" si="11"/>
        <v>1388.8888888888889</v>
      </c>
      <c r="AE15">
        <f t="shared" si="12"/>
        <v>137500.00000000012</v>
      </c>
      <c r="AG15">
        <f>AB16-AB15</f>
        <v>-9.2592592592591245</v>
      </c>
      <c r="AH15">
        <f>AC16-AC15</f>
        <v>-9.2592592592591245</v>
      </c>
    </row>
    <row r="16" spans="5:34" x14ac:dyDescent="0.25">
      <c r="E16">
        <v>10</v>
      </c>
      <c r="F16">
        <f t="shared" si="7"/>
        <v>1952.8072330854434</v>
      </c>
      <c r="G16">
        <f t="shared" si="0"/>
        <v>941.28312139744548</v>
      </c>
      <c r="H16">
        <f t="shared" si="1"/>
        <v>1011.5241116879979</v>
      </c>
      <c r="I16">
        <f t="shared" si="2"/>
        <v>140180.94409792882</v>
      </c>
      <c r="M16" t="s">
        <v>12</v>
      </c>
      <c r="N16">
        <f>73*F14-N10</f>
        <v>53335.176100651617</v>
      </c>
      <c r="P16">
        <v>10</v>
      </c>
      <c r="Q16">
        <f t="shared" si="8"/>
        <v>5897.5646353505754</v>
      </c>
      <c r="R16">
        <f t="shared" si="3"/>
        <v>2454.6047548146635</v>
      </c>
      <c r="S16">
        <f t="shared" si="4"/>
        <v>3442.9598805359119</v>
      </c>
      <c r="T16">
        <f t="shared" si="5"/>
        <v>118472.70063217974</v>
      </c>
      <c r="W16" t="s">
        <v>16</v>
      </c>
      <c r="X16">
        <f>Q15-X15</f>
        <v>768.08563347953259</v>
      </c>
      <c r="AA16">
        <v>10</v>
      </c>
      <c r="AB16">
        <f t="shared" si="9"/>
        <v>2305.5555555555566</v>
      </c>
      <c r="AC16">
        <f t="shared" si="10"/>
        <v>916.66666666666754</v>
      </c>
      <c r="AD16">
        <f t="shared" si="11"/>
        <v>1388.8888888888889</v>
      </c>
      <c r="AE16">
        <f t="shared" si="12"/>
        <v>136111.11111111124</v>
      </c>
      <c r="AG16">
        <f>AB17-AB16</f>
        <v>-9.2592592592591245</v>
      </c>
      <c r="AH16">
        <f>AC17-AC16</f>
        <v>-9.2592592592592382</v>
      </c>
    </row>
    <row r="17" spans="5:37" x14ac:dyDescent="0.25">
      <c r="E17">
        <v>11</v>
      </c>
      <c r="F17">
        <f t="shared" si="7"/>
        <v>1952.8072330854434</v>
      </c>
      <c r="G17">
        <f t="shared" si="0"/>
        <v>934.53962731952549</v>
      </c>
      <c r="H17">
        <f t="shared" si="1"/>
        <v>1018.2676057659179</v>
      </c>
      <c r="I17">
        <f t="shared" si="2"/>
        <v>139162.67649216289</v>
      </c>
      <c r="P17">
        <v>11</v>
      </c>
      <c r="Q17">
        <f t="shared" si="8"/>
        <v>5897.5646353505754</v>
      </c>
      <c r="R17">
        <f t="shared" si="3"/>
        <v>2385.2854757502796</v>
      </c>
      <c r="S17">
        <f t="shared" si="4"/>
        <v>3512.2791596002958</v>
      </c>
      <c r="T17">
        <f t="shared" si="5"/>
        <v>114960.42147257944</v>
      </c>
      <c r="X17">
        <f>R36</f>
        <v>768.08563347953213</v>
      </c>
      <c r="AA17">
        <v>11</v>
      </c>
      <c r="AB17">
        <f t="shared" si="9"/>
        <v>2296.2962962962974</v>
      </c>
      <c r="AC17">
        <f t="shared" si="10"/>
        <v>907.4074074074083</v>
      </c>
      <c r="AD17">
        <f t="shared" si="11"/>
        <v>1388.8888888888889</v>
      </c>
      <c r="AE17">
        <f t="shared" si="12"/>
        <v>134722.22222222236</v>
      </c>
      <c r="AG17">
        <f>AB18-AB17</f>
        <v>-9.2592592592591245</v>
      </c>
      <c r="AH17">
        <f>AC18-AC17</f>
        <v>-9.2592592592591245</v>
      </c>
    </row>
    <row r="18" spans="5:37" x14ac:dyDescent="0.25">
      <c r="E18">
        <v>12</v>
      </c>
      <c r="F18">
        <f t="shared" si="7"/>
        <v>1952.8072330854434</v>
      </c>
      <c r="G18">
        <f t="shared" si="0"/>
        <v>927.75117661441936</v>
      </c>
      <c r="H18">
        <f t="shared" si="1"/>
        <v>1025.056056471024</v>
      </c>
      <c r="I18">
        <f t="shared" si="2"/>
        <v>138137.62043569188</v>
      </c>
      <c r="M18" t="s">
        <v>13</v>
      </c>
      <c r="N18">
        <f>SUM(G7:G79)</f>
        <v>53335.176100650671</v>
      </c>
      <c r="P18">
        <v>12</v>
      </c>
      <c r="Q18">
        <f t="shared" si="8"/>
        <v>5897.5646353505754</v>
      </c>
      <c r="R18">
        <f t="shared" si="3"/>
        <v>2314.5705479950211</v>
      </c>
      <c r="S18">
        <f t="shared" si="4"/>
        <v>3582.9940873555543</v>
      </c>
      <c r="T18">
        <f t="shared" si="5"/>
        <v>111377.42738522388</v>
      </c>
      <c r="AA18">
        <v>12</v>
      </c>
      <c r="AB18">
        <f t="shared" si="9"/>
        <v>2287.0370370370383</v>
      </c>
      <c r="AC18">
        <f t="shared" si="10"/>
        <v>898.14814814814918</v>
      </c>
      <c r="AD18">
        <f t="shared" si="11"/>
        <v>1388.8888888888889</v>
      </c>
      <c r="AE18">
        <f t="shared" si="12"/>
        <v>133333.33333333349</v>
      </c>
    </row>
    <row r="19" spans="5:37" x14ac:dyDescent="0.25">
      <c r="E19">
        <v>13</v>
      </c>
      <c r="F19">
        <f t="shared" si="7"/>
        <v>1952.8072330854434</v>
      </c>
      <c r="G19">
        <f t="shared" si="0"/>
        <v>920.91746957127918</v>
      </c>
      <c r="H19">
        <f t="shared" si="1"/>
        <v>1031.8897635141643</v>
      </c>
      <c r="I19">
        <f t="shared" si="2"/>
        <v>137105.73067217771</v>
      </c>
      <c r="P19">
        <v>13</v>
      </c>
      <c r="Q19">
        <f t="shared" si="8"/>
        <v>5897.5646353505754</v>
      </c>
      <c r="R19">
        <f t="shared" si="3"/>
        <v>2242.4318720750516</v>
      </c>
      <c r="S19">
        <f t="shared" si="4"/>
        <v>3655.1327632755238</v>
      </c>
      <c r="T19">
        <f t="shared" si="5"/>
        <v>107722.29462194836</v>
      </c>
      <c r="W19" t="s">
        <v>17</v>
      </c>
      <c r="X19" t="s">
        <v>18</v>
      </c>
      <c r="Y19">
        <f>150000-X21</f>
        <v>33019.908247668165</v>
      </c>
      <c r="AA19">
        <v>13</v>
      </c>
      <c r="AB19">
        <f t="shared" si="9"/>
        <v>2277.7777777777787</v>
      </c>
      <c r="AC19">
        <f t="shared" si="10"/>
        <v>888.88888888888994</v>
      </c>
      <c r="AD19">
        <f t="shared" si="11"/>
        <v>1388.8888888888889</v>
      </c>
      <c r="AE19">
        <f t="shared" si="12"/>
        <v>131944.44444444461</v>
      </c>
    </row>
    <row r="20" spans="5:37" x14ac:dyDescent="0.25">
      <c r="E20">
        <v>14</v>
      </c>
      <c r="F20">
        <f t="shared" si="7"/>
        <v>1952.8072330854434</v>
      </c>
      <c r="G20">
        <f t="shared" si="0"/>
        <v>914.03820448118483</v>
      </c>
      <c r="H20">
        <f t="shared" si="1"/>
        <v>1038.7690286042584</v>
      </c>
      <c r="I20">
        <f t="shared" si="2"/>
        <v>136066.96164357345</v>
      </c>
      <c r="P20">
        <v>14</v>
      </c>
      <c r="Q20">
        <f t="shared" si="8"/>
        <v>5897.5646353505754</v>
      </c>
      <c r="R20">
        <f t="shared" si="3"/>
        <v>2168.840782772138</v>
      </c>
      <c r="S20">
        <f t="shared" si="4"/>
        <v>3728.7238525784373</v>
      </c>
      <c r="T20">
        <f t="shared" si="5"/>
        <v>103993.57076936992</v>
      </c>
      <c r="X20">
        <f>S7*(V6^30-1)/(V6-1)</f>
        <v>116980.09175233191</v>
      </c>
      <c r="AA20">
        <v>14</v>
      </c>
      <c r="AB20">
        <f t="shared" si="9"/>
        <v>2268.5185185185196</v>
      </c>
      <c r="AC20">
        <f t="shared" si="10"/>
        <v>879.62962962963081</v>
      </c>
      <c r="AD20">
        <f t="shared" si="11"/>
        <v>1388.8888888888889</v>
      </c>
      <c r="AE20">
        <f t="shared" si="12"/>
        <v>130555.55555555572</v>
      </c>
    </row>
    <row r="21" spans="5:37" x14ac:dyDescent="0.25">
      <c r="E21">
        <v>15</v>
      </c>
      <c r="F21">
        <f t="shared" si="7"/>
        <v>1952.8072330854434</v>
      </c>
      <c r="G21">
        <f t="shared" si="0"/>
        <v>907.11307762382307</v>
      </c>
      <c r="H21">
        <f t="shared" si="1"/>
        <v>1045.6941554616203</v>
      </c>
      <c r="I21">
        <f t="shared" si="2"/>
        <v>135021.26748811183</v>
      </c>
      <c r="P21">
        <v>15</v>
      </c>
      <c r="Q21">
        <f t="shared" si="8"/>
        <v>5897.5646353505754</v>
      </c>
      <c r="R21">
        <f t="shared" si="3"/>
        <v>2093.7680377331585</v>
      </c>
      <c r="S21">
        <f t="shared" si="4"/>
        <v>3803.7965976174169</v>
      </c>
      <c r="T21">
        <f t="shared" si="5"/>
        <v>100189.77417175251</v>
      </c>
      <c r="X21">
        <f>SUM(S7:S36)</f>
        <v>116980.09175233183</v>
      </c>
      <c r="Y21">
        <f>T36</f>
        <v>33019.908247668151</v>
      </c>
      <c r="AA21">
        <v>15</v>
      </c>
      <c r="AB21">
        <f t="shared" si="9"/>
        <v>2259.2592592592605</v>
      </c>
      <c r="AC21">
        <f t="shared" si="10"/>
        <v>870.37037037037157</v>
      </c>
      <c r="AD21">
        <f t="shared" si="11"/>
        <v>1388.8888888888889</v>
      </c>
      <c r="AE21">
        <f t="shared" si="12"/>
        <v>129166.66666666683</v>
      </c>
    </row>
    <row r="22" spans="5:37" x14ac:dyDescent="0.25">
      <c r="E22">
        <v>16</v>
      </c>
      <c r="F22">
        <f t="shared" si="7"/>
        <v>1952.8072330854434</v>
      </c>
      <c r="G22">
        <f t="shared" si="0"/>
        <v>900.14178325407897</v>
      </c>
      <c r="H22">
        <f t="shared" si="1"/>
        <v>1052.6654498313644</v>
      </c>
      <c r="I22">
        <f t="shared" si="2"/>
        <v>133968.60203828046</v>
      </c>
      <c r="P22">
        <v>16</v>
      </c>
      <c r="Q22">
        <f t="shared" si="8"/>
        <v>5897.5646353505754</v>
      </c>
      <c r="R22">
        <f t="shared" si="3"/>
        <v>2017.1838058502849</v>
      </c>
      <c r="S22">
        <f t="shared" si="4"/>
        <v>3880.3808295002905</v>
      </c>
      <c r="T22">
        <f t="shared" si="5"/>
        <v>96309.39334225221</v>
      </c>
      <c r="AA22">
        <v>16</v>
      </c>
      <c r="AB22">
        <f t="shared" si="9"/>
        <v>2250.0000000000009</v>
      </c>
      <c r="AC22">
        <f t="shared" si="10"/>
        <v>861.11111111111222</v>
      </c>
      <c r="AD22">
        <f t="shared" si="11"/>
        <v>1388.8888888888889</v>
      </c>
      <c r="AE22">
        <f t="shared" si="12"/>
        <v>127777.77777777794</v>
      </c>
    </row>
    <row r="23" spans="5:37" x14ac:dyDescent="0.25">
      <c r="E23">
        <v>17</v>
      </c>
      <c r="F23">
        <f t="shared" si="7"/>
        <v>1952.8072330854434</v>
      </c>
      <c r="G23">
        <f t="shared" si="0"/>
        <v>893.1240135885364</v>
      </c>
      <c r="H23">
        <f t="shared" si="1"/>
        <v>1059.683219496907</v>
      </c>
      <c r="I23">
        <f t="shared" si="2"/>
        <v>132908.91881878354</v>
      </c>
      <c r="P23">
        <v>17</v>
      </c>
      <c r="Q23">
        <f t="shared" si="8"/>
        <v>5897.5646353505754</v>
      </c>
      <c r="R23">
        <f t="shared" si="3"/>
        <v>1939.0576554072113</v>
      </c>
      <c r="S23">
        <f t="shared" si="4"/>
        <v>3958.5069799433641</v>
      </c>
      <c r="T23">
        <f t="shared" si="5"/>
        <v>92350.88636230884</v>
      </c>
      <c r="AA23">
        <v>17</v>
      </c>
      <c r="AB23">
        <f t="shared" si="9"/>
        <v>2240.7407407407418</v>
      </c>
      <c r="AC23">
        <f t="shared" si="10"/>
        <v>851.85185185185298</v>
      </c>
      <c r="AD23">
        <f t="shared" si="11"/>
        <v>1388.8888888888889</v>
      </c>
      <c r="AE23">
        <f t="shared" si="12"/>
        <v>126388.88888888905</v>
      </c>
    </row>
    <row r="24" spans="5:37" x14ac:dyDescent="0.25">
      <c r="E24">
        <v>18</v>
      </c>
      <c r="F24">
        <f t="shared" si="7"/>
        <v>1952.8072330854434</v>
      </c>
      <c r="G24">
        <f t="shared" si="0"/>
        <v>886.05945879189028</v>
      </c>
      <c r="H24">
        <f t="shared" si="1"/>
        <v>1066.747774293553</v>
      </c>
      <c r="I24">
        <f t="shared" si="2"/>
        <v>131842.17104448998</v>
      </c>
      <c r="P24">
        <v>18</v>
      </c>
      <c r="Q24">
        <f t="shared" si="8"/>
        <v>5897.5646353505754</v>
      </c>
      <c r="R24">
        <f t="shared" si="3"/>
        <v>1859.3585419867284</v>
      </c>
      <c r="S24">
        <f t="shared" si="4"/>
        <v>4038.2060933638468</v>
      </c>
      <c r="T24">
        <f t="shared" si="5"/>
        <v>88312.680268944998</v>
      </c>
      <c r="AA24">
        <v>18</v>
      </c>
      <c r="AB24">
        <f t="shared" si="9"/>
        <v>2231.4814814814827</v>
      </c>
      <c r="AC24">
        <f t="shared" si="10"/>
        <v>842.59259259259375</v>
      </c>
      <c r="AD24">
        <f t="shared" si="11"/>
        <v>1388.8888888888889</v>
      </c>
      <c r="AE24">
        <f t="shared" si="12"/>
        <v>125000.00000000016</v>
      </c>
    </row>
    <row r="25" spans="5:37" x14ac:dyDescent="0.25">
      <c r="E25">
        <v>19</v>
      </c>
      <c r="F25">
        <f t="shared" si="7"/>
        <v>1952.8072330854434</v>
      </c>
      <c r="G25">
        <f t="shared" si="0"/>
        <v>878.94780696326654</v>
      </c>
      <c r="H25">
        <f t="shared" si="1"/>
        <v>1073.859426122177</v>
      </c>
      <c r="I25">
        <f t="shared" si="2"/>
        <v>130768.31161836781</v>
      </c>
      <c r="P25">
        <v>19</v>
      </c>
      <c r="Q25">
        <f t="shared" si="8"/>
        <v>5897.5646353505754</v>
      </c>
      <c r="R25">
        <f t="shared" si="3"/>
        <v>1778.0547961348277</v>
      </c>
      <c r="S25">
        <f t="shared" si="4"/>
        <v>4119.5098392157479</v>
      </c>
      <c r="T25">
        <f t="shared" si="5"/>
        <v>84193.170429729245</v>
      </c>
      <c r="AA25">
        <v>19</v>
      </c>
      <c r="AB25">
        <f t="shared" si="9"/>
        <v>2222.2222222222235</v>
      </c>
      <c r="AC25">
        <f t="shared" si="10"/>
        <v>833.33333333333451</v>
      </c>
      <c r="AD25">
        <f t="shared" si="11"/>
        <v>1388.8888888888889</v>
      </c>
      <c r="AE25">
        <f t="shared" si="12"/>
        <v>123611.11111111127</v>
      </c>
    </row>
    <row r="26" spans="5:37" x14ac:dyDescent="0.25">
      <c r="E26">
        <v>20</v>
      </c>
      <c r="F26">
        <f t="shared" si="7"/>
        <v>1952.8072330854434</v>
      </c>
      <c r="G26">
        <f t="shared" si="0"/>
        <v>871.78874412245204</v>
      </c>
      <c r="H26">
        <f t="shared" si="1"/>
        <v>1081.0184889629913</v>
      </c>
      <c r="I26">
        <f t="shared" si="2"/>
        <v>129687.29312940482</v>
      </c>
      <c r="P26">
        <v>20</v>
      </c>
      <c r="Q26">
        <f t="shared" si="8"/>
        <v>5897.5646353505754</v>
      </c>
      <c r="R26">
        <f t="shared" si="3"/>
        <v>1695.1141107764431</v>
      </c>
      <c r="S26">
        <f t="shared" si="4"/>
        <v>4202.450524574132</v>
      </c>
      <c r="T26">
        <f t="shared" si="5"/>
        <v>79990.719905155114</v>
      </c>
      <c r="AA26">
        <v>20</v>
      </c>
      <c r="AB26">
        <f t="shared" si="9"/>
        <v>2212.962962962964</v>
      </c>
      <c r="AC26">
        <f t="shared" si="10"/>
        <v>824.07407407407516</v>
      </c>
      <c r="AD26">
        <f t="shared" si="11"/>
        <v>1388.8888888888889</v>
      </c>
      <c r="AE26">
        <f t="shared" si="12"/>
        <v>122222.22222222238</v>
      </c>
    </row>
    <row r="27" spans="5:37" x14ac:dyDescent="0.25">
      <c r="E27">
        <v>21</v>
      </c>
      <c r="F27">
        <f t="shared" si="7"/>
        <v>1952.8072330854434</v>
      </c>
      <c r="G27">
        <f t="shared" si="0"/>
        <v>864.58195419603214</v>
      </c>
      <c r="H27">
        <f t="shared" si="1"/>
        <v>1088.2252788894111</v>
      </c>
      <c r="I27">
        <f t="shared" si="2"/>
        <v>128599.06785051541</v>
      </c>
      <c r="P27">
        <v>21</v>
      </c>
      <c r="Q27">
        <f t="shared" si="8"/>
        <v>5897.5646353505754</v>
      </c>
      <c r="R27">
        <f t="shared" si="3"/>
        <v>1610.5035283778254</v>
      </c>
      <c r="S27">
        <f t="shared" si="4"/>
        <v>4287.0611069727502</v>
      </c>
      <c r="T27">
        <f t="shared" si="5"/>
        <v>75703.658798182369</v>
      </c>
      <c r="AA27">
        <v>21</v>
      </c>
      <c r="AB27">
        <f t="shared" si="9"/>
        <v>2203.7037037037048</v>
      </c>
      <c r="AC27">
        <f t="shared" si="10"/>
        <v>814.81481481481592</v>
      </c>
      <c r="AD27">
        <f t="shared" si="11"/>
        <v>1388.8888888888889</v>
      </c>
      <c r="AE27">
        <f t="shared" si="12"/>
        <v>120833.33333333349</v>
      </c>
    </row>
    <row r="28" spans="5:37" x14ac:dyDescent="0.25">
      <c r="E28">
        <v>22</v>
      </c>
      <c r="F28">
        <f t="shared" si="7"/>
        <v>1952.8072330854434</v>
      </c>
      <c r="G28">
        <f t="shared" si="0"/>
        <v>857.32711900343611</v>
      </c>
      <c r="H28">
        <f t="shared" si="1"/>
        <v>1095.4801140820073</v>
      </c>
      <c r="I28">
        <f t="shared" si="2"/>
        <v>127503.5877364334</v>
      </c>
      <c r="P28">
        <v>22</v>
      </c>
      <c r="Q28">
        <f t="shared" si="8"/>
        <v>5897.5646353505754</v>
      </c>
      <c r="R28">
        <f t="shared" si="3"/>
        <v>1524.1894278504467</v>
      </c>
      <c r="S28">
        <f t="shared" si="4"/>
        <v>4373.3752075001285</v>
      </c>
      <c r="T28">
        <f t="shared" si="5"/>
        <v>71330.283590682244</v>
      </c>
      <c r="AA28">
        <v>22</v>
      </c>
      <c r="AB28">
        <f t="shared" si="9"/>
        <v>2194.4444444444457</v>
      </c>
      <c r="AC28">
        <f t="shared" si="10"/>
        <v>805.55555555555668</v>
      </c>
      <c r="AD28">
        <f t="shared" si="11"/>
        <v>1388.8888888888889</v>
      </c>
      <c r="AE28">
        <f t="shared" si="12"/>
        <v>119444.4444444446</v>
      </c>
    </row>
    <row r="29" spans="5:37" x14ac:dyDescent="0.25">
      <c r="E29">
        <v>23</v>
      </c>
      <c r="F29">
        <f t="shared" si="7"/>
        <v>1952.8072330854434</v>
      </c>
      <c r="G29">
        <f t="shared" si="0"/>
        <v>850.02391824288941</v>
      </c>
      <c r="H29">
        <f t="shared" si="1"/>
        <v>1102.7833148425539</v>
      </c>
      <c r="I29">
        <f t="shared" si="2"/>
        <v>126400.80442159084</v>
      </c>
      <c r="P29">
        <v>23</v>
      </c>
      <c r="Q29">
        <f t="shared" si="8"/>
        <v>5897.5646353505754</v>
      </c>
      <c r="R29">
        <f t="shared" si="3"/>
        <v>1436.137511191235</v>
      </c>
      <c r="S29">
        <f t="shared" si="4"/>
        <v>4461.4271241593406</v>
      </c>
      <c r="T29">
        <f t="shared" si="5"/>
        <v>66868.856466522906</v>
      </c>
      <c r="AA29">
        <v>23</v>
      </c>
      <c r="AB29">
        <f t="shared" si="9"/>
        <v>2185.1851851851861</v>
      </c>
      <c r="AC29">
        <f t="shared" si="10"/>
        <v>796.29629629629733</v>
      </c>
      <c r="AD29">
        <f t="shared" si="11"/>
        <v>1388.8888888888889</v>
      </c>
      <c r="AE29">
        <f t="shared" si="12"/>
        <v>118055.55555555571</v>
      </c>
      <c r="AH29" t="s">
        <v>20</v>
      </c>
      <c r="AI29" t="s">
        <v>21</v>
      </c>
      <c r="AJ29" t="s">
        <v>22</v>
      </c>
      <c r="AK29" t="s">
        <v>23</v>
      </c>
    </row>
    <row r="30" spans="5:37" x14ac:dyDescent="0.25">
      <c r="E30">
        <v>24</v>
      </c>
      <c r="F30">
        <f t="shared" si="7"/>
        <v>1952.8072330854434</v>
      </c>
      <c r="G30">
        <f t="shared" si="0"/>
        <v>842.6720294772723</v>
      </c>
      <c r="H30">
        <f t="shared" si="1"/>
        <v>1110.1352036081712</v>
      </c>
      <c r="I30">
        <f t="shared" si="2"/>
        <v>125290.66921798268</v>
      </c>
      <c r="P30">
        <v>24</v>
      </c>
      <c r="Q30">
        <f t="shared" si="8"/>
        <v>5897.5646353505754</v>
      </c>
      <c r="R30">
        <f t="shared" si="3"/>
        <v>1346.3127898538278</v>
      </c>
      <c r="S30">
        <f t="shared" si="4"/>
        <v>4551.2518454967476</v>
      </c>
      <c r="T30">
        <f t="shared" si="5"/>
        <v>62317.604621026156</v>
      </c>
      <c r="AA30">
        <v>24</v>
      </c>
      <c r="AB30" s="2">
        <f t="shared" si="9"/>
        <v>2175.925925925927</v>
      </c>
      <c r="AC30" s="3">
        <f t="shared" si="10"/>
        <v>787.03703703703809</v>
      </c>
      <c r="AD30">
        <f t="shared" si="11"/>
        <v>1388.8888888888889</v>
      </c>
      <c r="AE30" s="4">
        <f t="shared" si="12"/>
        <v>116666.66666666682</v>
      </c>
      <c r="AG30" t="s">
        <v>19</v>
      </c>
      <c r="AH30" s="2">
        <f>AB7+23*AG7</f>
        <v>2175.9259259259188</v>
      </c>
      <c r="AI30" s="3">
        <f>AC7+23*AH7</f>
        <v>787.03703703703763</v>
      </c>
      <c r="AK30" s="4">
        <f>150000-24*AD29</f>
        <v>116666.66666666666</v>
      </c>
    </row>
    <row r="31" spans="5:37" x14ac:dyDescent="0.25">
      <c r="E31">
        <v>25</v>
      </c>
      <c r="F31">
        <f t="shared" si="7"/>
        <v>1952.8072330854434</v>
      </c>
      <c r="G31">
        <f t="shared" si="0"/>
        <v>835.27112811988457</v>
      </c>
      <c r="H31">
        <f t="shared" si="1"/>
        <v>1117.5361049655589</v>
      </c>
      <c r="I31">
        <f t="shared" si="2"/>
        <v>124173.13311301712</v>
      </c>
      <c r="P31">
        <v>25</v>
      </c>
      <c r="Q31">
        <f t="shared" si="8"/>
        <v>5897.5646353505754</v>
      </c>
      <c r="R31">
        <f t="shared" si="3"/>
        <v>1254.6795708454285</v>
      </c>
      <c r="S31">
        <f t="shared" si="4"/>
        <v>4642.8850645051471</v>
      </c>
      <c r="T31">
        <f t="shared" si="5"/>
        <v>57674.719556521006</v>
      </c>
      <c r="AA31">
        <v>25</v>
      </c>
      <c r="AB31">
        <f t="shared" si="9"/>
        <v>2166.6666666666679</v>
      </c>
      <c r="AC31">
        <f t="shared" si="10"/>
        <v>777.77777777777885</v>
      </c>
      <c r="AD31">
        <f t="shared" si="11"/>
        <v>1388.8888888888889</v>
      </c>
      <c r="AE31">
        <f t="shared" si="12"/>
        <v>115277.77777777793</v>
      </c>
    </row>
    <row r="32" spans="5:37" x14ac:dyDescent="0.25">
      <c r="E32">
        <v>26</v>
      </c>
      <c r="F32">
        <f t="shared" si="7"/>
        <v>1952.8072330854434</v>
      </c>
      <c r="G32">
        <f t="shared" si="0"/>
        <v>827.82088742011422</v>
      </c>
      <c r="H32">
        <f t="shared" si="1"/>
        <v>1124.9863456653293</v>
      </c>
      <c r="I32">
        <f t="shared" si="2"/>
        <v>123048.14676735179</v>
      </c>
      <c r="P32">
        <v>26</v>
      </c>
      <c r="Q32">
        <f t="shared" si="8"/>
        <v>5897.5646353505754</v>
      </c>
      <c r="R32">
        <f t="shared" si="3"/>
        <v>1161.2014425437433</v>
      </c>
      <c r="S32">
        <f t="shared" si="4"/>
        <v>4736.3631928068316</v>
      </c>
      <c r="T32">
        <f t="shared" si="5"/>
        <v>52938.356363714178</v>
      </c>
      <c r="AA32">
        <v>26</v>
      </c>
      <c r="AB32">
        <f t="shared" si="9"/>
        <v>2157.4074074074088</v>
      </c>
      <c r="AC32">
        <f t="shared" si="10"/>
        <v>768.51851851851961</v>
      </c>
      <c r="AD32">
        <f t="shared" si="11"/>
        <v>1388.8888888888889</v>
      </c>
      <c r="AE32">
        <f t="shared" si="12"/>
        <v>113888.88888888904</v>
      </c>
    </row>
    <row r="33" spans="5:31" x14ac:dyDescent="0.25">
      <c r="E33">
        <v>27</v>
      </c>
      <c r="F33">
        <f t="shared" si="7"/>
        <v>1952.8072330854434</v>
      </c>
      <c r="G33">
        <f t="shared" si="0"/>
        <v>820.32097844901205</v>
      </c>
      <c r="H33">
        <f t="shared" si="1"/>
        <v>1132.4862546364313</v>
      </c>
      <c r="I33">
        <f t="shared" si="2"/>
        <v>121915.66051271536</v>
      </c>
      <c r="P33">
        <v>27</v>
      </c>
      <c r="Q33">
        <f t="shared" si="8"/>
        <v>5897.5646353505754</v>
      </c>
      <c r="R33">
        <f t="shared" si="3"/>
        <v>1065.8412602283613</v>
      </c>
      <c r="S33">
        <f t="shared" si="4"/>
        <v>4831.7233751222138</v>
      </c>
      <c r="T33">
        <f t="shared" si="5"/>
        <v>48106.632988591962</v>
      </c>
      <c r="AA33">
        <v>27</v>
      </c>
      <c r="AB33">
        <f t="shared" si="9"/>
        <v>2148.1481481481492</v>
      </c>
      <c r="AC33">
        <f t="shared" si="10"/>
        <v>759.25925925926026</v>
      </c>
      <c r="AD33">
        <f t="shared" si="11"/>
        <v>1388.8888888888889</v>
      </c>
      <c r="AE33">
        <f t="shared" si="12"/>
        <v>112500.00000000015</v>
      </c>
    </row>
    <row r="34" spans="5:31" x14ac:dyDescent="0.25">
      <c r="E34">
        <v>28</v>
      </c>
      <c r="F34">
        <f t="shared" si="7"/>
        <v>1952.8072330854434</v>
      </c>
      <c r="G34">
        <f t="shared" si="0"/>
        <v>812.77107008476912</v>
      </c>
      <c r="H34">
        <f t="shared" si="1"/>
        <v>1140.0361630006742</v>
      </c>
      <c r="I34">
        <f t="shared" si="2"/>
        <v>120775.62434971468</v>
      </c>
      <c r="P34">
        <v>28</v>
      </c>
      <c r="Q34">
        <f t="shared" ref="Q34:Q42" si="13">Q33</f>
        <v>5897.5646353505754</v>
      </c>
      <c r="R34">
        <f t="shared" ref="R34:R42" si="14">T33*((1+0.08/12)^3-1)</f>
        <v>968.56113132082714</v>
      </c>
      <c r="S34">
        <f t="shared" ref="S34:S42" si="15">Q34-R34</f>
        <v>4929.003504029748</v>
      </c>
      <c r="T34">
        <f t="shared" ref="T34:T42" si="16">T33-S34</f>
        <v>43177.629484562218</v>
      </c>
      <c r="AA34">
        <v>28</v>
      </c>
      <c r="AB34">
        <f t="shared" si="9"/>
        <v>2138.8888888888901</v>
      </c>
      <c r="AC34">
        <f t="shared" si="10"/>
        <v>750.00000000000102</v>
      </c>
      <c r="AD34">
        <f t="shared" si="11"/>
        <v>1388.8888888888889</v>
      </c>
      <c r="AE34">
        <f t="shared" si="12"/>
        <v>111111.11111111126</v>
      </c>
    </row>
    <row r="35" spans="5:31" x14ac:dyDescent="0.25">
      <c r="E35">
        <v>29</v>
      </c>
      <c r="F35">
        <f t="shared" si="7"/>
        <v>1952.8072330854434</v>
      </c>
      <c r="G35">
        <f t="shared" si="0"/>
        <v>805.17082899809793</v>
      </c>
      <c r="H35">
        <f t="shared" si="1"/>
        <v>1147.6364040873455</v>
      </c>
      <c r="I35">
        <f t="shared" si="2"/>
        <v>119627.98794562733</v>
      </c>
      <c r="P35">
        <v>29</v>
      </c>
      <c r="Q35">
        <f t="shared" si="13"/>
        <v>5897.5646353505754</v>
      </c>
      <c r="R35">
        <f t="shared" si="14"/>
        <v>869.32240032754623</v>
      </c>
      <c r="S35">
        <f t="shared" si="15"/>
        <v>5028.242235023029</v>
      </c>
      <c r="T35">
        <f t="shared" si="16"/>
        <v>38149.387249539192</v>
      </c>
      <c r="AA35">
        <v>29</v>
      </c>
      <c r="AB35">
        <f t="shared" si="9"/>
        <v>2129.6296296296305</v>
      </c>
      <c r="AC35">
        <f t="shared" si="10"/>
        <v>740.74074074074178</v>
      </c>
      <c r="AD35">
        <f t="shared" si="11"/>
        <v>1388.8888888888889</v>
      </c>
      <c r="AE35">
        <f t="shared" si="12"/>
        <v>109722.22222222236</v>
      </c>
    </row>
    <row r="36" spans="5:31" x14ac:dyDescent="0.25">
      <c r="E36">
        <v>30</v>
      </c>
      <c r="F36">
        <f t="shared" si="7"/>
        <v>1952.8072330854434</v>
      </c>
      <c r="G36">
        <f t="shared" si="0"/>
        <v>797.51991963751561</v>
      </c>
      <c r="H36">
        <f t="shared" si="1"/>
        <v>1155.2873134479278</v>
      </c>
      <c r="I36">
        <f t="shared" si="2"/>
        <v>118472.7006321794</v>
      </c>
      <c r="P36">
        <v>30</v>
      </c>
      <c r="Q36">
        <f t="shared" si="13"/>
        <v>5897.5646353505754</v>
      </c>
      <c r="R36">
        <f t="shared" si="14"/>
        <v>768.08563347953213</v>
      </c>
      <c r="S36">
        <f t="shared" si="15"/>
        <v>5129.4790018710428</v>
      </c>
      <c r="T36">
        <f t="shared" si="16"/>
        <v>33019.908247668151</v>
      </c>
      <c r="AA36">
        <v>30</v>
      </c>
      <c r="AB36">
        <f t="shared" si="9"/>
        <v>2120.3703703703713</v>
      </c>
      <c r="AC36">
        <f t="shared" si="10"/>
        <v>731.48148148148243</v>
      </c>
      <c r="AD36">
        <f t="shared" si="11"/>
        <v>1388.8888888888889</v>
      </c>
      <c r="AE36">
        <f t="shared" si="12"/>
        <v>108333.33333333347</v>
      </c>
    </row>
    <row r="37" spans="5:31" x14ac:dyDescent="0.25">
      <c r="E37">
        <v>31</v>
      </c>
      <c r="F37">
        <f t="shared" si="7"/>
        <v>1952.8072330854434</v>
      </c>
      <c r="G37">
        <f t="shared" si="0"/>
        <v>789.81800421452942</v>
      </c>
      <c r="H37">
        <f t="shared" si="1"/>
        <v>1162.9892288709138</v>
      </c>
      <c r="I37">
        <f t="shared" si="2"/>
        <v>117309.71140330849</v>
      </c>
      <c r="P37">
        <v>31</v>
      </c>
      <c r="Q37">
        <f t="shared" si="13"/>
        <v>5897.5646353505754</v>
      </c>
      <c r="R37">
        <f t="shared" si="14"/>
        <v>664.81060306289908</v>
      </c>
      <c r="S37">
        <f t="shared" si="15"/>
        <v>5232.7540322876766</v>
      </c>
      <c r="T37">
        <f t="shared" si="16"/>
        <v>27787.154215380473</v>
      </c>
      <c r="AA37">
        <v>31</v>
      </c>
      <c r="AB37">
        <f t="shared" si="9"/>
        <v>2111.1111111111122</v>
      </c>
      <c r="AC37">
        <f t="shared" si="10"/>
        <v>722.22222222222319</v>
      </c>
      <c r="AD37">
        <f t="shared" si="11"/>
        <v>1388.8888888888889</v>
      </c>
      <c r="AE37">
        <f t="shared" si="12"/>
        <v>106944.44444444458</v>
      </c>
    </row>
    <row r="38" spans="5:31" x14ac:dyDescent="0.25">
      <c r="E38">
        <v>32</v>
      </c>
      <c r="F38">
        <f t="shared" si="7"/>
        <v>1952.8072330854434</v>
      </c>
      <c r="G38">
        <f t="shared" si="0"/>
        <v>782.0647426887233</v>
      </c>
      <c r="H38">
        <f t="shared" si="1"/>
        <v>1170.7424903967201</v>
      </c>
      <c r="I38">
        <f t="shared" si="2"/>
        <v>116138.96891291178</v>
      </c>
      <c r="P38">
        <v>32</v>
      </c>
      <c r="Q38">
        <f t="shared" si="13"/>
        <v>5897.5646353505754</v>
      </c>
      <c r="R38">
        <f t="shared" si="14"/>
        <v>559.45627143386855</v>
      </c>
      <c r="S38">
        <f t="shared" si="15"/>
        <v>5338.1083639167064</v>
      </c>
      <c r="T38">
        <f t="shared" si="16"/>
        <v>22449.045851463765</v>
      </c>
      <c r="AA38">
        <v>32</v>
      </c>
      <c r="AB38">
        <f t="shared" si="9"/>
        <v>2101.8518518518531</v>
      </c>
      <c r="AC38">
        <f t="shared" si="10"/>
        <v>712.96296296296396</v>
      </c>
      <c r="AD38">
        <f t="shared" si="11"/>
        <v>1388.8888888888889</v>
      </c>
      <c r="AE38">
        <f t="shared" si="12"/>
        <v>105555.55555555569</v>
      </c>
    </row>
    <row r="39" spans="5:31" x14ac:dyDescent="0.25">
      <c r="E39">
        <v>33</v>
      </c>
      <c r="F39">
        <f t="shared" si="7"/>
        <v>1952.8072330854434</v>
      </c>
      <c r="G39">
        <f t="shared" si="0"/>
        <v>774.25979275274517</v>
      </c>
      <c r="H39">
        <f t="shared" si="1"/>
        <v>1178.5474403326982</v>
      </c>
      <c r="I39">
        <f t="shared" si="2"/>
        <v>114960.42147257908</v>
      </c>
      <c r="P39">
        <v>33</v>
      </c>
      <c r="Q39">
        <f t="shared" si="13"/>
        <v>5897.5646353505754</v>
      </c>
      <c r="R39">
        <f t="shared" si="14"/>
        <v>451.9807747119421</v>
      </c>
      <c r="S39">
        <f t="shared" si="15"/>
        <v>5445.5838606386333</v>
      </c>
      <c r="T39">
        <f t="shared" si="16"/>
        <v>17003.461990825133</v>
      </c>
      <c r="AA39">
        <v>33</v>
      </c>
      <c r="AB39">
        <f t="shared" si="9"/>
        <v>2092.5925925925935</v>
      </c>
      <c r="AC39">
        <f t="shared" si="10"/>
        <v>703.70370370370472</v>
      </c>
      <c r="AD39">
        <f t="shared" si="11"/>
        <v>1388.8888888888889</v>
      </c>
      <c r="AE39">
        <f t="shared" si="12"/>
        <v>104166.6666666668</v>
      </c>
    </row>
    <row r="40" spans="5:31" x14ac:dyDescent="0.25">
      <c r="E40">
        <v>34</v>
      </c>
      <c r="F40">
        <f t="shared" si="7"/>
        <v>1952.8072330854434</v>
      </c>
      <c r="G40">
        <f t="shared" si="0"/>
        <v>766.40280981719388</v>
      </c>
      <c r="H40">
        <f t="shared" si="1"/>
        <v>1186.4044232682495</v>
      </c>
      <c r="I40">
        <f t="shared" si="2"/>
        <v>113774.01704931083</v>
      </c>
      <c r="P40">
        <v>34</v>
      </c>
      <c r="Q40">
        <f t="shared" si="13"/>
        <v>5897.5646353505754</v>
      </c>
      <c r="R40">
        <f t="shared" si="14"/>
        <v>342.34140614475592</v>
      </c>
      <c r="S40">
        <f t="shared" si="15"/>
        <v>5555.2232292058197</v>
      </c>
      <c r="T40">
        <f t="shared" si="16"/>
        <v>11448.238761619314</v>
      </c>
      <c r="AA40">
        <v>34</v>
      </c>
      <c r="AB40">
        <f t="shared" si="9"/>
        <v>2083.3333333333344</v>
      </c>
      <c r="AC40">
        <f t="shared" si="10"/>
        <v>694.44444444444537</v>
      </c>
      <c r="AD40">
        <f t="shared" si="11"/>
        <v>1388.8888888888889</v>
      </c>
      <c r="AE40">
        <f t="shared" si="12"/>
        <v>102777.77777777791</v>
      </c>
    </row>
    <row r="41" spans="5:31" x14ac:dyDescent="0.25">
      <c r="E41">
        <v>35</v>
      </c>
      <c r="F41">
        <f t="shared" si="7"/>
        <v>1952.8072330854434</v>
      </c>
      <c r="G41">
        <f t="shared" si="0"/>
        <v>758.49344699540563</v>
      </c>
      <c r="H41">
        <f t="shared" si="1"/>
        <v>1194.3137860900379</v>
      </c>
      <c r="I41">
        <f t="shared" si="2"/>
        <v>112579.7032632208</v>
      </c>
      <c r="P41">
        <v>35</v>
      </c>
      <c r="Q41">
        <f t="shared" si="13"/>
        <v>5897.5646353505754</v>
      </c>
      <c r="R41">
        <f t="shared" si="14"/>
        <v>230.49459913801155</v>
      </c>
      <c r="S41">
        <f t="shared" si="15"/>
        <v>5667.0700362125635</v>
      </c>
      <c r="T41">
        <f t="shared" si="16"/>
        <v>5781.1687254067501</v>
      </c>
      <c r="AA41">
        <v>35</v>
      </c>
      <c r="AB41">
        <f t="shared" si="9"/>
        <v>2074.0740740740748</v>
      </c>
      <c r="AC41">
        <f t="shared" si="10"/>
        <v>685.18518518518613</v>
      </c>
      <c r="AD41">
        <f t="shared" si="11"/>
        <v>1388.8888888888889</v>
      </c>
      <c r="AE41">
        <f t="shared" si="12"/>
        <v>101388.88888888902</v>
      </c>
    </row>
    <row r="42" spans="5:31" x14ac:dyDescent="0.25">
      <c r="E42">
        <v>36</v>
      </c>
      <c r="F42">
        <f t="shared" si="7"/>
        <v>1952.8072330854434</v>
      </c>
      <c r="G42">
        <f t="shared" si="0"/>
        <v>750.53135508813875</v>
      </c>
      <c r="H42">
        <f t="shared" si="1"/>
        <v>1202.2758779973046</v>
      </c>
      <c r="I42">
        <f t="shared" si="2"/>
        <v>111377.42738522349</v>
      </c>
      <c r="P42">
        <v>36</v>
      </c>
      <c r="Q42">
        <f t="shared" si="13"/>
        <v>5897.5646353505754</v>
      </c>
      <c r="R42">
        <f t="shared" si="14"/>
        <v>116.39590994373677</v>
      </c>
      <c r="S42">
        <f t="shared" si="15"/>
        <v>5781.1687254068383</v>
      </c>
      <c r="T42" s="1">
        <f t="shared" si="16"/>
        <v>-8.8220986071974039E-11</v>
      </c>
      <c r="AA42">
        <v>36</v>
      </c>
      <c r="AB42">
        <f t="shared" si="9"/>
        <v>2064.8148148148157</v>
      </c>
      <c r="AC42">
        <f t="shared" si="10"/>
        <v>675.92592592592689</v>
      </c>
      <c r="AD42">
        <f t="shared" si="11"/>
        <v>1388.8888888888889</v>
      </c>
      <c r="AE42">
        <f t="shared" si="12"/>
        <v>100000.00000000013</v>
      </c>
    </row>
    <row r="43" spans="5:31" x14ac:dyDescent="0.25">
      <c r="E43">
        <v>37</v>
      </c>
      <c r="F43">
        <f t="shared" si="7"/>
        <v>1952.8072330854434</v>
      </c>
      <c r="G43">
        <f t="shared" si="0"/>
        <v>742.51618256815664</v>
      </c>
      <c r="H43">
        <f t="shared" si="1"/>
        <v>1210.2910505172867</v>
      </c>
      <c r="I43">
        <f t="shared" si="2"/>
        <v>110167.1363347062</v>
      </c>
      <c r="AA43">
        <v>37</v>
      </c>
      <c r="AB43">
        <f t="shared" si="9"/>
        <v>2055.5555555555566</v>
      </c>
      <c r="AC43">
        <f t="shared" si="10"/>
        <v>666.66666666666754</v>
      </c>
      <c r="AD43">
        <f t="shared" si="11"/>
        <v>1388.8888888888889</v>
      </c>
      <c r="AE43">
        <f t="shared" si="12"/>
        <v>98611.11111111124</v>
      </c>
    </row>
    <row r="44" spans="5:31" x14ac:dyDescent="0.25">
      <c r="E44">
        <v>38</v>
      </c>
      <c r="F44">
        <f t="shared" si="7"/>
        <v>1952.8072330854434</v>
      </c>
      <c r="G44">
        <f t="shared" si="0"/>
        <v>734.44757556470802</v>
      </c>
      <c r="H44">
        <f t="shared" si="1"/>
        <v>1218.3596575207353</v>
      </c>
      <c r="I44">
        <f t="shared" si="2"/>
        <v>108948.77667718547</v>
      </c>
      <c r="R44">
        <f>SUM(R7:R42)</f>
        <v>62312.326872620637</v>
      </c>
      <c r="AA44">
        <v>38</v>
      </c>
      <c r="AB44">
        <f t="shared" si="9"/>
        <v>2046.2962962962972</v>
      </c>
      <c r="AC44">
        <f t="shared" si="10"/>
        <v>657.4074074074083</v>
      </c>
      <c r="AD44">
        <f t="shared" si="11"/>
        <v>1388.8888888888889</v>
      </c>
      <c r="AE44">
        <f t="shared" si="12"/>
        <v>97222.22222222235</v>
      </c>
    </row>
    <row r="45" spans="5:31" x14ac:dyDescent="0.25">
      <c r="E45">
        <v>39</v>
      </c>
      <c r="F45">
        <f t="shared" si="7"/>
        <v>1952.8072330854434</v>
      </c>
      <c r="G45">
        <f t="shared" si="0"/>
        <v>726.32517784790321</v>
      </c>
      <c r="H45">
        <f t="shared" si="1"/>
        <v>1226.4820552375402</v>
      </c>
      <c r="I45">
        <f t="shared" si="2"/>
        <v>107722.29462194792</v>
      </c>
      <c r="AA45">
        <v>39</v>
      </c>
      <c r="AB45">
        <f t="shared" si="9"/>
        <v>2037.0370370370379</v>
      </c>
      <c r="AC45">
        <f t="shared" si="10"/>
        <v>648.14814814814906</v>
      </c>
      <c r="AD45">
        <f t="shared" si="11"/>
        <v>1388.8888888888889</v>
      </c>
      <c r="AE45">
        <f t="shared" si="12"/>
        <v>95833.333333333459</v>
      </c>
    </row>
    <row r="46" spans="5:31" x14ac:dyDescent="0.25">
      <c r="E46">
        <v>40</v>
      </c>
      <c r="F46">
        <f t="shared" si="7"/>
        <v>1952.8072330854434</v>
      </c>
      <c r="G46">
        <f t="shared" si="0"/>
        <v>718.1486308129862</v>
      </c>
      <c r="H46">
        <f t="shared" si="1"/>
        <v>1234.6586022724573</v>
      </c>
      <c r="I46">
        <f t="shared" si="2"/>
        <v>106487.63601967547</v>
      </c>
      <c r="R46">
        <f>36*Q42-150000</f>
        <v>62312.326872620702</v>
      </c>
      <c r="AA46">
        <v>40</v>
      </c>
      <c r="AB46">
        <f t="shared" si="9"/>
        <v>2027.7777777777787</v>
      </c>
      <c r="AC46">
        <f t="shared" si="10"/>
        <v>638.88888888888982</v>
      </c>
      <c r="AD46">
        <f t="shared" si="11"/>
        <v>1388.8888888888889</v>
      </c>
      <c r="AE46">
        <f t="shared" si="12"/>
        <v>94444.444444444569</v>
      </c>
    </row>
    <row r="47" spans="5:31" x14ac:dyDescent="0.25">
      <c r="E47">
        <v>41</v>
      </c>
      <c r="F47">
        <f t="shared" si="7"/>
        <v>1952.8072330854434</v>
      </c>
      <c r="G47">
        <f t="shared" si="0"/>
        <v>709.91757346450322</v>
      </c>
      <c r="H47">
        <f t="shared" si="1"/>
        <v>1242.8896596209402</v>
      </c>
      <c r="I47">
        <f t="shared" si="2"/>
        <v>105244.74636005453</v>
      </c>
      <c r="AA47">
        <v>41</v>
      </c>
      <c r="AB47">
        <f t="shared" si="9"/>
        <v>2018.5185185185194</v>
      </c>
      <c r="AC47">
        <f t="shared" si="10"/>
        <v>629.62962962963047</v>
      </c>
      <c r="AD47">
        <f t="shared" si="11"/>
        <v>1388.8888888888889</v>
      </c>
      <c r="AE47">
        <f t="shared" si="12"/>
        <v>93055.555555555678</v>
      </c>
    </row>
    <row r="48" spans="5:31" x14ac:dyDescent="0.25">
      <c r="E48">
        <v>42</v>
      </c>
      <c r="F48">
        <f t="shared" si="7"/>
        <v>1952.8072330854434</v>
      </c>
      <c r="G48">
        <f t="shared" si="0"/>
        <v>701.6316424003636</v>
      </c>
      <c r="H48">
        <f t="shared" si="1"/>
        <v>1251.1755906850799</v>
      </c>
      <c r="I48">
        <f t="shared" si="2"/>
        <v>103993.57076936946</v>
      </c>
      <c r="AA48">
        <v>42</v>
      </c>
      <c r="AB48">
        <f t="shared" si="9"/>
        <v>2009.25925925926</v>
      </c>
      <c r="AC48">
        <f t="shared" si="10"/>
        <v>620.37037037037123</v>
      </c>
      <c r="AD48">
        <f t="shared" si="11"/>
        <v>1388.8888888888889</v>
      </c>
      <c r="AE48">
        <f t="shared" si="12"/>
        <v>91666.666666666788</v>
      </c>
    </row>
    <row r="49" spans="5:31" x14ac:dyDescent="0.25">
      <c r="E49">
        <v>43</v>
      </c>
      <c r="F49">
        <f t="shared" si="7"/>
        <v>1952.8072330854434</v>
      </c>
      <c r="G49">
        <f t="shared" si="0"/>
        <v>693.29047179579641</v>
      </c>
      <c r="H49">
        <f t="shared" si="1"/>
        <v>1259.5167612896471</v>
      </c>
      <c r="I49">
        <f t="shared" si="2"/>
        <v>102734.05400807981</v>
      </c>
      <c r="AA49">
        <v>43</v>
      </c>
      <c r="AB49">
        <f t="shared" si="9"/>
        <v>2000.0000000000009</v>
      </c>
      <c r="AC49">
        <f t="shared" si="10"/>
        <v>611.111111111112</v>
      </c>
      <c r="AD49">
        <f t="shared" si="11"/>
        <v>1388.8888888888889</v>
      </c>
      <c r="AE49">
        <f t="shared" si="12"/>
        <v>90277.777777777897</v>
      </c>
    </row>
    <row r="50" spans="5:31" x14ac:dyDescent="0.25">
      <c r="E50">
        <v>44</v>
      </c>
      <c r="F50">
        <f t="shared" si="7"/>
        <v>1952.8072330854434</v>
      </c>
      <c r="G50">
        <f t="shared" si="0"/>
        <v>684.89369338719882</v>
      </c>
      <c r="H50">
        <f t="shared" si="1"/>
        <v>1267.9135396982447</v>
      </c>
      <c r="I50">
        <f t="shared" si="2"/>
        <v>101466.14046838156</v>
      </c>
      <c r="AA50">
        <v>44</v>
      </c>
      <c r="AB50">
        <f t="shared" si="9"/>
        <v>1990.7407407407416</v>
      </c>
      <c r="AC50">
        <f t="shared" si="10"/>
        <v>601.85185185185264</v>
      </c>
      <c r="AD50">
        <f t="shared" si="11"/>
        <v>1388.8888888888889</v>
      </c>
      <c r="AE50">
        <f t="shared" si="12"/>
        <v>88888.888888889007</v>
      </c>
    </row>
    <row r="51" spans="5:31" x14ac:dyDescent="0.25">
      <c r="E51">
        <v>45</v>
      </c>
      <c r="F51">
        <f t="shared" si="7"/>
        <v>1952.8072330854434</v>
      </c>
      <c r="G51">
        <f t="shared" si="0"/>
        <v>676.44093645587714</v>
      </c>
      <c r="H51">
        <f t="shared" si="1"/>
        <v>1276.3662966295662</v>
      </c>
      <c r="I51">
        <f t="shared" si="2"/>
        <v>100189.774171752</v>
      </c>
      <c r="AA51">
        <v>45</v>
      </c>
      <c r="AB51">
        <f t="shared" si="9"/>
        <v>1981.4814814814822</v>
      </c>
      <c r="AC51">
        <f t="shared" si="10"/>
        <v>592.59259259259341</v>
      </c>
      <c r="AD51">
        <f t="shared" si="11"/>
        <v>1388.8888888888889</v>
      </c>
      <c r="AE51">
        <f t="shared" si="12"/>
        <v>87500.000000000116</v>
      </c>
    </row>
    <row r="52" spans="5:31" x14ac:dyDescent="0.25">
      <c r="E52">
        <v>46</v>
      </c>
      <c r="F52">
        <f t="shared" si="7"/>
        <v>1952.8072330854434</v>
      </c>
      <c r="G52">
        <f t="shared" si="0"/>
        <v>667.93182781168002</v>
      </c>
      <c r="H52">
        <f t="shared" si="1"/>
        <v>1284.8754052737634</v>
      </c>
      <c r="I52">
        <f t="shared" si="2"/>
        <v>98904.898766478233</v>
      </c>
      <c r="AA52">
        <v>46</v>
      </c>
      <c r="AB52">
        <f t="shared" si="9"/>
        <v>1972.2222222222231</v>
      </c>
      <c r="AC52">
        <f t="shared" si="10"/>
        <v>583.33333333333417</v>
      </c>
      <c r="AD52">
        <f t="shared" si="11"/>
        <v>1388.8888888888889</v>
      </c>
      <c r="AE52">
        <f t="shared" si="12"/>
        <v>86111.111111111226</v>
      </c>
    </row>
    <row r="53" spans="5:31" x14ac:dyDescent="0.25">
      <c r="E53">
        <v>47</v>
      </c>
      <c r="F53">
        <f t="shared" si="7"/>
        <v>1952.8072330854434</v>
      </c>
      <c r="G53">
        <f t="shared" si="0"/>
        <v>659.36599177652158</v>
      </c>
      <c r="H53">
        <f t="shared" si="1"/>
        <v>1293.4412413089217</v>
      </c>
      <c r="I53">
        <f t="shared" si="2"/>
        <v>97611.457525169317</v>
      </c>
      <c r="AA53">
        <v>47</v>
      </c>
      <c r="AB53">
        <f t="shared" si="9"/>
        <v>1962.962962962964</v>
      </c>
      <c r="AC53">
        <f t="shared" si="10"/>
        <v>574.07407407407493</v>
      </c>
      <c r="AD53">
        <f t="shared" si="11"/>
        <v>1388.8888888888889</v>
      </c>
      <c r="AE53">
        <f t="shared" si="12"/>
        <v>84722.222222222335</v>
      </c>
    </row>
    <row r="54" spans="5:31" x14ac:dyDescent="0.25">
      <c r="E54">
        <v>48</v>
      </c>
      <c r="F54">
        <f t="shared" si="7"/>
        <v>1952.8072330854434</v>
      </c>
      <c r="G54">
        <f t="shared" si="0"/>
        <v>650.74305016779545</v>
      </c>
      <c r="H54">
        <f t="shared" si="1"/>
        <v>1302.0641829176479</v>
      </c>
      <c r="I54">
        <f t="shared" si="2"/>
        <v>96309.393342251671</v>
      </c>
      <c r="AA54">
        <v>48</v>
      </c>
      <c r="AB54">
        <f t="shared" si="9"/>
        <v>1953.7037037037044</v>
      </c>
      <c r="AC54">
        <f t="shared" si="10"/>
        <v>564.81481481481558</v>
      </c>
      <c r="AD54">
        <f t="shared" si="11"/>
        <v>1388.8888888888889</v>
      </c>
      <c r="AE54">
        <f t="shared" si="12"/>
        <v>83333.333333333445</v>
      </c>
    </row>
    <row r="55" spans="5:31" x14ac:dyDescent="0.25">
      <c r="E55">
        <v>49</v>
      </c>
      <c r="F55">
        <f t="shared" si="7"/>
        <v>1952.8072330854434</v>
      </c>
      <c r="G55">
        <f t="shared" si="0"/>
        <v>642.06262228167782</v>
      </c>
      <c r="H55">
        <f t="shared" si="1"/>
        <v>1310.7446108037657</v>
      </c>
      <c r="I55">
        <f t="shared" si="2"/>
        <v>94998.648731447902</v>
      </c>
      <c r="AA55">
        <v>49</v>
      </c>
      <c r="AB55">
        <f t="shared" si="9"/>
        <v>1944.4444444444453</v>
      </c>
      <c r="AC55">
        <f t="shared" si="10"/>
        <v>555.55555555555634</v>
      </c>
      <c r="AD55">
        <f t="shared" si="11"/>
        <v>1388.8888888888889</v>
      </c>
      <c r="AE55">
        <f t="shared" si="12"/>
        <v>81944.444444444554</v>
      </c>
    </row>
    <row r="56" spans="5:31" x14ac:dyDescent="0.25">
      <c r="E56">
        <v>50</v>
      </c>
      <c r="F56">
        <f t="shared" si="7"/>
        <v>1952.8072330854434</v>
      </c>
      <c r="G56">
        <f t="shared" si="0"/>
        <v>633.32432487631934</v>
      </c>
      <c r="H56">
        <f t="shared" si="1"/>
        <v>1319.4829082091242</v>
      </c>
      <c r="I56">
        <f t="shared" si="2"/>
        <v>93679.165823238771</v>
      </c>
      <c r="AA56">
        <v>50</v>
      </c>
      <c r="AB56">
        <f t="shared" si="9"/>
        <v>1935.1851851851861</v>
      </c>
      <c r="AC56">
        <f t="shared" si="10"/>
        <v>546.2962962962971</v>
      </c>
      <c r="AD56">
        <f t="shared" si="11"/>
        <v>1388.8888888888889</v>
      </c>
      <c r="AE56">
        <f t="shared" si="12"/>
        <v>80555.555555555664</v>
      </c>
    </row>
    <row r="57" spans="5:31" x14ac:dyDescent="0.25">
      <c r="E57">
        <v>51</v>
      </c>
      <c r="F57">
        <f t="shared" si="7"/>
        <v>1952.8072330854434</v>
      </c>
      <c r="G57">
        <f t="shared" si="0"/>
        <v>624.52777215492517</v>
      </c>
      <c r="H57">
        <f t="shared" si="1"/>
        <v>1328.2794609305183</v>
      </c>
      <c r="I57">
        <f t="shared" si="2"/>
        <v>92350.886362308258</v>
      </c>
      <c r="AA57">
        <v>51</v>
      </c>
      <c r="AB57">
        <f t="shared" si="9"/>
        <v>1925.9259259259265</v>
      </c>
      <c r="AC57">
        <f t="shared" si="10"/>
        <v>537.03703703703775</v>
      </c>
      <c r="AD57">
        <f t="shared" si="11"/>
        <v>1388.8888888888889</v>
      </c>
      <c r="AE57">
        <f t="shared" si="12"/>
        <v>79166.666666666773</v>
      </c>
    </row>
    <row r="58" spans="5:31" x14ac:dyDescent="0.25">
      <c r="E58">
        <v>52</v>
      </c>
      <c r="F58">
        <f t="shared" si="7"/>
        <v>1952.8072330854434</v>
      </c>
      <c r="G58">
        <f t="shared" si="0"/>
        <v>615.67257574872178</v>
      </c>
      <c r="H58">
        <f t="shared" si="1"/>
        <v>1337.1346573367216</v>
      </c>
      <c r="I58">
        <f t="shared" si="2"/>
        <v>91013.751704971539</v>
      </c>
      <c r="AA58">
        <v>52</v>
      </c>
      <c r="AB58">
        <f t="shared" si="9"/>
        <v>1916.6666666666674</v>
      </c>
      <c r="AC58">
        <f t="shared" si="10"/>
        <v>527.77777777777851</v>
      </c>
      <c r="AD58">
        <f t="shared" si="11"/>
        <v>1388.8888888888889</v>
      </c>
      <c r="AE58">
        <f t="shared" si="12"/>
        <v>77777.777777777883</v>
      </c>
    </row>
    <row r="59" spans="5:31" x14ac:dyDescent="0.25">
      <c r="E59">
        <v>53</v>
      </c>
      <c r="F59">
        <f t="shared" si="7"/>
        <v>1952.8072330854434</v>
      </c>
      <c r="G59">
        <f t="shared" si="0"/>
        <v>606.75834469981032</v>
      </c>
      <c r="H59">
        <f t="shared" si="1"/>
        <v>1346.0488883856331</v>
      </c>
      <c r="I59">
        <f t="shared" si="2"/>
        <v>89667.702816585908</v>
      </c>
      <c r="AA59">
        <v>53</v>
      </c>
      <c r="AB59">
        <f t="shared" si="9"/>
        <v>1907.4074074074083</v>
      </c>
      <c r="AC59">
        <f t="shared" si="10"/>
        <v>518.51851851851927</v>
      </c>
      <c r="AD59">
        <f t="shared" si="11"/>
        <v>1388.8888888888889</v>
      </c>
      <c r="AE59">
        <f t="shared" si="12"/>
        <v>76388.888888888992</v>
      </c>
    </row>
    <row r="60" spans="5:31" x14ac:dyDescent="0.25">
      <c r="E60">
        <v>54</v>
      </c>
      <c r="F60">
        <f t="shared" si="7"/>
        <v>1952.8072330854434</v>
      </c>
      <c r="G60">
        <f t="shared" si="0"/>
        <v>597.78468544390614</v>
      </c>
      <c r="H60">
        <f t="shared" si="1"/>
        <v>1355.0225476415371</v>
      </c>
      <c r="I60">
        <f t="shared" si="2"/>
        <v>88312.680268944372</v>
      </c>
      <c r="AA60">
        <v>54</v>
      </c>
      <c r="AB60">
        <f t="shared" si="9"/>
        <v>1898.1481481481489</v>
      </c>
      <c r="AC60">
        <f t="shared" si="10"/>
        <v>509.25925925925998</v>
      </c>
      <c r="AD60">
        <f t="shared" si="11"/>
        <v>1388.8888888888889</v>
      </c>
      <c r="AE60">
        <f t="shared" si="12"/>
        <v>75000.000000000102</v>
      </c>
    </row>
    <row r="61" spans="5:31" x14ac:dyDescent="0.25">
      <c r="E61">
        <v>55</v>
      </c>
      <c r="F61">
        <f t="shared" si="7"/>
        <v>1952.8072330854434</v>
      </c>
      <c r="G61">
        <f t="shared" si="0"/>
        <v>588.75120179296255</v>
      </c>
      <c r="H61">
        <f t="shared" si="1"/>
        <v>1364.0560312924808</v>
      </c>
      <c r="I61">
        <f t="shared" si="2"/>
        <v>86948.624237651893</v>
      </c>
      <c r="AA61">
        <v>55</v>
      </c>
      <c r="AB61">
        <f t="shared" si="9"/>
        <v>1888.8888888888896</v>
      </c>
      <c r="AC61">
        <f t="shared" si="10"/>
        <v>500.00000000000074</v>
      </c>
      <c r="AD61">
        <f t="shared" si="11"/>
        <v>1388.8888888888889</v>
      </c>
      <c r="AE61">
        <f t="shared" si="12"/>
        <v>73611.111111111211</v>
      </c>
    </row>
    <row r="62" spans="5:31" x14ac:dyDescent="0.25">
      <c r="E62">
        <v>56</v>
      </c>
      <c r="F62">
        <f t="shared" si="7"/>
        <v>1952.8072330854434</v>
      </c>
      <c r="G62">
        <f t="shared" si="0"/>
        <v>579.65749491767929</v>
      </c>
      <c r="H62">
        <f t="shared" si="1"/>
        <v>1373.1497381677641</v>
      </c>
      <c r="I62">
        <f t="shared" si="2"/>
        <v>85575.474499484131</v>
      </c>
      <c r="AA62">
        <v>56</v>
      </c>
      <c r="AB62">
        <f t="shared" si="9"/>
        <v>1879.6296296296305</v>
      </c>
      <c r="AC62">
        <f t="shared" si="10"/>
        <v>490.74074074074144</v>
      </c>
      <c r="AD62">
        <f t="shared" si="11"/>
        <v>1388.8888888888889</v>
      </c>
      <c r="AE62">
        <f t="shared" si="12"/>
        <v>72222.222222222321</v>
      </c>
    </row>
    <row r="63" spans="5:31" x14ac:dyDescent="0.25">
      <c r="E63">
        <v>57</v>
      </c>
      <c r="F63">
        <f t="shared" si="7"/>
        <v>1952.8072330854434</v>
      </c>
      <c r="G63">
        <f t="shared" si="0"/>
        <v>570.50316332989428</v>
      </c>
      <c r="H63">
        <f t="shared" si="1"/>
        <v>1382.3040697555491</v>
      </c>
      <c r="I63">
        <f t="shared" si="2"/>
        <v>84193.170429728576</v>
      </c>
      <c r="AA63">
        <v>57</v>
      </c>
      <c r="AB63">
        <f t="shared" si="9"/>
        <v>1870.3703703703711</v>
      </c>
      <c r="AC63">
        <f t="shared" si="10"/>
        <v>481.48148148148215</v>
      </c>
      <c r="AD63">
        <f t="shared" si="11"/>
        <v>1388.8888888888889</v>
      </c>
      <c r="AE63">
        <f t="shared" si="12"/>
        <v>70833.33333333343</v>
      </c>
    </row>
    <row r="64" spans="5:31" x14ac:dyDescent="0.25">
      <c r="E64">
        <v>58</v>
      </c>
      <c r="F64">
        <f t="shared" si="7"/>
        <v>1952.8072330854434</v>
      </c>
      <c r="G64">
        <f t="shared" si="0"/>
        <v>561.28780286485721</v>
      </c>
      <c r="H64">
        <f t="shared" si="1"/>
        <v>1391.5194302205862</v>
      </c>
      <c r="I64">
        <f t="shared" si="2"/>
        <v>82801.650999507983</v>
      </c>
      <c r="AA64">
        <v>58</v>
      </c>
      <c r="AB64">
        <f t="shared" si="9"/>
        <v>1861.1111111111118</v>
      </c>
      <c r="AC64">
        <f t="shared" si="10"/>
        <v>472.22222222222291</v>
      </c>
      <c r="AD64">
        <f t="shared" si="11"/>
        <v>1388.8888888888889</v>
      </c>
      <c r="AE64">
        <f t="shared" si="12"/>
        <v>69444.44444444454</v>
      </c>
    </row>
    <row r="65" spans="5:31" x14ac:dyDescent="0.25">
      <c r="E65">
        <v>59</v>
      </c>
      <c r="F65">
        <f t="shared" si="7"/>
        <v>1952.8072330854434</v>
      </c>
      <c r="G65">
        <f t="shared" si="0"/>
        <v>552.01100666338664</v>
      </c>
      <c r="H65">
        <f t="shared" si="1"/>
        <v>1400.7962264220569</v>
      </c>
      <c r="I65">
        <f t="shared" si="2"/>
        <v>81400.854773085928</v>
      </c>
      <c r="AA65">
        <v>59</v>
      </c>
      <c r="AB65">
        <f t="shared" si="9"/>
        <v>1851.8518518518526</v>
      </c>
      <c r="AC65">
        <f t="shared" si="10"/>
        <v>462.96296296296362</v>
      </c>
      <c r="AD65">
        <f t="shared" si="11"/>
        <v>1388.8888888888889</v>
      </c>
      <c r="AE65">
        <f t="shared" si="12"/>
        <v>68055.555555555649</v>
      </c>
    </row>
    <row r="66" spans="5:31" x14ac:dyDescent="0.25">
      <c r="E66">
        <v>60</v>
      </c>
      <c r="F66">
        <f t="shared" si="7"/>
        <v>1952.8072330854434</v>
      </c>
      <c r="G66">
        <f t="shared" si="0"/>
        <v>542.67236515390618</v>
      </c>
      <c r="H66">
        <f t="shared" si="1"/>
        <v>1410.1348679315372</v>
      </c>
      <c r="I66">
        <f t="shared" si="2"/>
        <v>79990.719905154387</v>
      </c>
      <c r="AA66">
        <v>60</v>
      </c>
      <c r="AB66">
        <f t="shared" si="9"/>
        <v>1842.5925925925933</v>
      </c>
      <c r="AC66">
        <f t="shared" si="10"/>
        <v>453.70370370370438</v>
      </c>
      <c r="AD66">
        <f t="shared" si="11"/>
        <v>1388.8888888888889</v>
      </c>
      <c r="AE66">
        <f t="shared" si="12"/>
        <v>66666.666666666759</v>
      </c>
    </row>
    <row r="67" spans="5:31" x14ac:dyDescent="0.25">
      <c r="E67">
        <v>61</v>
      </c>
      <c r="F67">
        <f t="shared" si="7"/>
        <v>1952.8072330854434</v>
      </c>
      <c r="G67">
        <f t="shared" si="0"/>
        <v>533.27146603436256</v>
      </c>
      <c r="H67">
        <f t="shared" si="1"/>
        <v>1419.5357670510807</v>
      </c>
      <c r="I67">
        <f t="shared" si="2"/>
        <v>78571.184138103301</v>
      </c>
      <c r="AA67">
        <v>61</v>
      </c>
      <c r="AB67">
        <f t="shared" si="9"/>
        <v>1833.3333333333339</v>
      </c>
      <c r="AC67">
        <f t="shared" si="10"/>
        <v>444.44444444444508</v>
      </c>
      <c r="AD67">
        <f t="shared" si="11"/>
        <v>1388.8888888888889</v>
      </c>
      <c r="AE67">
        <f t="shared" si="12"/>
        <v>65277.777777777868</v>
      </c>
    </row>
    <row r="68" spans="5:31" x14ac:dyDescent="0.25">
      <c r="E68">
        <v>62</v>
      </c>
      <c r="F68">
        <f t="shared" si="7"/>
        <v>1952.8072330854434</v>
      </c>
      <c r="G68">
        <f t="shared" si="0"/>
        <v>523.80789425402202</v>
      </c>
      <c r="H68">
        <f t="shared" si="1"/>
        <v>1428.9993388314215</v>
      </c>
      <c r="I68">
        <f t="shared" si="2"/>
        <v>77142.184799271883</v>
      </c>
      <c r="AA68">
        <v>62</v>
      </c>
      <c r="AB68">
        <f t="shared" si="9"/>
        <v>1824.0740740740748</v>
      </c>
      <c r="AC68">
        <f t="shared" si="10"/>
        <v>435.18518518518584</v>
      </c>
      <c r="AD68">
        <f t="shared" si="11"/>
        <v>1388.8888888888889</v>
      </c>
      <c r="AE68">
        <f t="shared" si="12"/>
        <v>63888.888888888978</v>
      </c>
    </row>
    <row r="69" spans="5:31" x14ac:dyDescent="0.25">
      <c r="E69">
        <v>63</v>
      </c>
      <c r="F69">
        <f t="shared" si="7"/>
        <v>1952.8072330854434</v>
      </c>
      <c r="G69">
        <f t="shared" si="0"/>
        <v>514.28123199514596</v>
      </c>
      <c r="H69">
        <f t="shared" si="1"/>
        <v>1438.5260010902975</v>
      </c>
      <c r="I69">
        <f t="shared" si="2"/>
        <v>75703.658798181583</v>
      </c>
      <c r="AA69">
        <v>63</v>
      </c>
      <c r="AB69">
        <f t="shared" si="9"/>
        <v>1814.8148148148155</v>
      </c>
      <c r="AC69">
        <f t="shared" si="10"/>
        <v>425.92592592592655</v>
      </c>
      <c r="AD69">
        <f t="shared" si="11"/>
        <v>1388.8888888888889</v>
      </c>
      <c r="AE69">
        <f t="shared" si="12"/>
        <v>62500.000000000087</v>
      </c>
    </row>
    <row r="70" spans="5:31" x14ac:dyDescent="0.25">
      <c r="E70">
        <v>64</v>
      </c>
      <c r="F70">
        <f t="shared" si="7"/>
        <v>1952.8072330854434</v>
      </c>
      <c r="G70">
        <f t="shared" si="0"/>
        <v>504.69105865454389</v>
      </c>
      <c r="H70">
        <f t="shared" si="1"/>
        <v>1448.1161744308995</v>
      </c>
      <c r="I70">
        <f t="shared" si="2"/>
        <v>74255.542623750676</v>
      </c>
      <c r="AA70">
        <v>64</v>
      </c>
      <c r="AB70">
        <f t="shared" si="9"/>
        <v>1805.5555555555561</v>
      </c>
      <c r="AC70">
        <f t="shared" si="10"/>
        <v>416.66666666666725</v>
      </c>
      <c r="AD70">
        <f t="shared" si="11"/>
        <v>1388.8888888888889</v>
      </c>
      <c r="AE70">
        <f t="shared" si="12"/>
        <v>61111.111111111197</v>
      </c>
    </row>
    <row r="71" spans="5:31" x14ac:dyDescent="0.25">
      <c r="E71">
        <v>65</v>
      </c>
      <c r="F71">
        <f t="shared" si="7"/>
        <v>1952.8072330854434</v>
      </c>
      <c r="G71">
        <f t="shared" si="0"/>
        <v>495.03695082500457</v>
      </c>
      <c r="H71">
        <f t="shared" si="1"/>
        <v>1457.7702822604388</v>
      </c>
      <c r="I71">
        <f t="shared" si="2"/>
        <v>72797.772341490243</v>
      </c>
      <c r="AA71">
        <v>65</v>
      </c>
      <c r="AB71">
        <f t="shared" si="9"/>
        <v>1796.296296296297</v>
      </c>
      <c r="AC71">
        <f t="shared" si="10"/>
        <v>407.40740740740802</v>
      </c>
      <c r="AD71">
        <f t="shared" si="11"/>
        <v>1388.8888888888889</v>
      </c>
      <c r="AE71">
        <f t="shared" si="12"/>
        <v>59722.222222222306</v>
      </c>
    </row>
    <row r="72" spans="5:31" x14ac:dyDescent="0.25">
      <c r="E72">
        <v>66</v>
      </c>
      <c r="F72">
        <f t="shared" si="7"/>
        <v>1952.8072330854434</v>
      </c>
      <c r="G72">
        <f t="shared" ref="G72:G114" si="17">I71*(0.08/12)</f>
        <v>485.31848227660163</v>
      </c>
      <c r="H72">
        <f t="shared" ref="H72:H114" si="18">F72-G72</f>
        <v>1467.4887508088418</v>
      </c>
      <c r="I72">
        <f t="shared" ref="I72:I114" si="19">I71-H72</f>
        <v>71330.2835906814</v>
      </c>
      <c r="AA72">
        <v>66</v>
      </c>
      <c r="AB72">
        <f t="shared" si="9"/>
        <v>1787.0370370370376</v>
      </c>
      <c r="AC72">
        <f t="shared" si="10"/>
        <v>398.14814814814872</v>
      </c>
      <c r="AD72">
        <f t="shared" si="11"/>
        <v>1388.8888888888889</v>
      </c>
      <c r="AE72">
        <f t="shared" si="12"/>
        <v>58333.333333333416</v>
      </c>
    </row>
    <row r="73" spans="5:31" x14ac:dyDescent="0.25">
      <c r="E73">
        <v>67</v>
      </c>
      <c r="F73">
        <f t="shared" ref="F73:F114" si="20">F72</f>
        <v>1952.8072330854434</v>
      </c>
      <c r="G73">
        <f t="shared" si="17"/>
        <v>475.53522393787603</v>
      </c>
      <c r="H73">
        <f t="shared" si="18"/>
        <v>1477.2720091475674</v>
      </c>
      <c r="I73">
        <f t="shared" si="19"/>
        <v>69853.011581533836</v>
      </c>
      <c r="AA73">
        <v>67</v>
      </c>
      <c r="AB73">
        <f t="shared" ref="AB73:AB114" si="21">AC73+AD73</f>
        <v>1777.7777777777783</v>
      </c>
      <c r="AC73">
        <f t="shared" ref="AC73:AC114" si="22">AE72*(0.08/12)</f>
        <v>388.88888888888948</v>
      </c>
      <c r="AD73">
        <f t="shared" ref="AD73:AD114" si="23">AD72</f>
        <v>1388.8888888888889</v>
      </c>
      <c r="AE73">
        <f t="shared" ref="AE73:AE114" si="24">AE72-AD73</f>
        <v>56944.444444444525</v>
      </c>
    </row>
    <row r="74" spans="5:31" x14ac:dyDescent="0.25">
      <c r="E74">
        <v>68</v>
      </c>
      <c r="F74">
        <f t="shared" si="20"/>
        <v>1952.8072330854434</v>
      </c>
      <c r="G74">
        <f t="shared" si="17"/>
        <v>465.68674387689225</v>
      </c>
      <c r="H74">
        <f t="shared" si="18"/>
        <v>1487.1204892085511</v>
      </c>
      <c r="I74">
        <f t="shared" si="19"/>
        <v>68365.891092325284</v>
      </c>
      <c r="AA74">
        <v>68</v>
      </c>
      <c r="AB74">
        <f t="shared" si="21"/>
        <v>1768.5185185185192</v>
      </c>
      <c r="AC74">
        <f t="shared" si="22"/>
        <v>379.62962962963019</v>
      </c>
      <c r="AD74">
        <f t="shared" si="23"/>
        <v>1388.8888888888889</v>
      </c>
      <c r="AE74">
        <f t="shared" si="24"/>
        <v>55555.555555555635</v>
      </c>
    </row>
    <row r="75" spans="5:31" x14ac:dyDescent="0.25">
      <c r="E75">
        <v>69</v>
      </c>
      <c r="F75">
        <f t="shared" si="20"/>
        <v>1952.8072330854434</v>
      </c>
      <c r="G75">
        <f t="shared" si="17"/>
        <v>455.77260728216856</v>
      </c>
      <c r="H75">
        <f t="shared" si="18"/>
        <v>1497.0346258032748</v>
      </c>
      <c r="I75">
        <f t="shared" si="19"/>
        <v>66868.856466522004</v>
      </c>
      <c r="AA75">
        <v>69</v>
      </c>
      <c r="AB75">
        <f t="shared" si="21"/>
        <v>1759.2592592592598</v>
      </c>
      <c r="AC75">
        <f t="shared" si="22"/>
        <v>370.37037037037095</v>
      </c>
      <c r="AD75">
        <f t="shared" si="23"/>
        <v>1388.8888888888889</v>
      </c>
      <c r="AE75">
        <f t="shared" si="24"/>
        <v>54166.666666666744</v>
      </c>
    </row>
    <row r="76" spans="5:31" x14ac:dyDescent="0.25">
      <c r="E76">
        <v>70</v>
      </c>
      <c r="F76">
        <f t="shared" si="20"/>
        <v>1952.8072330854434</v>
      </c>
      <c r="G76">
        <f t="shared" si="17"/>
        <v>445.79237644348007</v>
      </c>
      <c r="H76">
        <f t="shared" si="18"/>
        <v>1507.0148566419634</v>
      </c>
      <c r="I76">
        <f t="shared" si="19"/>
        <v>65361.841609880037</v>
      </c>
      <c r="AA76">
        <v>70</v>
      </c>
      <c r="AB76">
        <f t="shared" si="21"/>
        <v>1750.0000000000005</v>
      </c>
      <c r="AC76">
        <f t="shared" si="22"/>
        <v>361.11111111111165</v>
      </c>
      <c r="AD76">
        <f t="shared" si="23"/>
        <v>1388.8888888888889</v>
      </c>
      <c r="AE76">
        <f t="shared" si="24"/>
        <v>52777.777777777854</v>
      </c>
    </row>
    <row r="77" spans="5:31" x14ac:dyDescent="0.25">
      <c r="E77">
        <v>71</v>
      </c>
      <c r="F77">
        <f t="shared" si="20"/>
        <v>1952.8072330854434</v>
      </c>
      <c r="G77">
        <f t="shared" si="17"/>
        <v>435.74561073253363</v>
      </c>
      <c r="H77">
        <f t="shared" si="18"/>
        <v>1517.0616223529098</v>
      </c>
      <c r="I77">
        <f t="shared" si="19"/>
        <v>63844.77998752713</v>
      </c>
      <c r="K77" t="s">
        <v>7</v>
      </c>
      <c r="L77" t="s">
        <v>8</v>
      </c>
      <c r="AA77">
        <v>71</v>
      </c>
      <c r="AB77">
        <f t="shared" si="21"/>
        <v>1740.7407407407413</v>
      </c>
      <c r="AC77">
        <f t="shared" si="22"/>
        <v>351.85185185185236</v>
      </c>
      <c r="AD77">
        <f t="shared" si="23"/>
        <v>1388.8888888888889</v>
      </c>
      <c r="AE77">
        <f t="shared" si="24"/>
        <v>51388.888888888963</v>
      </c>
    </row>
    <row r="78" spans="5:31" x14ac:dyDescent="0.25">
      <c r="E78">
        <v>72</v>
      </c>
      <c r="F78">
        <f t="shared" si="20"/>
        <v>1952.8072330854434</v>
      </c>
      <c r="G78">
        <f t="shared" si="17"/>
        <v>425.63186658351424</v>
      </c>
      <c r="H78">
        <f t="shared" si="18"/>
        <v>1527.1753665019291</v>
      </c>
      <c r="I78">
        <f t="shared" si="19"/>
        <v>62317.604621025203</v>
      </c>
      <c r="K78" t="s">
        <v>6</v>
      </c>
      <c r="AA78">
        <v>72</v>
      </c>
      <c r="AB78">
        <f t="shared" si="21"/>
        <v>1731.481481481482</v>
      </c>
      <c r="AC78">
        <f t="shared" si="22"/>
        <v>342.59259259259312</v>
      </c>
      <c r="AD78">
        <f t="shared" si="23"/>
        <v>1388.8888888888889</v>
      </c>
      <c r="AE78">
        <f t="shared" si="24"/>
        <v>50000.000000000073</v>
      </c>
    </row>
    <row r="79" spans="5:31" x14ac:dyDescent="0.25">
      <c r="E79" s="2">
        <v>73</v>
      </c>
      <c r="F79" s="2">
        <f t="shared" si="20"/>
        <v>1952.8072330854434</v>
      </c>
      <c r="G79" s="2">
        <f t="shared" si="17"/>
        <v>415.45069747350135</v>
      </c>
      <c r="H79" s="2">
        <f t="shared" si="18"/>
        <v>1537.356535611942</v>
      </c>
      <c r="I79" s="2">
        <f t="shared" si="19"/>
        <v>60780.248085413259</v>
      </c>
      <c r="K79" s="2">
        <f>F79-L79</f>
        <v>415.4506974734843</v>
      </c>
      <c r="L79">
        <f>H7*L8^72</f>
        <v>1537.3565356119591</v>
      </c>
      <c r="M79" s="2">
        <f>H79</f>
        <v>1537.356535611942</v>
      </c>
      <c r="AA79">
        <v>73</v>
      </c>
      <c r="AB79">
        <f t="shared" si="21"/>
        <v>1722.2222222222226</v>
      </c>
      <c r="AC79">
        <f t="shared" si="22"/>
        <v>333.33333333333383</v>
      </c>
      <c r="AD79">
        <f t="shared" si="23"/>
        <v>1388.8888888888889</v>
      </c>
      <c r="AE79">
        <f t="shared" si="24"/>
        <v>48611.111111111182</v>
      </c>
    </row>
    <row r="80" spans="5:31" x14ac:dyDescent="0.25">
      <c r="E80">
        <v>74</v>
      </c>
      <c r="F80">
        <f t="shared" si="20"/>
        <v>1952.8072330854434</v>
      </c>
      <c r="G80">
        <f t="shared" si="17"/>
        <v>405.20165390275508</v>
      </c>
      <c r="H80">
        <f t="shared" si="18"/>
        <v>1547.6055791826884</v>
      </c>
      <c r="I80">
        <f t="shared" si="19"/>
        <v>59232.642506230572</v>
      </c>
      <c r="AA80">
        <v>74</v>
      </c>
      <c r="AB80">
        <f t="shared" si="21"/>
        <v>1712.9629629629635</v>
      </c>
      <c r="AC80">
        <f t="shared" si="22"/>
        <v>324.07407407407459</v>
      </c>
      <c r="AD80">
        <f t="shared" si="23"/>
        <v>1388.8888888888889</v>
      </c>
      <c r="AE80">
        <f t="shared" si="24"/>
        <v>47222.222222222292</v>
      </c>
    </row>
    <row r="81" spans="5:31" x14ac:dyDescent="0.25">
      <c r="E81">
        <v>75</v>
      </c>
      <c r="F81">
        <f t="shared" si="20"/>
        <v>1952.8072330854434</v>
      </c>
      <c r="G81">
        <f t="shared" si="17"/>
        <v>394.88428337487051</v>
      </c>
      <c r="H81">
        <f t="shared" si="18"/>
        <v>1557.922949710573</v>
      </c>
      <c r="I81">
        <f t="shared" si="19"/>
        <v>57674.719556520002</v>
      </c>
      <c r="AA81">
        <v>75</v>
      </c>
      <c r="AB81">
        <f t="shared" si="21"/>
        <v>1703.7037037037042</v>
      </c>
      <c r="AC81">
        <f t="shared" si="22"/>
        <v>314.81481481481529</v>
      </c>
      <c r="AD81">
        <f t="shared" si="23"/>
        <v>1388.8888888888889</v>
      </c>
      <c r="AE81">
        <f t="shared" si="24"/>
        <v>45833.333333333401</v>
      </c>
    </row>
    <row r="82" spans="5:31" x14ac:dyDescent="0.25">
      <c r="E82">
        <v>76</v>
      </c>
      <c r="F82">
        <f t="shared" si="20"/>
        <v>1952.8072330854434</v>
      </c>
      <c r="G82">
        <f t="shared" si="17"/>
        <v>384.49813037680002</v>
      </c>
      <c r="H82">
        <f t="shared" si="18"/>
        <v>1568.3091027086434</v>
      </c>
      <c r="I82">
        <f t="shared" si="19"/>
        <v>56106.410453811361</v>
      </c>
      <c r="AA82">
        <v>76</v>
      </c>
      <c r="AB82">
        <f t="shared" si="21"/>
        <v>1694.444444444445</v>
      </c>
      <c r="AC82">
        <f t="shared" si="22"/>
        <v>305.55555555555605</v>
      </c>
      <c r="AD82">
        <f t="shared" si="23"/>
        <v>1388.8888888888889</v>
      </c>
      <c r="AE82">
        <f t="shared" si="24"/>
        <v>44444.444444444511</v>
      </c>
    </row>
    <row r="83" spans="5:31" x14ac:dyDescent="0.25">
      <c r="E83">
        <v>77</v>
      </c>
      <c r="F83">
        <f t="shared" si="20"/>
        <v>1952.8072330854434</v>
      </c>
      <c r="G83">
        <f t="shared" si="17"/>
        <v>374.04273635874245</v>
      </c>
      <c r="H83">
        <f t="shared" si="18"/>
        <v>1578.7644967267011</v>
      </c>
      <c r="I83">
        <f t="shared" si="19"/>
        <v>54527.645957084656</v>
      </c>
      <c r="AA83">
        <v>77</v>
      </c>
      <c r="AB83">
        <f t="shared" si="21"/>
        <v>1685.1851851851857</v>
      </c>
      <c r="AC83">
        <f t="shared" si="22"/>
        <v>296.29629629629676</v>
      </c>
      <c r="AD83">
        <f t="shared" si="23"/>
        <v>1388.8888888888889</v>
      </c>
      <c r="AE83">
        <f t="shared" si="24"/>
        <v>43055.55555555562</v>
      </c>
    </row>
    <row r="84" spans="5:31" x14ac:dyDescent="0.25">
      <c r="E84">
        <v>78</v>
      </c>
      <c r="F84">
        <f t="shared" si="20"/>
        <v>1952.8072330854434</v>
      </c>
      <c r="G84">
        <f t="shared" si="17"/>
        <v>363.51763971389772</v>
      </c>
      <c r="H84">
        <f t="shared" si="18"/>
        <v>1589.2895933715456</v>
      </c>
      <c r="I84">
        <f t="shared" si="19"/>
        <v>52938.356363713108</v>
      </c>
      <c r="AA84">
        <v>78</v>
      </c>
      <c r="AB84">
        <f t="shared" si="21"/>
        <v>1675.9259259259263</v>
      </c>
      <c r="AC84">
        <f t="shared" si="22"/>
        <v>287.03703703703746</v>
      </c>
      <c r="AD84">
        <f t="shared" si="23"/>
        <v>1388.8888888888889</v>
      </c>
      <c r="AE84">
        <f t="shared" si="24"/>
        <v>41666.66666666673</v>
      </c>
    </row>
    <row r="85" spans="5:31" x14ac:dyDescent="0.25">
      <c r="E85">
        <v>79</v>
      </c>
      <c r="F85">
        <f t="shared" si="20"/>
        <v>1952.8072330854434</v>
      </c>
      <c r="G85">
        <f t="shared" si="17"/>
        <v>352.92237575808741</v>
      </c>
      <c r="H85">
        <f t="shared" si="18"/>
        <v>1599.884857327356</v>
      </c>
      <c r="I85">
        <f t="shared" si="19"/>
        <v>51338.471506385751</v>
      </c>
      <c r="AA85">
        <v>79</v>
      </c>
      <c r="AB85">
        <f t="shared" si="21"/>
        <v>1666.6666666666672</v>
      </c>
      <c r="AC85">
        <f t="shared" si="22"/>
        <v>277.77777777777823</v>
      </c>
      <c r="AD85">
        <f t="shared" si="23"/>
        <v>1388.8888888888889</v>
      </c>
      <c r="AE85">
        <f t="shared" si="24"/>
        <v>40277.777777777839</v>
      </c>
    </row>
    <row r="86" spans="5:31" x14ac:dyDescent="0.25">
      <c r="E86">
        <v>80</v>
      </c>
      <c r="F86">
        <f t="shared" si="20"/>
        <v>1952.8072330854434</v>
      </c>
      <c r="G86">
        <f t="shared" si="17"/>
        <v>342.25647670923837</v>
      </c>
      <c r="H86">
        <f t="shared" si="18"/>
        <v>1610.5507563762051</v>
      </c>
      <c r="I86">
        <f t="shared" si="19"/>
        <v>49727.920750009544</v>
      </c>
      <c r="AA86">
        <v>80</v>
      </c>
      <c r="AB86">
        <f t="shared" si="21"/>
        <v>1657.4074074074078</v>
      </c>
      <c r="AC86">
        <f t="shared" si="22"/>
        <v>268.51851851851893</v>
      </c>
      <c r="AD86">
        <f t="shared" si="23"/>
        <v>1388.8888888888889</v>
      </c>
      <c r="AE86">
        <f t="shared" si="24"/>
        <v>38888.888888888949</v>
      </c>
    </row>
    <row r="87" spans="5:31" x14ac:dyDescent="0.25">
      <c r="E87">
        <v>81</v>
      </c>
      <c r="F87">
        <f t="shared" si="20"/>
        <v>1952.8072330854434</v>
      </c>
      <c r="G87">
        <f t="shared" si="17"/>
        <v>331.51947166673034</v>
      </c>
      <c r="H87">
        <f t="shared" si="18"/>
        <v>1621.287761418713</v>
      </c>
      <c r="I87">
        <f t="shared" si="19"/>
        <v>48106.632988590827</v>
      </c>
      <c r="AA87">
        <v>81</v>
      </c>
      <c r="AB87">
        <f t="shared" si="21"/>
        <v>1648.1481481481487</v>
      </c>
      <c r="AC87">
        <f t="shared" si="22"/>
        <v>259.25925925925969</v>
      </c>
      <c r="AD87">
        <f t="shared" si="23"/>
        <v>1388.8888888888889</v>
      </c>
      <c r="AE87">
        <f t="shared" si="24"/>
        <v>37500.000000000058</v>
      </c>
    </row>
    <row r="88" spans="5:31" x14ac:dyDescent="0.25">
      <c r="E88">
        <v>82</v>
      </c>
      <c r="F88">
        <f t="shared" si="20"/>
        <v>1952.8072330854434</v>
      </c>
      <c r="G88">
        <f t="shared" si="17"/>
        <v>320.71088659060553</v>
      </c>
      <c r="H88">
        <f t="shared" si="18"/>
        <v>1632.0963464948379</v>
      </c>
      <c r="I88">
        <f t="shared" si="19"/>
        <v>46474.536642095991</v>
      </c>
      <c r="AA88">
        <v>82</v>
      </c>
      <c r="AB88">
        <f t="shared" si="21"/>
        <v>1638.8888888888894</v>
      </c>
      <c r="AC88">
        <f t="shared" si="22"/>
        <v>250.0000000000004</v>
      </c>
      <c r="AD88">
        <f t="shared" si="23"/>
        <v>1388.8888888888889</v>
      </c>
      <c r="AE88">
        <f t="shared" si="24"/>
        <v>36111.111111111168</v>
      </c>
    </row>
    <row r="89" spans="5:31" x14ac:dyDescent="0.25">
      <c r="E89">
        <v>83</v>
      </c>
      <c r="F89">
        <f t="shared" si="20"/>
        <v>1952.8072330854434</v>
      </c>
      <c r="G89">
        <f t="shared" si="17"/>
        <v>309.83024428063993</v>
      </c>
      <c r="H89">
        <f t="shared" si="18"/>
        <v>1642.9769888048036</v>
      </c>
      <c r="I89">
        <f t="shared" si="19"/>
        <v>44831.559653291188</v>
      </c>
      <c r="AA89">
        <v>83</v>
      </c>
      <c r="AB89">
        <f t="shared" si="21"/>
        <v>1629.62962962963</v>
      </c>
      <c r="AC89">
        <f t="shared" si="22"/>
        <v>240.74074074074113</v>
      </c>
      <c r="AD89">
        <f t="shared" si="23"/>
        <v>1388.8888888888889</v>
      </c>
      <c r="AE89">
        <f t="shared" si="24"/>
        <v>34722.222222222277</v>
      </c>
    </row>
    <row r="90" spans="5:31" x14ac:dyDescent="0.25">
      <c r="E90">
        <v>84</v>
      </c>
      <c r="F90">
        <f t="shared" si="20"/>
        <v>1952.8072330854434</v>
      </c>
      <c r="G90">
        <f t="shared" si="17"/>
        <v>298.87706435527463</v>
      </c>
      <c r="H90">
        <f t="shared" si="18"/>
        <v>1653.9301687301688</v>
      </c>
      <c r="I90">
        <f t="shared" si="19"/>
        <v>43177.629484561017</v>
      </c>
      <c r="AA90">
        <v>84</v>
      </c>
      <c r="AB90">
        <f t="shared" si="21"/>
        <v>1620.3703703703709</v>
      </c>
      <c r="AC90">
        <f t="shared" si="22"/>
        <v>231.48148148148186</v>
      </c>
      <c r="AD90">
        <f t="shared" si="23"/>
        <v>1388.8888888888889</v>
      </c>
      <c r="AE90">
        <f t="shared" si="24"/>
        <v>33333.333333333387</v>
      </c>
    </row>
    <row r="91" spans="5:31" x14ac:dyDescent="0.25">
      <c r="E91">
        <v>85</v>
      </c>
      <c r="F91">
        <f t="shared" si="20"/>
        <v>1952.8072330854434</v>
      </c>
      <c r="G91">
        <f t="shared" si="17"/>
        <v>287.85086323040679</v>
      </c>
      <c r="H91">
        <f t="shared" si="18"/>
        <v>1664.9563698550367</v>
      </c>
      <c r="I91">
        <f t="shared" si="19"/>
        <v>41512.673114705984</v>
      </c>
      <c r="AA91">
        <v>85</v>
      </c>
      <c r="AB91">
        <f t="shared" si="21"/>
        <v>1611.1111111111115</v>
      </c>
      <c r="AC91">
        <f t="shared" si="22"/>
        <v>222.2222222222226</v>
      </c>
      <c r="AD91">
        <f t="shared" si="23"/>
        <v>1388.8888888888889</v>
      </c>
      <c r="AE91">
        <f t="shared" si="24"/>
        <v>31944.444444444496</v>
      </c>
    </row>
    <row r="92" spans="5:31" x14ac:dyDescent="0.25">
      <c r="E92">
        <v>86</v>
      </c>
      <c r="F92">
        <f t="shared" si="20"/>
        <v>1952.8072330854434</v>
      </c>
      <c r="G92">
        <f t="shared" si="17"/>
        <v>276.75115409803993</v>
      </c>
      <c r="H92">
        <f t="shared" si="18"/>
        <v>1676.0560789874035</v>
      </c>
      <c r="I92">
        <f t="shared" si="19"/>
        <v>39836.617035718577</v>
      </c>
      <c r="AA92">
        <v>86</v>
      </c>
      <c r="AB92">
        <f t="shared" si="21"/>
        <v>1601.8518518518522</v>
      </c>
      <c r="AC92">
        <f t="shared" si="22"/>
        <v>212.96296296296333</v>
      </c>
      <c r="AD92">
        <f t="shared" si="23"/>
        <v>1388.8888888888889</v>
      </c>
      <c r="AE92">
        <f t="shared" si="24"/>
        <v>30555.555555555606</v>
      </c>
    </row>
    <row r="93" spans="5:31" x14ac:dyDescent="0.25">
      <c r="E93">
        <v>87</v>
      </c>
      <c r="F93">
        <f t="shared" si="20"/>
        <v>1952.8072330854434</v>
      </c>
      <c r="G93">
        <f t="shared" si="17"/>
        <v>265.57744690479052</v>
      </c>
      <c r="H93">
        <f t="shared" si="18"/>
        <v>1687.2297861806528</v>
      </c>
      <c r="I93">
        <f t="shared" si="19"/>
        <v>38149.387249537926</v>
      </c>
      <c r="AA93">
        <v>87</v>
      </c>
      <c r="AB93">
        <f t="shared" si="21"/>
        <v>1592.5925925925931</v>
      </c>
      <c r="AC93">
        <f t="shared" si="22"/>
        <v>203.70370370370406</v>
      </c>
      <c r="AD93">
        <f t="shared" si="23"/>
        <v>1388.8888888888889</v>
      </c>
      <c r="AE93">
        <f t="shared" si="24"/>
        <v>29166.666666666715</v>
      </c>
    </row>
    <row r="94" spans="5:31" x14ac:dyDescent="0.25">
      <c r="E94">
        <v>88</v>
      </c>
      <c r="F94">
        <f t="shared" si="20"/>
        <v>1952.8072330854434</v>
      </c>
      <c r="G94">
        <f t="shared" si="17"/>
        <v>254.32924833025285</v>
      </c>
      <c r="H94">
        <f t="shared" si="18"/>
        <v>1698.4779847551906</v>
      </c>
      <c r="I94">
        <f t="shared" si="19"/>
        <v>36450.909264782735</v>
      </c>
      <c r="AA94">
        <v>88</v>
      </c>
      <c r="AB94">
        <f t="shared" si="21"/>
        <v>1583.3333333333337</v>
      </c>
      <c r="AC94">
        <f t="shared" si="22"/>
        <v>194.44444444444477</v>
      </c>
      <c r="AD94">
        <f t="shared" si="23"/>
        <v>1388.8888888888889</v>
      </c>
      <c r="AE94">
        <f t="shared" si="24"/>
        <v>27777.777777777825</v>
      </c>
    </row>
    <row r="95" spans="5:31" x14ac:dyDescent="0.25">
      <c r="E95">
        <v>89</v>
      </c>
      <c r="F95">
        <f t="shared" si="20"/>
        <v>1952.8072330854434</v>
      </c>
      <c r="G95">
        <f t="shared" si="17"/>
        <v>243.00606176521825</v>
      </c>
      <c r="H95">
        <f t="shared" si="18"/>
        <v>1709.8011713202252</v>
      </c>
      <c r="I95">
        <f t="shared" si="19"/>
        <v>34741.108093462506</v>
      </c>
      <c r="AA95">
        <v>89</v>
      </c>
      <c r="AB95">
        <f t="shared" si="21"/>
        <v>1574.0740740740744</v>
      </c>
      <c r="AC95">
        <f t="shared" si="22"/>
        <v>185.1851851851855</v>
      </c>
      <c r="AD95">
        <f t="shared" si="23"/>
        <v>1388.8888888888889</v>
      </c>
      <c r="AE95">
        <f t="shared" si="24"/>
        <v>26388.888888888934</v>
      </c>
    </row>
    <row r="96" spans="5:31" x14ac:dyDescent="0.25">
      <c r="E96">
        <v>90</v>
      </c>
      <c r="F96">
        <f t="shared" si="20"/>
        <v>1952.8072330854434</v>
      </c>
      <c r="G96">
        <f t="shared" si="17"/>
        <v>231.60738728975005</v>
      </c>
      <c r="H96">
        <f t="shared" si="18"/>
        <v>1721.1998457956934</v>
      </c>
      <c r="I96">
        <f t="shared" si="19"/>
        <v>33019.908247666812</v>
      </c>
      <c r="AA96">
        <v>90</v>
      </c>
      <c r="AB96">
        <f t="shared" si="21"/>
        <v>1564.8148148148152</v>
      </c>
      <c r="AC96">
        <f t="shared" si="22"/>
        <v>175.92592592592624</v>
      </c>
      <c r="AD96">
        <f t="shared" si="23"/>
        <v>1388.8888888888889</v>
      </c>
      <c r="AE96">
        <f t="shared" si="24"/>
        <v>25000.000000000044</v>
      </c>
    </row>
    <row r="97" spans="5:31" x14ac:dyDescent="0.25">
      <c r="E97">
        <v>91</v>
      </c>
      <c r="F97">
        <f t="shared" si="20"/>
        <v>1952.8072330854434</v>
      </c>
      <c r="G97">
        <f t="shared" si="17"/>
        <v>220.13272165111209</v>
      </c>
      <c r="H97">
        <f t="shared" si="18"/>
        <v>1732.6745114343312</v>
      </c>
      <c r="I97">
        <f t="shared" si="19"/>
        <v>31287.23373623248</v>
      </c>
      <c r="AA97">
        <v>91</v>
      </c>
      <c r="AB97">
        <f t="shared" si="21"/>
        <v>1555.5555555555559</v>
      </c>
      <c r="AC97">
        <f t="shared" si="22"/>
        <v>166.66666666666697</v>
      </c>
      <c r="AD97">
        <f t="shared" si="23"/>
        <v>1388.8888888888889</v>
      </c>
      <c r="AE97">
        <f t="shared" si="24"/>
        <v>23611.111111111153</v>
      </c>
    </row>
    <row r="98" spans="5:31" x14ac:dyDescent="0.25">
      <c r="E98">
        <v>92</v>
      </c>
      <c r="F98">
        <f t="shared" si="20"/>
        <v>1952.8072330854434</v>
      </c>
      <c r="G98">
        <f t="shared" si="17"/>
        <v>208.58155824154989</v>
      </c>
      <c r="H98">
        <f t="shared" si="18"/>
        <v>1744.2256748438936</v>
      </c>
      <c r="I98">
        <f t="shared" si="19"/>
        <v>29543.008061388588</v>
      </c>
      <c r="AA98">
        <v>92</v>
      </c>
      <c r="AB98">
        <f t="shared" si="21"/>
        <v>1546.2962962962965</v>
      </c>
      <c r="AC98">
        <f t="shared" si="22"/>
        <v>157.4074074074077</v>
      </c>
      <c r="AD98">
        <f t="shared" si="23"/>
        <v>1388.8888888888889</v>
      </c>
      <c r="AE98">
        <f t="shared" si="24"/>
        <v>22222.222222222263</v>
      </c>
    </row>
    <row r="99" spans="5:31" x14ac:dyDescent="0.25">
      <c r="E99">
        <v>93</v>
      </c>
      <c r="F99">
        <f t="shared" si="20"/>
        <v>1952.8072330854434</v>
      </c>
      <c r="G99">
        <f t="shared" si="17"/>
        <v>196.95338707592393</v>
      </c>
      <c r="H99">
        <f t="shared" si="18"/>
        <v>1755.8538460095194</v>
      </c>
      <c r="I99">
        <f t="shared" si="19"/>
        <v>27787.154215379069</v>
      </c>
      <c r="AA99">
        <v>93</v>
      </c>
      <c r="AB99">
        <f t="shared" si="21"/>
        <v>1537.0370370370374</v>
      </c>
      <c r="AC99">
        <f t="shared" si="22"/>
        <v>148.14814814814844</v>
      </c>
      <c r="AD99">
        <f t="shared" si="23"/>
        <v>1388.8888888888889</v>
      </c>
      <c r="AE99">
        <f t="shared" si="24"/>
        <v>20833.333333333372</v>
      </c>
    </row>
    <row r="100" spans="5:31" x14ac:dyDescent="0.25">
      <c r="E100">
        <v>94</v>
      </c>
      <c r="F100">
        <f t="shared" si="20"/>
        <v>1952.8072330854434</v>
      </c>
      <c r="G100">
        <f t="shared" si="17"/>
        <v>185.2476947691938</v>
      </c>
      <c r="H100">
        <f t="shared" si="18"/>
        <v>1767.5595383162495</v>
      </c>
      <c r="I100">
        <f t="shared" si="19"/>
        <v>26019.594677062818</v>
      </c>
      <c r="AA100">
        <v>94</v>
      </c>
      <c r="AB100">
        <f t="shared" si="21"/>
        <v>1527.7777777777781</v>
      </c>
      <c r="AC100">
        <f t="shared" si="22"/>
        <v>138.88888888888917</v>
      </c>
      <c r="AD100">
        <f t="shared" si="23"/>
        <v>1388.8888888888889</v>
      </c>
      <c r="AE100">
        <f t="shared" si="24"/>
        <v>19444.444444444482</v>
      </c>
    </row>
    <row r="101" spans="5:31" x14ac:dyDescent="0.25">
      <c r="E101">
        <v>95</v>
      </c>
      <c r="F101">
        <f t="shared" si="20"/>
        <v>1952.8072330854434</v>
      </c>
      <c r="G101">
        <f t="shared" si="17"/>
        <v>173.46396451375213</v>
      </c>
      <c r="H101">
        <f t="shared" si="18"/>
        <v>1779.3432685716912</v>
      </c>
      <c r="I101">
        <f t="shared" si="19"/>
        <v>24240.251408491127</v>
      </c>
      <c r="AA101">
        <v>95</v>
      </c>
      <c r="AB101">
        <f t="shared" si="21"/>
        <v>1518.5185185185187</v>
      </c>
      <c r="AC101">
        <f t="shared" si="22"/>
        <v>129.62962962962987</v>
      </c>
      <c r="AD101">
        <f t="shared" si="23"/>
        <v>1388.8888888888889</v>
      </c>
      <c r="AE101">
        <f t="shared" si="24"/>
        <v>18055.555555555591</v>
      </c>
    </row>
    <row r="102" spans="5:31" x14ac:dyDescent="0.25">
      <c r="E102">
        <v>96</v>
      </c>
      <c r="F102">
        <f t="shared" si="20"/>
        <v>1952.8072330854434</v>
      </c>
      <c r="G102">
        <f t="shared" si="17"/>
        <v>161.60167605660752</v>
      </c>
      <c r="H102">
        <f t="shared" si="18"/>
        <v>1791.2055570288358</v>
      </c>
      <c r="I102">
        <f t="shared" si="19"/>
        <v>22449.045851462291</v>
      </c>
      <c r="AA102">
        <v>96</v>
      </c>
      <c r="AB102">
        <f t="shared" si="21"/>
        <v>1509.2592592592596</v>
      </c>
      <c r="AC102">
        <f t="shared" si="22"/>
        <v>120.37037037037061</v>
      </c>
      <c r="AD102">
        <f t="shared" si="23"/>
        <v>1388.8888888888889</v>
      </c>
      <c r="AE102">
        <f t="shared" si="24"/>
        <v>16666.666666666701</v>
      </c>
    </row>
    <row r="103" spans="5:31" x14ac:dyDescent="0.25">
      <c r="E103">
        <v>97</v>
      </c>
      <c r="F103">
        <f t="shared" si="20"/>
        <v>1952.8072330854434</v>
      </c>
      <c r="G103">
        <f t="shared" si="17"/>
        <v>149.66030567641528</v>
      </c>
      <c r="H103">
        <f t="shared" si="18"/>
        <v>1803.1469274090282</v>
      </c>
      <c r="I103">
        <f t="shared" si="19"/>
        <v>20645.898924053265</v>
      </c>
      <c r="AA103">
        <v>97</v>
      </c>
      <c r="AB103">
        <f t="shared" si="21"/>
        <v>1500.0000000000002</v>
      </c>
      <c r="AC103">
        <f t="shared" si="22"/>
        <v>111.11111111111134</v>
      </c>
      <c r="AD103">
        <f t="shared" si="23"/>
        <v>1388.8888888888889</v>
      </c>
      <c r="AE103">
        <f t="shared" si="24"/>
        <v>15277.777777777812</v>
      </c>
    </row>
    <row r="104" spans="5:31" x14ac:dyDescent="0.25">
      <c r="E104">
        <v>98</v>
      </c>
      <c r="F104">
        <f t="shared" si="20"/>
        <v>1952.8072330854434</v>
      </c>
      <c r="G104">
        <f t="shared" si="17"/>
        <v>137.6393261603551</v>
      </c>
      <c r="H104">
        <f t="shared" si="18"/>
        <v>1815.1679069250883</v>
      </c>
      <c r="I104">
        <f t="shared" si="19"/>
        <v>18830.731017128175</v>
      </c>
      <c r="AA104">
        <v>98</v>
      </c>
      <c r="AB104">
        <f t="shared" si="21"/>
        <v>1490.7407407407411</v>
      </c>
      <c r="AC104">
        <f t="shared" si="22"/>
        <v>101.85185185185209</v>
      </c>
      <c r="AD104">
        <f t="shared" si="23"/>
        <v>1388.8888888888889</v>
      </c>
      <c r="AE104">
        <f t="shared" si="24"/>
        <v>13888.888888888923</v>
      </c>
    </row>
    <row r="105" spans="5:31" x14ac:dyDescent="0.25">
      <c r="E105">
        <v>99</v>
      </c>
      <c r="F105">
        <f t="shared" si="20"/>
        <v>1952.8072330854434</v>
      </c>
      <c r="G105">
        <f t="shared" si="17"/>
        <v>125.53820678085451</v>
      </c>
      <c r="H105">
        <f t="shared" si="18"/>
        <v>1827.2690263045888</v>
      </c>
      <c r="I105">
        <f t="shared" si="19"/>
        <v>17003.461990823587</v>
      </c>
      <c r="AA105">
        <v>99</v>
      </c>
      <c r="AB105">
        <f t="shared" si="21"/>
        <v>1481.4814814814818</v>
      </c>
      <c r="AC105">
        <f t="shared" si="22"/>
        <v>92.592592592592823</v>
      </c>
      <c r="AD105">
        <f t="shared" si="23"/>
        <v>1388.8888888888889</v>
      </c>
      <c r="AE105">
        <f t="shared" si="24"/>
        <v>12500.000000000035</v>
      </c>
    </row>
    <row r="106" spans="5:31" x14ac:dyDescent="0.25">
      <c r="E106">
        <v>100</v>
      </c>
      <c r="F106">
        <f t="shared" si="20"/>
        <v>1952.8072330854434</v>
      </c>
      <c r="G106">
        <f t="shared" si="17"/>
        <v>113.35641327215725</v>
      </c>
      <c r="H106">
        <f t="shared" si="18"/>
        <v>1839.4508198132862</v>
      </c>
      <c r="I106">
        <f t="shared" si="19"/>
        <v>15164.011171010301</v>
      </c>
      <c r="AA106">
        <v>100</v>
      </c>
      <c r="AB106">
        <f t="shared" si="21"/>
        <v>1472.2222222222224</v>
      </c>
      <c r="AC106">
        <f t="shared" si="22"/>
        <v>83.33333333333357</v>
      </c>
      <c r="AD106">
        <f t="shared" si="23"/>
        <v>1388.8888888888889</v>
      </c>
      <c r="AE106">
        <f t="shared" si="24"/>
        <v>11111.111111111146</v>
      </c>
    </row>
    <row r="107" spans="5:31" x14ac:dyDescent="0.25">
      <c r="E107">
        <v>101</v>
      </c>
      <c r="F107">
        <f t="shared" si="20"/>
        <v>1952.8072330854434</v>
      </c>
      <c r="G107">
        <f t="shared" si="17"/>
        <v>101.09340780673534</v>
      </c>
      <c r="H107">
        <f t="shared" si="18"/>
        <v>1851.7138252787081</v>
      </c>
      <c r="I107">
        <f t="shared" si="19"/>
        <v>13312.297345731593</v>
      </c>
      <c r="AA107">
        <v>101</v>
      </c>
      <c r="AB107">
        <f t="shared" si="21"/>
        <v>1462.9629629629633</v>
      </c>
      <c r="AC107">
        <f t="shared" si="22"/>
        <v>74.074074074074304</v>
      </c>
      <c r="AD107">
        <f t="shared" si="23"/>
        <v>1388.8888888888889</v>
      </c>
      <c r="AE107">
        <f t="shared" si="24"/>
        <v>9722.2222222222572</v>
      </c>
    </row>
    <row r="108" spans="5:31" x14ac:dyDescent="0.25">
      <c r="E108">
        <v>102</v>
      </c>
      <c r="F108">
        <f t="shared" si="20"/>
        <v>1952.8072330854434</v>
      </c>
      <c r="G108">
        <f t="shared" si="17"/>
        <v>88.748648971543957</v>
      </c>
      <c r="H108">
        <f t="shared" si="18"/>
        <v>1864.0585841138995</v>
      </c>
      <c r="I108">
        <f t="shared" si="19"/>
        <v>11448.238761617693</v>
      </c>
      <c r="AA108">
        <v>102</v>
      </c>
      <c r="AB108">
        <f t="shared" si="21"/>
        <v>1453.7037037037039</v>
      </c>
      <c r="AC108">
        <f t="shared" si="22"/>
        <v>64.814814814815051</v>
      </c>
      <c r="AD108">
        <f t="shared" si="23"/>
        <v>1388.8888888888889</v>
      </c>
      <c r="AE108">
        <f t="shared" si="24"/>
        <v>8333.3333333333685</v>
      </c>
    </row>
    <row r="109" spans="5:31" x14ac:dyDescent="0.25">
      <c r="E109">
        <v>103</v>
      </c>
      <c r="F109">
        <f t="shared" si="20"/>
        <v>1952.8072330854434</v>
      </c>
      <c r="G109">
        <f t="shared" si="17"/>
        <v>76.321591744117953</v>
      </c>
      <c r="H109">
        <f t="shared" si="18"/>
        <v>1876.4856413413254</v>
      </c>
      <c r="I109">
        <f t="shared" si="19"/>
        <v>9571.7531202763676</v>
      </c>
      <c r="AA109">
        <v>103</v>
      </c>
      <c r="AB109">
        <f t="shared" si="21"/>
        <v>1444.4444444444448</v>
      </c>
      <c r="AC109">
        <f t="shared" si="22"/>
        <v>55.555555555555792</v>
      </c>
      <c r="AD109">
        <f t="shared" si="23"/>
        <v>1388.8888888888889</v>
      </c>
      <c r="AE109">
        <f t="shared" si="24"/>
        <v>6944.4444444444798</v>
      </c>
    </row>
    <row r="110" spans="5:31" x14ac:dyDescent="0.25">
      <c r="E110">
        <v>104</v>
      </c>
      <c r="F110">
        <f t="shared" si="20"/>
        <v>1952.8072330854434</v>
      </c>
      <c r="G110">
        <f t="shared" si="17"/>
        <v>63.81168746850912</v>
      </c>
      <c r="H110">
        <f t="shared" si="18"/>
        <v>1888.9955456169344</v>
      </c>
      <c r="I110">
        <f t="shared" si="19"/>
        <v>7682.757574659433</v>
      </c>
      <c r="AA110">
        <v>104</v>
      </c>
      <c r="AB110">
        <f t="shared" si="21"/>
        <v>1435.1851851851854</v>
      </c>
      <c r="AC110">
        <f t="shared" si="22"/>
        <v>46.296296296296532</v>
      </c>
      <c r="AD110">
        <f t="shared" si="23"/>
        <v>1388.8888888888889</v>
      </c>
      <c r="AE110">
        <f t="shared" si="24"/>
        <v>5555.5555555555911</v>
      </c>
    </row>
    <row r="111" spans="5:31" x14ac:dyDescent="0.25">
      <c r="E111">
        <v>105</v>
      </c>
      <c r="F111">
        <f t="shared" si="20"/>
        <v>1952.8072330854434</v>
      </c>
      <c r="G111">
        <f t="shared" si="17"/>
        <v>51.218383831062887</v>
      </c>
      <c r="H111">
        <f t="shared" si="18"/>
        <v>1901.5888492543804</v>
      </c>
      <c r="I111">
        <f t="shared" si="19"/>
        <v>5781.1687254050521</v>
      </c>
      <c r="AA111">
        <v>105</v>
      </c>
      <c r="AB111">
        <f t="shared" si="21"/>
        <v>1425.9259259259261</v>
      </c>
      <c r="AC111">
        <f t="shared" si="22"/>
        <v>37.03703703703728</v>
      </c>
      <c r="AD111">
        <f t="shared" si="23"/>
        <v>1388.8888888888889</v>
      </c>
      <c r="AE111">
        <f t="shared" si="24"/>
        <v>4166.6666666667024</v>
      </c>
    </row>
    <row r="112" spans="5:31" x14ac:dyDescent="0.25">
      <c r="E112">
        <v>106</v>
      </c>
      <c r="F112">
        <f t="shared" si="20"/>
        <v>1952.8072330854434</v>
      </c>
      <c r="G112">
        <f t="shared" si="17"/>
        <v>38.541124836033681</v>
      </c>
      <c r="H112">
        <f t="shared" si="18"/>
        <v>1914.2661082494096</v>
      </c>
      <c r="I112">
        <f t="shared" si="19"/>
        <v>3866.9026171556425</v>
      </c>
      <c r="AA112">
        <v>106</v>
      </c>
      <c r="AB112">
        <f t="shared" si="21"/>
        <v>1416.666666666667</v>
      </c>
      <c r="AC112">
        <f t="shared" si="22"/>
        <v>27.777777777778017</v>
      </c>
      <c r="AD112">
        <f t="shared" si="23"/>
        <v>1388.8888888888889</v>
      </c>
      <c r="AE112">
        <f t="shared" si="24"/>
        <v>2777.7777777778138</v>
      </c>
    </row>
    <row r="113" spans="5:31" x14ac:dyDescent="0.25">
      <c r="E113">
        <v>107</v>
      </c>
      <c r="F113">
        <f t="shared" si="20"/>
        <v>1952.8072330854434</v>
      </c>
      <c r="G113">
        <f t="shared" si="17"/>
        <v>25.779350781037618</v>
      </c>
      <c r="H113">
        <f t="shared" si="18"/>
        <v>1927.0278823044057</v>
      </c>
      <c r="I113">
        <f t="shared" si="19"/>
        <v>1939.8747348512368</v>
      </c>
      <c r="AA113">
        <v>107</v>
      </c>
      <c r="AB113">
        <f t="shared" si="21"/>
        <v>1407.4074074074076</v>
      </c>
      <c r="AC113">
        <f t="shared" si="22"/>
        <v>18.518518518518761</v>
      </c>
      <c r="AD113">
        <f t="shared" si="23"/>
        <v>1388.8888888888889</v>
      </c>
      <c r="AE113">
        <f t="shared" si="24"/>
        <v>1388.8888888889248</v>
      </c>
    </row>
    <row r="114" spans="5:31" x14ac:dyDescent="0.25">
      <c r="E114">
        <v>108</v>
      </c>
      <c r="F114">
        <f t="shared" si="20"/>
        <v>1952.8072330854434</v>
      </c>
      <c r="G114">
        <f t="shared" si="17"/>
        <v>12.93249823234158</v>
      </c>
      <c r="H114">
        <f t="shared" si="18"/>
        <v>1939.8747348531017</v>
      </c>
      <c r="I114" s="1">
        <f t="shared" si="19"/>
        <v>-1.8649188859853894E-9</v>
      </c>
      <c r="AA114">
        <v>108</v>
      </c>
      <c r="AB114">
        <f t="shared" si="21"/>
        <v>1398.1481481481485</v>
      </c>
      <c r="AC114">
        <f t="shared" si="22"/>
        <v>9.2592592592594993</v>
      </c>
      <c r="AD114">
        <f t="shared" si="23"/>
        <v>1388.8888888888889</v>
      </c>
      <c r="AE114" s="1">
        <f t="shared" si="24"/>
        <v>3.5925040720030665E-11</v>
      </c>
    </row>
    <row r="116" spans="5:31" x14ac:dyDescent="0.25">
      <c r="G116">
        <f>SUM(G7:G114)</f>
        <v>60903.181173226068</v>
      </c>
      <c r="AC116">
        <f>SUM(AC7:AC114)</f>
        <v>54500.000000000073</v>
      </c>
    </row>
    <row r="117" spans="5:31" x14ac:dyDescent="0.25">
      <c r="AC117">
        <f>108/2*(2*AC7+107*AG7)</f>
        <v>54499.999999998166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Ekonomicko-správní fakulta Masarykovy univerzity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CIKT</dc:creator>
  <cp:lastModifiedBy>CIKT</cp:lastModifiedBy>
  <dcterms:created xsi:type="dcterms:W3CDTF">2018-03-29T07:53:11Z</dcterms:created>
  <dcterms:modified xsi:type="dcterms:W3CDTF">2018-03-29T09:00:09Z</dcterms:modified>
</cp:coreProperties>
</file>