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75970\Desktop\Apot2019\"/>
    </mc:Choice>
  </mc:AlternateContent>
  <bookViews>
    <workbookView xWindow="0" yWindow="0" windowWidth="14370" windowHeight="7425" activeTab="2"/>
  </bookViews>
  <sheets>
    <sheet name="Ex01" sheetId="1" r:id="rId1"/>
    <sheet name="Ex02" sheetId="2" r:id="rId2"/>
    <sheet name="Ex0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3" l="1"/>
  <c r="B16" i="3"/>
  <c r="B14" i="3"/>
  <c r="D14" i="3"/>
  <c r="C14" i="3"/>
  <c r="C12" i="3"/>
  <c r="D12" i="3"/>
  <c r="B12" i="3"/>
  <c r="H2" i="3"/>
  <c r="H3" i="3"/>
  <c r="H4" i="3"/>
  <c r="H5" i="3"/>
  <c r="H6" i="3"/>
  <c r="H7" i="3"/>
  <c r="H8" i="3"/>
  <c r="H9" i="3"/>
  <c r="H10" i="3"/>
  <c r="H11" i="3"/>
  <c r="G3" i="3"/>
  <c r="G4" i="3"/>
  <c r="G5" i="3"/>
  <c r="G6" i="3"/>
  <c r="G7" i="3"/>
  <c r="G8" i="3"/>
  <c r="G9" i="3"/>
  <c r="G10" i="3"/>
  <c r="G11" i="3"/>
  <c r="G2" i="3"/>
  <c r="E2" i="3"/>
  <c r="F2" i="3"/>
  <c r="E3" i="3"/>
  <c r="F3" i="3"/>
  <c r="E4" i="3"/>
  <c r="F4" i="3"/>
  <c r="E5" i="3"/>
  <c r="F5" i="3"/>
  <c r="E6" i="3"/>
  <c r="F6" i="3"/>
  <c r="E7" i="3"/>
  <c r="F7" i="3"/>
  <c r="E8" i="3"/>
  <c r="F8" i="3"/>
  <c r="E9" i="3"/>
  <c r="F9" i="3"/>
  <c r="E10" i="3"/>
  <c r="F10" i="3"/>
  <c r="F11" i="3"/>
  <c r="E11" i="3"/>
  <c r="B8" i="2"/>
  <c r="B9" i="2"/>
  <c r="B10" i="2"/>
  <c r="B7" i="2"/>
  <c r="M41" i="1"/>
  <c r="K59" i="1"/>
  <c r="F50" i="1"/>
  <c r="F49" i="1"/>
  <c r="D46" i="1"/>
  <c r="D47" i="1"/>
  <c r="C46" i="1"/>
  <c r="F32" i="1"/>
  <c r="F31" i="1"/>
  <c r="D28" i="1"/>
  <c r="C29" i="1" s="1"/>
  <c r="C32" i="1" s="1"/>
  <c r="D29" i="1"/>
  <c r="C28" i="1"/>
  <c r="D32" i="1"/>
  <c r="C31" i="1"/>
  <c r="K24" i="1"/>
  <c r="M23" i="1"/>
  <c r="K23" i="1"/>
  <c r="H23" i="1"/>
  <c r="H18" i="1" a="1"/>
  <c r="H18" i="1" s="1"/>
  <c r="C18" i="1" a="1"/>
  <c r="D18" i="1" s="1"/>
  <c r="C18" i="1"/>
  <c r="F18" i="1"/>
  <c r="C19" i="1"/>
  <c r="F19" i="1"/>
  <c r="C20" i="1"/>
  <c r="F20" i="1"/>
  <c r="C21" i="1"/>
  <c r="F21" i="1"/>
  <c r="C16" i="1" a="1"/>
  <c r="C16" i="1" s="1"/>
  <c r="F14" i="1"/>
  <c r="F13" i="1"/>
  <c r="C14" i="1"/>
  <c r="D14" i="1"/>
  <c r="D13" i="1"/>
  <c r="C13" i="1"/>
  <c r="C11" i="1"/>
  <c r="D10" i="1"/>
  <c r="D11" i="1"/>
  <c r="C10" i="1"/>
  <c r="C34" i="1" l="1" a="1"/>
  <c r="D34" i="1" s="1"/>
  <c r="D31" i="1"/>
  <c r="H19" i="1"/>
  <c r="H21" i="1"/>
  <c r="H20" i="1"/>
  <c r="E21" i="1"/>
  <c r="E20" i="1"/>
  <c r="E19" i="1"/>
  <c r="E18" i="1"/>
  <c r="D21" i="1"/>
  <c r="D20" i="1"/>
  <c r="D19" i="1"/>
  <c r="D16" i="1"/>
  <c r="C36" i="1" l="1" a="1"/>
  <c r="C36" i="1" s="1"/>
  <c r="C34" i="1"/>
  <c r="D39" i="1" l="1"/>
  <c r="D50" i="1" s="1"/>
  <c r="F38" i="1"/>
  <c r="E37" i="1"/>
  <c r="C37" i="1"/>
  <c r="E36" i="1"/>
  <c r="H36" i="1" s="1" a="1"/>
  <c r="F39" i="1"/>
  <c r="E38" i="1"/>
  <c r="C38" i="1"/>
  <c r="F36" i="1"/>
  <c r="D36" i="1"/>
  <c r="E39" i="1"/>
  <c r="C39" i="1"/>
  <c r="D37" i="1"/>
  <c r="F37" i="1"/>
  <c r="D38" i="1"/>
  <c r="C49" i="1"/>
  <c r="C52" i="1" l="1" a="1"/>
  <c r="C47" i="1"/>
  <c r="C50" i="1" s="1"/>
  <c r="D49" i="1"/>
  <c r="H39" i="1"/>
  <c r="H36" i="1"/>
  <c r="H38" i="1"/>
  <c r="H37" i="1"/>
  <c r="C52" i="1" l="1"/>
  <c r="D52" i="1"/>
  <c r="K41" i="1"/>
  <c r="H41" i="1"/>
  <c r="K42" i="1"/>
  <c r="C54" i="1" l="1" a="1"/>
  <c r="E54" i="1" s="1"/>
  <c r="F55" i="1"/>
  <c r="F56" i="1"/>
  <c r="F54" i="1"/>
  <c r="C55" i="1"/>
  <c r="C56" i="1"/>
  <c r="C54" i="1"/>
  <c r="D55" i="1"/>
  <c r="D56" i="1"/>
  <c r="D54" i="1"/>
  <c r="E55" i="1"/>
  <c r="E56" i="1"/>
  <c r="E57" i="1" l="1"/>
  <c r="D57" i="1"/>
  <c r="C57" i="1"/>
  <c r="H54" i="1" s="1" a="1"/>
  <c r="H54" i="1" s="1"/>
  <c r="F57" i="1"/>
  <c r="H56" i="1" l="1"/>
  <c r="H55" i="1"/>
  <c r="H59" i="1" s="1"/>
  <c r="H57" i="1"/>
  <c r="M59" i="1" l="1"/>
  <c r="K60" i="1" s="1"/>
</calcChain>
</file>

<file path=xl/sharedStrings.xml><?xml version="1.0" encoding="utf-8"?>
<sst xmlns="http://schemas.openxmlformats.org/spreadsheetml/2006/main" count="60" uniqueCount="34">
  <si>
    <t>Market</t>
  </si>
  <si>
    <t>Security</t>
  </si>
  <si>
    <r>
      <t>r</t>
    </r>
    <r>
      <rPr>
        <b/>
        <vertAlign val="subscript"/>
        <sz val="12"/>
        <color theme="1"/>
        <rFont val="Times New Roman"/>
        <family val="1"/>
        <charset val="238"/>
      </rPr>
      <t>i</t>
    </r>
  </si>
  <si>
    <t>risk</t>
  </si>
  <si>
    <r>
      <t>Correlation</t>
    </r>
    <r>
      <rPr>
        <b/>
        <u/>
        <vertAlign val="subscript"/>
        <sz val="12"/>
        <color rgb="FF008080"/>
        <rFont val="Times New Roman"/>
        <family val="1"/>
        <charset val="238"/>
      </rPr>
      <t>A</t>
    </r>
    <r>
      <rPr>
        <b/>
        <vertAlign val="subscript"/>
        <sz val="12"/>
        <color theme="1"/>
        <rFont val="Times New Roman"/>
        <family val="1"/>
        <charset val="238"/>
      </rPr>
      <t>,B</t>
    </r>
  </si>
  <si>
    <t>I</t>
  </si>
  <si>
    <t>A</t>
  </si>
  <si>
    <t>B</t>
  </si>
  <si>
    <t>II</t>
  </si>
  <si>
    <t>III</t>
  </si>
  <si>
    <t>Cov_M</t>
  </si>
  <si>
    <t>2*CM</t>
  </si>
  <si>
    <t>VRS</t>
  </si>
  <si>
    <t>Inv_M</t>
  </si>
  <si>
    <t>wi</t>
  </si>
  <si>
    <t>lambda1</t>
  </si>
  <si>
    <t>lambda2</t>
  </si>
  <si>
    <t>proof</t>
  </si>
  <si>
    <t>Rp</t>
  </si>
  <si>
    <t>Var_p</t>
  </si>
  <si>
    <t>Sigma_P</t>
  </si>
  <si>
    <t>Market I</t>
  </si>
  <si>
    <t>Market II</t>
  </si>
  <si>
    <t>Market III</t>
  </si>
  <si>
    <t>Rm</t>
  </si>
  <si>
    <t>Rf</t>
  </si>
  <si>
    <t>ri</t>
  </si>
  <si>
    <t>beta_i</t>
  </si>
  <si>
    <t>Year</t>
  </si>
  <si>
    <t>beta_1</t>
  </si>
  <si>
    <t>beta_2</t>
  </si>
  <si>
    <t>E(ri)</t>
  </si>
  <si>
    <t>E(rj)</t>
  </si>
  <si>
    <t>E(rm)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</si>
</sst>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bscript"/>
      <sz val="12"/>
      <color theme="1"/>
      <name val="Times New Roman"/>
      <family val="1"/>
      <charset val="238"/>
    </font>
    <font>
      <b/>
      <u/>
      <sz val="12"/>
      <color rgb="FF008080"/>
      <name val="Times New Roman"/>
      <family val="1"/>
      <charset val="238"/>
    </font>
    <font>
      <b/>
      <u/>
      <vertAlign val="subscript"/>
      <sz val="12"/>
      <color rgb="FF00808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wmf"/><Relationship Id="rId2" Type="http://schemas.openxmlformats.org/officeDocument/2006/relationships/image" Target="../media/image3.wmf"/><Relationship Id="rId1" Type="http://schemas.openxmlformats.org/officeDocument/2006/relationships/image" Target="../media/image2.wmf"/><Relationship Id="rId5" Type="http://schemas.openxmlformats.org/officeDocument/2006/relationships/image" Target="../media/image6.wmf"/><Relationship Id="rId4" Type="http://schemas.openxmlformats.org/officeDocument/2006/relationships/image" Target="../media/image5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4</xdr:col>
          <xdr:colOff>400050</xdr:colOff>
          <xdr:row>1</xdr:row>
          <xdr:rowOff>9525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1</xdr:col>
          <xdr:colOff>200025</xdr:colOff>
          <xdr:row>1</xdr:row>
          <xdr:rowOff>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123825</xdr:colOff>
          <xdr:row>1</xdr:row>
          <xdr:rowOff>9525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152400</xdr:colOff>
          <xdr:row>1</xdr:row>
          <xdr:rowOff>19050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0</xdr:row>
          <xdr:rowOff>0</xdr:rowOff>
        </xdr:from>
        <xdr:to>
          <xdr:col>4</xdr:col>
          <xdr:colOff>200025</xdr:colOff>
          <xdr:row>1</xdr:row>
          <xdr:rowOff>47625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0</xdr:row>
          <xdr:rowOff>0</xdr:rowOff>
        </xdr:from>
        <xdr:to>
          <xdr:col>5</xdr:col>
          <xdr:colOff>257175</xdr:colOff>
          <xdr:row>1</xdr:row>
          <xdr:rowOff>85725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w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wmf"/><Relationship Id="rId3" Type="http://schemas.openxmlformats.org/officeDocument/2006/relationships/oleObject" Target="../embeddings/oleObject2.bin"/><Relationship Id="rId7" Type="http://schemas.openxmlformats.org/officeDocument/2006/relationships/oleObject" Target="../embeddings/oleObject4.bin"/><Relationship Id="rId12" Type="http://schemas.openxmlformats.org/officeDocument/2006/relationships/image" Target="../media/image6.wmf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image" Target="../media/image3.wmf"/><Relationship Id="rId11" Type="http://schemas.openxmlformats.org/officeDocument/2006/relationships/oleObject" Target="../embeddings/oleObject6.bin"/><Relationship Id="rId5" Type="http://schemas.openxmlformats.org/officeDocument/2006/relationships/oleObject" Target="../embeddings/oleObject3.bin"/><Relationship Id="rId10" Type="http://schemas.openxmlformats.org/officeDocument/2006/relationships/image" Target="../media/image5.wmf"/><Relationship Id="rId4" Type="http://schemas.openxmlformats.org/officeDocument/2006/relationships/image" Target="../media/image2.wmf"/><Relationship Id="rId9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topLeftCell="A7" workbookViewId="0">
      <selection activeCell="K23" sqref="K23"/>
    </sheetView>
  </sheetViews>
  <sheetFormatPr defaultRowHeight="15" x14ac:dyDescent="0.25"/>
  <sheetData>
    <row r="1" spans="1:8" ht="18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8" ht="16.5" thickBot="1" x14ac:dyDescent="0.3">
      <c r="A2" s="6" t="s">
        <v>5</v>
      </c>
      <c r="B2" s="4" t="s">
        <v>6</v>
      </c>
      <c r="C2" s="5">
        <v>0.22</v>
      </c>
      <c r="D2" s="5">
        <v>0.3</v>
      </c>
      <c r="E2" s="8">
        <v>0.15</v>
      </c>
    </row>
    <row r="3" spans="1:8" ht="16.5" thickBot="1" x14ac:dyDescent="0.3">
      <c r="A3" s="7"/>
      <c r="B3" s="4" t="s">
        <v>7</v>
      </c>
      <c r="C3" s="5">
        <v>0.31</v>
      </c>
      <c r="D3" s="5">
        <v>0.32</v>
      </c>
      <c r="E3" s="9"/>
    </row>
    <row r="4" spans="1:8" ht="16.5" thickBot="1" x14ac:dyDescent="0.3">
      <c r="A4" s="6" t="s">
        <v>8</v>
      </c>
      <c r="B4" s="4" t="s">
        <v>6</v>
      </c>
      <c r="C4" s="5">
        <v>0.26</v>
      </c>
      <c r="D4" s="5">
        <v>0.28999999999999998</v>
      </c>
      <c r="E4" s="8">
        <v>-0.06</v>
      </c>
    </row>
    <row r="5" spans="1:8" ht="16.5" thickBot="1" x14ac:dyDescent="0.3">
      <c r="A5" s="7"/>
      <c r="B5" s="4" t="s">
        <v>7</v>
      </c>
      <c r="C5" s="5">
        <v>0.34</v>
      </c>
      <c r="D5" s="5">
        <v>0.33</v>
      </c>
      <c r="E5" s="9"/>
    </row>
    <row r="6" spans="1:8" ht="16.5" thickBot="1" x14ac:dyDescent="0.3">
      <c r="A6" s="6" t="s">
        <v>9</v>
      </c>
      <c r="B6" s="4" t="s">
        <v>6</v>
      </c>
      <c r="C6" s="5">
        <v>0.18</v>
      </c>
      <c r="D6" s="5">
        <v>0.2</v>
      </c>
      <c r="E6" s="8">
        <v>0.09</v>
      </c>
    </row>
    <row r="7" spans="1:8" ht="16.5" thickBot="1" x14ac:dyDescent="0.3">
      <c r="A7" s="7"/>
      <c r="B7" s="4" t="s">
        <v>7</v>
      </c>
      <c r="C7" s="5">
        <v>0.41</v>
      </c>
      <c r="D7" s="5">
        <v>0.38</v>
      </c>
      <c r="E7" s="9"/>
    </row>
    <row r="9" spans="1:8" ht="15.75" x14ac:dyDescent="0.25">
      <c r="A9" t="s">
        <v>21</v>
      </c>
      <c r="B9" s="10" t="s">
        <v>10</v>
      </c>
    </row>
    <row r="10" spans="1:8" x14ac:dyDescent="0.25">
      <c r="C10">
        <f>D2^2</f>
        <v>0.09</v>
      </c>
      <c r="D10">
        <f>D2*D3*E2</f>
        <v>1.44E-2</v>
      </c>
    </row>
    <row r="11" spans="1:8" x14ac:dyDescent="0.25">
      <c r="C11">
        <f>D10</f>
        <v>1.44E-2</v>
      </c>
      <c r="D11">
        <f>D3^2</f>
        <v>0.1024</v>
      </c>
    </row>
    <row r="12" spans="1:8" x14ac:dyDescent="0.25">
      <c r="H12" t="s">
        <v>12</v>
      </c>
    </row>
    <row r="13" spans="1:8" x14ac:dyDescent="0.25">
      <c r="B13" t="s">
        <v>11</v>
      </c>
      <c r="C13">
        <f>2*C10</f>
        <v>0.18</v>
      </c>
      <c r="D13">
        <f>2*D10</f>
        <v>2.8799999999999999E-2</v>
      </c>
      <c r="E13">
        <v>1</v>
      </c>
      <c r="F13">
        <f>C2</f>
        <v>0.22</v>
      </c>
      <c r="H13">
        <v>0</v>
      </c>
    </row>
    <row r="14" spans="1:8" x14ac:dyDescent="0.25">
      <c r="C14">
        <f>2*C11</f>
        <v>2.8799999999999999E-2</v>
      </c>
      <c r="D14">
        <f>2*D11</f>
        <v>0.20480000000000001</v>
      </c>
      <c r="E14">
        <v>1</v>
      </c>
      <c r="F14">
        <f>C3</f>
        <v>0.31</v>
      </c>
      <c r="H14">
        <v>0</v>
      </c>
    </row>
    <row r="15" spans="1:8" x14ac:dyDescent="0.25">
      <c r="C15">
        <v>1</v>
      </c>
      <c r="D15">
        <v>1</v>
      </c>
      <c r="E15">
        <v>0</v>
      </c>
      <c r="F15">
        <v>0</v>
      </c>
      <c r="H15">
        <v>1</v>
      </c>
    </row>
    <row r="16" spans="1:8" x14ac:dyDescent="0.25">
      <c r="C16">
        <f t="array" ref="C16:D16">TRANSPOSE(F13:F14)</f>
        <v>0.22</v>
      </c>
      <c r="D16">
        <v>0.31</v>
      </c>
      <c r="E16">
        <v>0</v>
      </c>
      <c r="F16">
        <v>0</v>
      </c>
      <c r="H16">
        <v>0.3</v>
      </c>
    </row>
    <row r="17" spans="1:13" x14ac:dyDescent="0.25">
      <c r="B17" t="s">
        <v>13</v>
      </c>
      <c r="H17" t="s">
        <v>14</v>
      </c>
    </row>
    <row r="18" spans="1:13" x14ac:dyDescent="0.25">
      <c r="C18">
        <f t="array" ref="C18:F21">MINVERSE(C13:F16)</f>
        <v>0</v>
      </c>
      <c r="D18">
        <v>2.5232341468753557E-15</v>
      </c>
      <c r="E18">
        <v>3.444444444444446</v>
      </c>
      <c r="F18">
        <v>-11.111111111111111</v>
      </c>
      <c r="G18">
        <v>1</v>
      </c>
      <c r="H18">
        <f t="array" ref="H18:H21">MMULT(C18:F21,H13:H16)</f>
        <v>0.11111111111111294</v>
      </c>
    </row>
    <row r="19" spans="1:13" x14ac:dyDescent="0.25">
      <c r="C19">
        <v>0</v>
      </c>
      <c r="D19">
        <v>-2.5232341468753557E-15</v>
      </c>
      <c r="E19">
        <v>-2.444444444444446</v>
      </c>
      <c r="F19">
        <v>11.111111111111111</v>
      </c>
      <c r="G19">
        <v>2</v>
      </c>
      <c r="H19">
        <v>0.88888888888888706</v>
      </c>
    </row>
    <row r="20" spans="1:13" x14ac:dyDescent="0.25">
      <c r="C20">
        <v>3.4444444444444464</v>
      </c>
      <c r="D20">
        <v>-2.444444444444446</v>
      </c>
      <c r="E20">
        <v>-2.8743209876543232</v>
      </c>
      <c r="F20">
        <v>10.566913580246922</v>
      </c>
      <c r="G20" t="s">
        <v>15</v>
      </c>
      <c r="H20">
        <v>0.29575308641975351</v>
      </c>
    </row>
    <row r="21" spans="1:13" x14ac:dyDescent="0.25">
      <c r="C21">
        <v>-11.111111111111118</v>
      </c>
      <c r="D21">
        <v>11.111111111111118</v>
      </c>
      <c r="E21">
        <v>10.566913580246922</v>
      </c>
      <c r="F21">
        <v>-40.395061728395092</v>
      </c>
      <c r="G21" t="s">
        <v>16</v>
      </c>
      <c r="H21">
        <v>-1.5516049382716055</v>
      </c>
    </row>
    <row r="23" spans="1:13" x14ac:dyDescent="0.25">
      <c r="G23" t="s">
        <v>17</v>
      </c>
      <c r="H23">
        <f>SUM(H18:H19)</f>
        <v>1</v>
      </c>
      <c r="J23" t="s">
        <v>18</v>
      </c>
      <c r="K23">
        <f>SUMPRODUCT(H18:H19,C2:C3)</f>
        <v>0.29999999999999982</v>
      </c>
      <c r="L23" t="s">
        <v>19</v>
      </c>
      <c r="M23">
        <f>H18^2*C10+H19^2*D11+2*H18*H19*D10</f>
        <v>8.4864197530863938E-2</v>
      </c>
    </row>
    <row r="24" spans="1:13" x14ac:dyDescent="0.25">
      <c r="J24" t="s">
        <v>20</v>
      </c>
      <c r="K24">
        <f>M23^0.5</f>
        <v>0.29131460233030532</v>
      </c>
    </row>
    <row r="27" spans="1:13" ht="15.75" x14ac:dyDescent="0.25">
      <c r="A27" t="s">
        <v>22</v>
      </c>
      <c r="B27" s="10" t="s">
        <v>10</v>
      </c>
    </row>
    <row r="28" spans="1:13" x14ac:dyDescent="0.25">
      <c r="C28">
        <f>D4^2</f>
        <v>8.4099999999999994E-2</v>
      </c>
      <c r="D28">
        <f>D4*D5*E4</f>
        <v>-5.7419999999999997E-3</v>
      </c>
    </row>
    <row r="29" spans="1:13" x14ac:dyDescent="0.25">
      <c r="C29">
        <f>D28</f>
        <v>-5.7419999999999997E-3</v>
      </c>
      <c r="D29">
        <f>D5^2</f>
        <v>0.10890000000000001</v>
      </c>
    </row>
    <row r="30" spans="1:13" x14ac:dyDescent="0.25">
      <c r="H30" t="s">
        <v>12</v>
      </c>
    </row>
    <row r="31" spans="1:13" x14ac:dyDescent="0.25">
      <c r="B31" t="s">
        <v>11</v>
      </c>
      <c r="C31">
        <f>2*C28</f>
        <v>0.16819999999999999</v>
      </c>
      <c r="D31">
        <f>2*D28</f>
        <v>-1.1483999999999999E-2</v>
      </c>
      <c r="E31">
        <v>1</v>
      </c>
      <c r="F31">
        <f>C4</f>
        <v>0.26</v>
      </c>
      <c r="H31">
        <v>0</v>
      </c>
    </row>
    <row r="32" spans="1:13" x14ac:dyDescent="0.25">
      <c r="C32">
        <f>2*C29</f>
        <v>-1.1483999999999999E-2</v>
      </c>
      <c r="D32">
        <f>2*D29</f>
        <v>0.21780000000000002</v>
      </c>
      <c r="E32">
        <v>1</v>
      </c>
      <c r="F32">
        <f>C5</f>
        <v>0.34</v>
      </c>
      <c r="H32">
        <v>0</v>
      </c>
    </row>
    <row r="33" spans="1:13" x14ac:dyDescent="0.25">
      <c r="C33">
        <v>1</v>
      </c>
      <c r="D33">
        <v>1</v>
      </c>
      <c r="E33">
        <v>0</v>
      </c>
      <c r="F33">
        <v>0</v>
      </c>
      <c r="H33">
        <v>1</v>
      </c>
    </row>
    <row r="34" spans="1:13" x14ac:dyDescent="0.25">
      <c r="C34">
        <f t="array" ref="C34:D34">TRANSPOSE(F31:F32)</f>
        <v>0.26</v>
      </c>
      <c r="D34">
        <v>0.34</v>
      </c>
      <c r="E34">
        <v>0</v>
      </c>
      <c r="F34">
        <v>0</v>
      </c>
      <c r="H34">
        <v>0.3</v>
      </c>
    </row>
    <row r="35" spans="1:13" x14ac:dyDescent="0.25">
      <c r="B35" t="s">
        <v>13</v>
      </c>
      <c r="H35" t="s">
        <v>14</v>
      </c>
    </row>
    <row r="36" spans="1:13" x14ac:dyDescent="0.25">
      <c r="C36">
        <f t="array" ref="C36:F39">MINVERSE(C31:F34)</f>
        <v>0</v>
      </c>
      <c r="D36">
        <v>-3.8737043129922944E-15</v>
      </c>
      <c r="E36">
        <v>4.2499999999999929</v>
      </c>
      <c r="F36">
        <v>-12.499999999999989</v>
      </c>
      <c r="G36">
        <v>1</v>
      </c>
      <c r="H36">
        <f t="array" ref="H36:H39">MMULT(C36:F39,H31:H34)</f>
        <v>0.49999999999999645</v>
      </c>
    </row>
    <row r="37" spans="1:13" x14ac:dyDescent="0.25">
      <c r="C37">
        <v>0</v>
      </c>
      <c r="D37">
        <v>3.8737043129922944E-15</v>
      </c>
      <c r="E37">
        <v>-3.2499999999999933</v>
      </c>
      <c r="F37">
        <v>12.499999999999989</v>
      </c>
      <c r="G37">
        <v>2</v>
      </c>
      <c r="H37">
        <v>0.50000000000000311</v>
      </c>
    </row>
    <row r="38" spans="1:13" x14ac:dyDescent="0.25">
      <c r="C38">
        <v>4.2499999999999929</v>
      </c>
      <c r="D38">
        <v>-3.2499999999999938</v>
      </c>
      <c r="E38">
        <v>-5.65587049999999</v>
      </c>
      <c r="F38">
        <v>18.860374999999962</v>
      </c>
      <c r="G38" t="s">
        <v>15</v>
      </c>
      <c r="H38">
        <v>2.2419999999980789E-3</v>
      </c>
    </row>
    <row r="39" spans="1:13" x14ac:dyDescent="0.25">
      <c r="C39">
        <v>-12.499999999999977</v>
      </c>
      <c r="D39">
        <v>12.499999999999979</v>
      </c>
      <c r="E39">
        <v>18.860374999999966</v>
      </c>
      <c r="F39">
        <v>-63.901249999999877</v>
      </c>
      <c r="G39" t="s">
        <v>16</v>
      </c>
      <c r="H39">
        <v>-0.30999999999999517</v>
      </c>
    </row>
    <row r="41" spans="1:13" x14ac:dyDescent="0.25">
      <c r="G41" t="s">
        <v>17</v>
      </c>
      <c r="H41">
        <f>SUM(H36:H37)</f>
        <v>0.99999999999999956</v>
      </c>
      <c r="J41" t="s">
        <v>18</v>
      </c>
      <c r="K41">
        <f>SUMPRODUCT(H36:H37,C4:C5)</f>
        <v>0.30000000000000016</v>
      </c>
      <c r="L41" t="s">
        <v>19</v>
      </c>
      <c r="M41">
        <f>H36^2*C28+H37^2*D29+2*H36*H37*D28</f>
        <v>4.5379000000000044E-2</v>
      </c>
    </row>
    <row r="42" spans="1:13" x14ac:dyDescent="0.25">
      <c r="J42" t="s">
        <v>20</v>
      </c>
      <c r="K42">
        <f>M41^0.5</f>
        <v>0.21302347288503218</v>
      </c>
    </row>
    <row r="45" spans="1:13" ht="15.75" x14ac:dyDescent="0.25">
      <c r="A45" t="s">
        <v>23</v>
      </c>
      <c r="B45" s="10" t="s">
        <v>10</v>
      </c>
    </row>
    <row r="46" spans="1:13" x14ac:dyDescent="0.25">
      <c r="C46">
        <f>D6^2</f>
        <v>4.0000000000000008E-2</v>
      </c>
      <c r="D46">
        <f>D6*D7*E6</f>
        <v>6.8400000000000006E-3</v>
      </c>
    </row>
    <row r="47" spans="1:13" x14ac:dyDescent="0.25">
      <c r="C47">
        <f>D46</f>
        <v>6.8400000000000006E-3</v>
      </c>
      <c r="D47">
        <f>D7^2</f>
        <v>0.1444</v>
      </c>
    </row>
    <row r="48" spans="1:13" x14ac:dyDescent="0.25">
      <c r="H48" t="s">
        <v>12</v>
      </c>
    </row>
    <row r="49" spans="2:13" x14ac:dyDescent="0.25">
      <c r="B49" t="s">
        <v>11</v>
      </c>
      <c r="C49">
        <f>2*C46</f>
        <v>8.0000000000000016E-2</v>
      </c>
      <c r="D49">
        <f>2*D46</f>
        <v>1.3680000000000001E-2</v>
      </c>
      <c r="E49">
        <v>1</v>
      </c>
      <c r="F49">
        <f>C6</f>
        <v>0.18</v>
      </c>
      <c r="H49">
        <v>0</v>
      </c>
    </row>
    <row r="50" spans="2:13" x14ac:dyDescent="0.25">
      <c r="C50">
        <f>2*C47</f>
        <v>1.3680000000000001E-2</v>
      </c>
      <c r="D50">
        <f>2*D47</f>
        <v>0.2888</v>
      </c>
      <c r="E50">
        <v>1</v>
      </c>
      <c r="F50">
        <f>C7</f>
        <v>0.41</v>
      </c>
      <c r="H50">
        <v>0</v>
      </c>
    </row>
    <row r="51" spans="2:13" x14ac:dyDescent="0.25">
      <c r="C51">
        <v>1</v>
      </c>
      <c r="D51">
        <v>1</v>
      </c>
      <c r="E51">
        <v>0</v>
      </c>
      <c r="F51">
        <v>0</v>
      </c>
      <c r="H51">
        <v>1</v>
      </c>
    </row>
    <row r="52" spans="2:13" x14ac:dyDescent="0.25">
      <c r="C52">
        <f t="array" ref="C52:D52">TRANSPOSE(F49:F50)</f>
        <v>0.18</v>
      </c>
      <c r="D52">
        <v>0.41</v>
      </c>
      <c r="E52">
        <v>0</v>
      </c>
      <c r="F52">
        <v>0</v>
      </c>
      <c r="H52">
        <v>0.3</v>
      </c>
    </row>
    <row r="53" spans="2:13" x14ac:dyDescent="0.25">
      <c r="B53" t="s">
        <v>13</v>
      </c>
      <c r="H53" t="s">
        <v>14</v>
      </c>
    </row>
    <row r="54" spans="2:13" x14ac:dyDescent="0.25">
      <c r="C54">
        <f t="array" ref="C54:F57">MINVERSE(C49:F52)</f>
        <v>0</v>
      </c>
      <c r="D54">
        <v>8.0708274543846801E-16</v>
      </c>
      <c r="E54">
        <v>1.7826086956521738</v>
      </c>
      <c r="F54">
        <v>-4.3478260869565224</v>
      </c>
      <c r="G54">
        <v>1</v>
      </c>
      <c r="H54">
        <f t="array" ref="H54:H57">MMULT(C54:F57,H49:H52)</f>
        <v>0.47826086956521707</v>
      </c>
    </row>
    <row r="55" spans="2:13" x14ac:dyDescent="0.25">
      <c r="C55">
        <v>0</v>
      </c>
      <c r="D55">
        <v>-8.0708274543846801E-16</v>
      </c>
      <c r="E55">
        <v>-0.78260869565217372</v>
      </c>
      <c r="F55">
        <v>4.3478260869565224</v>
      </c>
      <c r="G55">
        <v>2</v>
      </c>
      <c r="H55">
        <v>0.52173913043478304</v>
      </c>
    </row>
    <row r="56" spans="2:13" x14ac:dyDescent="0.25">
      <c r="C56">
        <v>1.7826086956521745</v>
      </c>
      <c r="D56">
        <v>-0.78260869565217395</v>
      </c>
      <c r="E56">
        <v>-0.39292914933837447</v>
      </c>
      <c r="F56">
        <v>1.4501474480151233</v>
      </c>
      <c r="G56" t="s">
        <v>15</v>
      </c>
      <c r="H56">
        <v>4.2115085066162516E-2</v>
      </c>
    </row>
    <row r="57" spans="2:13" x14ac:dyDescent="0.25">
      <c r="C57">
        <v>-4.3478260869565233</v>
      </c>
      <c r="D57">
        <v>4.3478260869565224</v>
      </c>
      <c r="E57">
        <v>1.4501474480151233</v>
      </c>
      <c r="F57">
        <v>-6.4544423440453702</v>
      </c>
      <c r="G57" t="s">
        <v>16</v>
      </c>
      <c r="H57">
        <v>-0.48618525519848776</v>
      </c>
    </row>
    <row r="59" spans="2:13" x14ac:dyDescent="0.25">
      <c r="G59" t="s">
        <v>17</v>
      </c>
      <c r="H59">
        <f>SUM(H54:H55)</f>
        <v>1</v>
      </c>
      <c r="J59" t="s">
        <v>18</v>
      </c>
      <c r="K59">
        <f>SUMPRODUCT(H54:H55,C6:C7)</f>
        <v>0.3000000000000001</v>
      </c>
      <c r="L59" t="s">
        <v>19</v>
      </c>
      <c r="M59">
        <f>H54^2*C46+H55^2*D47+2*H54*H55*D46</f>
        <v>5.1870245746691926E-2</v>
      </c>
    </row>
    <row r="60" spans="2:13" x14ac:dyDescent="0.25">
      <c r="J60" t="s">
        <v>20</v>
      </c>
      <c r="K60">
        <f>M59^0.5</f>
        <v>0.22775040229754134</v>
      </c>
    </row>
  </sheetData>
  <mergeCells count="6">
    <mergeCell ref="A2:A3"/>
    <mergeCell ref="E2:E3"/>
    <mergeCell ref="A4:A5"/>
    <mergeCell ref="E4:E5"/>
    <mergeCell ref="A6:A7"/>
    <mergeCell ref="E6:E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0"/>
  <sheetViews>
    <sheetView workbookViewId="0">
      <selection activeCell="B10" sqref="B10"/>
    </sheetView>
  </sheetViews>
  <sheetFormatPr defaultRowHeight="15" x14ac:dyDescent="0.25"/>
  <sheetData>
    <row r="1" spans="1:7" x14ac:dyDescent="0.25">
      <c r="F1" t="s">
        <v>27</v>
      </c>
    </row>
    <row r="2" spans="1:7" x14ac:dyDescent="0.25">
      <c r="F2">
        <v>1</v>
      </c>
      <c r="G2">
        <v>1.2350000000000001</v>
      </c>
    </row>
    <row r="3" spans="1:7" x14ac:dyDescent="0.25">
      <c r="A3" t="s">
        <v>24</v>
      </c>
      <c r="B3">
        <v>14</v>
      </c>
      <c r="F3">
        <v>2</v>
      </c>
      <c r="G3">
        <v>0.26800000000000002</v>
      </c>
    </row>
    <row r="4" spans="1:7" x14ac:dyDescent="0.25">
      <c r="A4" t="s">
        <v>25</v>
      </c>
      <c r="B4">
        <v>6</v>
      </c>
      <c r="F4">
        <v>3</v>
      </c>
      <c r="G4">
        <v>1.9970000000000001</v>
      </c>
    </row>
    <row r="5" spans="1:7" x14ac:dyDescent="0.25">
      <c r="F5">
        <v>4</v>
      </c>
      <c r="G5">
        <v>2.4500000000000002</v>
      </c>
    </row>
    <row r="6" spans="1:7" x14ac:dyDescent="0.25">
      <c r="A6" t="s">
        <v>26</v>
      </c>
    </row>
    <row r="7" spans="1:7" x14ac:dyDescent="0.25">
      <c r="A7">
        <v>1</v>
      </c>
      <c r="B7">
        <f>$B$4+($B$3-$B$4)*G2</f>
        <v>15.88</v>
      </c>
    </row>
    <row r="8" spans="1:7" x14ac:dyDescent="0.25">
      <c r="A8">
        <v>2</v>
      </c>
      <c r="B8">
        <f t="shared" ref="B8:B10" si="0">$B$4+($B$3-$B$4)*G3</f>
        <v>8.1440000000000001</v>
      </c>
    </row>
    <row r="9" spans="1:7" x14ac:dyDescent="0.25">
      <c r="A9">
        <v>3</v>
      </c>
      <c r="B9">
        <f t="shared" si="0"/>
        <v>21.975999999999999</v>
      </c>
    </row>
    <row r="10" spans="1:7" x14ac:dyDescent="0.25">
      <c r="A10">
        <v>4</v>
      </c>
      <c r="B10">
        <f t="shared" si="0"/>
        <v>25.6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2049" r:id="rId3">
          <objectPr defaultSize="0" autoPict="0" r:id="rId4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400050</xdr:colOff>
                <xdr:row>1</xdr:row>
                <xdr:rowOff>9525</xdr:rowOff>
              </to>
            </anchor>
          </objectPr>
        </oleObject>
      </mc:Choice>
      <mc:Fallback>
        <oleObject progId="Equation.3" shapeId="2049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B18" sqref="B18"/>
    </sheetView>
  </sheetViews>
  <sheetFormatPr defaultRowHeight="15" x14ac:dyDescent="0.25"/>
  <cols>
    <col min="5" max="5" width="13.140625" bestFit="1" customWidth="1"/>
    <col min="7" max="7" width="9.85546875" bestFit="1" customWidth="1"/>
  </cols>
  <sheetData>
    <row r="1" spans="1:8" ht="17.25" thickTop="1" thickBot="1" x14ac:dyDescent="0.3">
      <c r="A1" s="11" t="s">
        <v>28</v>
      </c>
      <c r="B1" s="12"/>
      <c r="C1" s="12"/>
      <c r="D1" s="12"/>
      <c r="E1" s="12"/>
      <c r="F1" s="13"/>
    </row>
    <row r="2" spans="1:8" ht="16.5" thickBot="1" x14ac:dyDescent="0.3">
      <c r="A2" s="14">
        <v>1</v>
      </c>
      <c r="B2" s="15">
        <v>10</v>
      </c>
      <c r="C2" s="15">
        <v>9</v>
      </c>
      <c r="D2" s="15">
        <v>22</v>
      </c>
      <c r="E2" s="17">
        <f t="shared" ref="E2:E10" si="0">(C2-7)/($B2-7)</f>
        <v>0.66666666666666663</v>
      </c>
      <c r="F2" s="17">
        <f t="shared" ref="F2:F10" si="1">(D2-7)/($B2-7)</f>
        <v>5</v>
      </c>
      <c r="G2" t="str">
        <f>IF(ABS(E2)&gt;1,"aggresive","defensive")</f>
        <v>defensive</v>
      </c>
      <c r="H2" t="str">
        <f>IF(ABS(F2)&gt;1,"aggresive","defensive")</f>
        <v>aggresive</v>
      </c>
    </row>
    <row r="3" spans="1:8" ht="16.5" thickBot="1" x14ac:dyDescent="0.3">
      <c r="A3" s="14">
        <v>2</v>
      </c>
      <c r="B3" s="15">
        <v>32</v>
      </c>
      <c r="C3" s="15">
        <v>24</v>
      </c>
      <c r="D3" s="15">
        <v>48</v>
      </c>
      <c r="E3" s="17">
        <f t="shared" si="0"/>
        <v>0.68</v>
      </c>
      <c r="F3" s="17">
        <f t="shared" si="1"/>
        <v>1.64</v>
      </c>
      <c r="G3" t="str">
        <f t="shared" ref="G3:H11" si="2">IF(ABS(E3)&gt;1,"aggresive","defensive")</f>
        <v>defensive</v>
      </c>
      <c r="H3" t="str">
        <f t="shared" si="2"/>
        <v>aggresive</v>
      </c>
    </row>
    <row r="4" spans="1:8" ht="16.5" thickBot="1" x14ac:dyDescent="0.3">
      <c r="A4" s="14">
        <v>3</v>
      </c>
      <c r="B4" s="15">
        <v>20</v>
      </c>
      <c r="C4" s="15">
        <v>14</v>
      </c>
      <c r="D4" s="15">
        <v>30</v>
      </c>
      <c r="E4" s="17">
        <f t="shared" si="0"/>
        <v>0.53846153846153844</v>
      </c>
      <c r="F4" s="17">
        <f t="shared" si="1"/>
        <v>1.7692307692307692</v>
      </c>
      <c r="G4" t="str">
        <f t="shared" si="2"/>
        <v>defensive</v>
      </c>
      <c r="H4" t="str">
        <f t="shared" si="2"/>
        <v>aggresive</v>
      </c>
    </row>
    <row r="5" spans="1:8" ht="16.5" thickBot="1" x14ac:dyDescent="0.3">
      <c r="A5" s="14">
        <v>4</v>
      </c>
      <c r="B5" s="15">
        <v>18</v>
      </c>
      <c r="C5" s="15">
        <v>-2</v>
      </c>
      <c r="D5" s="15">
        <v>-20</v>
      </c>
      <c r="E5" s="17">
        <f t="shared" si="0"/>
        <v>-0.81818181818181823</v>
      </c>
      <c r="F5" s="17">
        <f t="shared" si="1"/>
        <v>-2.4545454545454546</v>
      </c>
      <c r="G5" t="str">
        <f t="shared" si="2"/>
        <v>defensive</v>
      </c>
      <c r="H5" t="str">
        <f t="shared" si="2"/>
        <v>aggresive</v>
      </c>
    </row>
    <row r="6" spans="1:8" ht="16.5" thickBot="1" x14ac:dyDescent="0.3">
      <c r="A6" s="14">
        <v>5</v>
      </c>
      <c r="B6" s="15">
        <v>17</v>
      </c>
      <c r="C6" s="15">
        <v>16</v>
      </c>
      <c r="D6" s="15">
        <v>29</v>
      </c>
      <c r="E6" s="17">
        <f t="shared" si="0"/>
        <v>0.9</v>
      </c>
      <c r="F6" s="17">
        <f t="shared" si="1"/>
        <v>2.2000000000000002</v>
      </c>
      <c r="G6" t="str">
        <f t="shared" si="2"/>
        <v>defensive</v>
      </c>
      <c r="H6" t="str">
        <f t="shared" si="2"/>
        <v>aggresive</v>
      </c>
    </row>
    <row r="7" spans="1:8" ht="16.5" thickBot="1" x14ac:dyDescent="0.3">
      <c r="A7" s="14">
        <v>6</v>
      </c>
      <c r="B7" s="15">
        <v>3</v>
      </c>
      <c r="C7" s="15">
        <v>4</v>
      </c>
      <c r="D7" s="15">
        <v>-3</v>
      </c>
      <c r="E7" s="17">
        <f t="shared" si="0"/>
        <v>0.75</v>
      </c>
      <c r="F7" s="17">
        <f t="shared" si="1"/>
        <v>2.5</v>
      </c>
      <c r="G7" t="str">
        <f t="shared" si="2"/>
        <v>defensive</v>
      </c>
      <c r="H7" t="str">
        <f t="shared" si="2"/>
        <v>aggresive</v>
      </c>
    </row>
    <row r="8" spans="1:8" ht="16.5" thickBot="1" x14ac:dyDescent="0.3">
      <c r="A8" s="14">
        <v>7</v>
      </c>
      <c r="B8" s="15">
        <v>12</v>
      </c>
      <c r="C8" s="15">
        <v>8</v>
      </c>
      <c r="D8" s="15">
        <v>21</v>
      </c>
      <c r="E8" s="17">
        <f t="shared" si="0"/>
        <v>0.2</v>
      </c>
      <c r="F8" s="17">
        <f t="shared" si="1"/>
        <v>2.8</v>
      </c>
      <c r="G8" t="str">
        <f t="shared" si="2"/>
        <v>defensive</v>
      </c>
      <c r="H8" t="str">
        <f t="shared" si="2"/>
        <v>aggresive</v>
      </c>
    </row>
    <row r="9" spans="1:8" ht="16.5" thickBot="1" x14ac:dyDescent="0.3">
      <c r="A9" s="14">
        <v>8</v>
      </c>
      <c r="B9" s="15">
        <v>-5</v>
      </c>
      <c r="C9" s="15">
        <v>0</v>
      </c>
      <c r="D9" s="15">
        <v>-15</v>
      </c>
      <c r="E9" s="17">
        <f t="shared" si="0"/>
        <v>0.58333333333333337</v>
      </c>
      <c r="F9" s="17">
        <f t="shared" si="1"/>
        <v>1.8333333333333333</v>
      </c>
      <c r="G9" t="str">
        <f t="shared" si="2"/>
        <v>defensive</v>
      </c>
      <c r="H9" t="str">
        <f t="shared" si="2"/>
        <v>aggresive</v>
      </c>
    </row>
    <row r="10" spans="1:8" ht="16.5" thickBot="1" x14ac:dyDescent="0.3">
      <c r="A10" s="14">
        <v>9</v>
      </c>
      <c r="B10" s="15">
        <v>18</v>
      </c>
      <c r="C10" s="15">
        <v>12</v>
      </c>
      <c r="D10" s="15">
        <v>28</v>
      </c>
      <c r="E10" s="17">
        <f t="shared" si="0"/>
        <v>0.45454545454545453</v>
      </c>
      <c r="F10" s="17">
        <f t="shared" si="1"/>
        <v>1.9090909090909092</v>
      </c>
      <c r="G10" t="str">
        <f t="shared" si="2"/>
        <v>defensive</v>
      </c>
      <c r="H10" t="str">
        <f t="shared" si="2"/>
        <v>aggresive</v>
      </c>
    </row>
    <row r="11" spans="1:8" ht="16.5" thickBot="1" x14ac:dyDescent="0.3">
      <c r="A11" s="16">
        <v>10</v>
      </c>
      <c r="B11" s="17">
        <v>21</v>
      </c>
      <c r="C11" s="17">
        <v>15</v>
      </c>
      <c r="D11" s="17">
        <v>36</v>
      </c>
      <c r="E11" s="17">
        <f>(C11-7)/($B11-7)</f>
        <v>0.5714285714285714</v>
      </c>
      <c r="F11" s="17">
        <f>(D11-7)/($B11-7)</f>
        <v>2.0714285714285716</v>
      </c>
      <c r="G11" t="str">
        <f t="shared" si="2"/>
        <v>defensive</v>
      </c>
      <c r="H11" t="str">
        <f t="shared" si="2"/>
        <v>aggresive</v>
      </c>
    </row>
    <row r="12" spans="1:8" ht="15.75" thickTop="1" x14ac:dyDescent="0.25">
      <c r="B12">
        <f>_xlfn.COVARIANCE.S($B$2:$B$11,B2:B11)</f>
        <v>105.37777777777779</v>
      </c>
      <c r="C12">
        <f t="shared" ref="C12:D12" si="3">_xlfn.COVARIANCE.S($B$2:$B$11,C2:C11)</f>
        <v>61.444444444444429</v>
      </c>
      <c r="D12">
        <f t="shared" si="3"/>
        <v>166.37777777777777</v>
      </c>
    </row>
    <row r="13" spans="1:8" x14ac:dyDescent="0.25">
      <c r="C13" t="s">
        <v>29</v>
      </c>
      <c r="D13" t="s">
        <v>30</v>
      </c>
    </row>
    <row r="14" spans="1:8" x14ac:dyDescent="0.25">
      <c r="A14" t="s">
        <v>33</v>
      </c>
      <c r="B14">
        <f>AVERAGE(B2:B11)</f>
        <v>14.6</v>
      </c>
      <c r="C14">
        <f>C12/$B$12</f>
        <v>0.58308730493462646</v>
      </c>
      <c r="D14">
        <f>D12/$B$12</f>
        <v>1.5788696752425133</v>
      </c>
    </row>
    <row r="16" spans="1:8" x14ac:dyDescent="0.25">
      <c r="A16" t="s">
        <v>31</v>
      </c>
      <c r="B16">
        <f>7+(B14-7)*C14</f>
        <v>11.431463517503161</v>
      </c>
    </row>
    <row r="17" spans="1:2" x14ac:dyDescent="0.25">
      <c r="A17" t="s">
        <v>32</v>
      </c>
      <c r="B17">
        <f>7+(B14-7)*D14</f>
        <v>18.999409531843099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3077" r:id="rId3">
          <objectPr defaultSize="0" autoPict="0" r:id="rId4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200025</xdr:colOff>
                <xdr:row>1</xdr:row>
                <xdr:rowOff>0</xdr:rowOff>
              </to>
            </anchor>
          </objectPr>
        </oleObject>
      </mc:Choice>
      <mc:Fallback>
        <oleObject progId="Equation.3" shapeId="3077" r:id="rId3"/>
      </mc:Fallback>
    </mc:AlternateContent>
    <mc:AlternateContent xmlns:mc="http://schemas.openxmlformats.org/markup-compatibility/2006">
      <mc:Choice Requires="x14">
        <oleObject progId="Equation.3" shapeId="3076" r:id="rId5">
          <objectPr defaultSize="0" autoPict="0" r:id="rId6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123825</xdr:colOff>
                <xdr:row>1</xdr:row>
                <xdr:rowOff>9525</xdr:rowOff>
              </to>
            </anchor>
          </objectPr>
        </oleObject>
      </mc:Choice>
      <mc:Fallback>
        <oleObject progId="Equation.3" shapeId="3076" r:id="rId5"/>
      </mc:Fallback>
    </mc:AlternateContent>
    <mc:AlternateContent xmlns:mc="http://schemas.openxmlformats.org/markup-compatibility/2006">
      <mc:Choice Requires="x14">
        <oleObject progId="Equation.3" shapeId="3075" r:id="rId7">
          <objectPr defaultSize="0" autoPict="0" r:id="rId8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152400</xdr:colOff>
                <xdr:row>1</xdr:row>
                <xdr:rowOff>19050</xdr:rowOff>
              </to>
            </anchor>
          </objectPr>
        </oleObject>
      </mc:Choice>
      <mc:Fallback>
        <oleObject progId="Equation.3" shapeId="3075" r:id="rId7"/>
      </mc:Fallback>
    </mc:AlternateContent>
    <mc:AlternateContent xmlns:mc="http://schemas.openxmlformats.org/markup-compatibility/2006">
      <mc:Choice Requires="x14">
        <oleObject progId="Equation.3" shapeId="3074" r:id="rId9">
          <objectPr defaultSize="0" autoPict="0" r:id="rId10">
            <anchor moveWithCells="1" sizeWithCells="1">
              <from>
                <xdr:col>4</xdr:col>
                <xdr:colOff>0</xdr:colOff>
                <xdr:row>0</xdr:row>
                <xdr:rowOff>0</xdr:rowOff>
              </from>
              <to>
                <xdr:col>4</xdr:col>
                <xdr:colOff>200025</xdr:colOff>
                <xdr:row>1</xdr:row>
                <xdr:rowOff>47625</xdr:rowOff>
              </to>
            </anchor>
          </objectPr>
        </oleObject>
      </mc:Choice>
      <mc:Fallback>
        <oleObject progId="Equation.3" shapeId="3074" r:id="rId9"/>
      </mc:Fallback>
    </mc:AlternateContent>
    <mc:AlternateContent xmlns:mc="http://schemas.openxmlformats.org/markup-compatibility/2006">
      <mc:Choice Requires="x14">
        <oleObject progId="Equation.3" shapeId="3073" r:id="rId11">
          <objectPr defaultSize="0" autoPict="0" r:id="rId12">
            <anchor moveWithCells="1" sizeWithCells="1">
              <from>
                <xdr:col>5</xdr:col>
                <xdr:colOff>0</xdr:colOff>
                <xdr:row>0</xdr:row>
                <xdr:rowOff>0</xdr:rowOff>
              </from>
              <to>
                <xdr:col>5</xdr:col>
                <xdr:colOff>257175</xdr:colOff>
                <xdr:row>1</xdr:row>
                <xdr:rowOff>85725</xdr:rowOff>
              </to>
            </anchor>
          </objectPr>
        </oleObject>
      </mc:Choice>
      <mc:Fallback>
        <oleObject progId="Equation.3" shapeId="3073" r:id="rId11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Ex01</vt:lpstr>
      <vt:lpstr>Ex02</vt:lpstr>
      <vt:lpstr>Ex03</vt:lpstr>
    </vt:vector>
  </TitlesOfParts>
  <Company>Ekonomicko-správní fakulta Masarykovy univerzity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csystem</dc:creator>
  <cp:lastModifiedBy>csystem</cp:lastModifiedBy>
  <dcterms:created xsi:type="dcterms:W3CDTF">2019-03-26T17:07:59Z</dcterms:created>
  <dcterms:modified xsi:type="dcterms:W3CDTF">2019-03-26T17:53:09Z</dcterms:modified>
</cp:coreProperties>
</file>