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8800" windowHeight="12300" activeTab="3"/>
  </bookViews>
  <sheets>
    <sheet name="Ex01" sheetId="1" r:id="rId1"/>
    <sheet name="Ex02" sheetId="2" r:id="rId2"/>
    <sheet name="Ex03" sheetId="3" r:id="rId3"/>
    <sheet name="Ex04" sheetId="4" r:id="rId4"/>
  </sheets>
  <definedNames>
    <definedName name="OLE_LINK1" localSheetId="2">'Ex03'!$A$1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B22" i="4"/>
  <c r="C21" i="4"/>
  <c r="D21" i="4"/>
  <c r="E21" i="4"/>
  <c r="F21" i="4"/>
  <c r="B21" i="4"/>
  <c r="C20" i="4"/>
  <c r="D20" i="4"/>
  <c r="E20" i="4"/>
  <c r="F20" i="4"/>
  <c r="B20" i="4"/>
  <c r="C19" i="4"/>
  <c r="D19" i="4"/>
  <c r="E19" i="4"/>
  <c r="F19" i="4"/>
  <c r="B19" i="4"/>
  <c r="C15" i="4"/>
  <c r="D15" i="4"/>
  <c r="E15" i="4"/>
  <c r="F15" i="4"/>
  <c r="B15" i="4"/>
  <c r="C14" i="4"/>
  <c r="D14" i="4"/>
  <c r="E14" i="4"/>
  <c r="F14" i="4"/>
  <c r="B14" i="4"/>
  <c r="C13" i="4"/>
  <c r="D13" i="4"/>
  <c r="E13" i="4"/>
  <c r="F13" i="4"/>
  <c r="B13" i="4"/>
  <c r="C12" i="4"/>
  <c r="D12" i="4"/>
  <c r="E12" i="4"/>
  <c r="F12" i="4"/>
  <c r="B12" i="4"/>
  <c r="Q45" i="3" l="1"/>
  <c r="Q44" i="3"/>
  <c r="O42" i="3"/>
  <c r="P42" i="3"/>
  <c r="Q42" i="3"/>
  <c r="R42" i="3"/>
  <c r="S42" i="3"/>
  <c r="T42" i="3"/>
  <c r="U42" i="3"/>
  <c r="O37" i="3"/>
  <c r="P37" i="3"/>
  <c r="Q37" i="3"/>
  <c r="R37" i="3"/>
  <c r="S37" i="3"/>
  <c r="T37" i="3"/>
  <c r="U37" i="3"/>
  <c r="O38" i="3"/>
  <c r="P38" i="3"/>
  <c r="Q38" i="3"/>
  <c r="R38" i="3"/>
  <c r="S38" i="3"/>
  <c r="T38" i="3"/>
  <c r="U38" i="3"/>
  <c r="O39" i="3"/>
  <c r="P39" i="3"/>
  <c r="Q39" i="3"/>
  <c r="R39" i="3"/>
  <c r="S39" i="3"/>
  <c r="T39" i="3"/>
  <c r="U39" i="3"/>
  <c r="O40" i="3"/>
  <c r="P40" i="3"/>
  <c r="Q40" i="3"/>
  <c r="R40" i="3"/>
  <c r="S40" i="3"/>
  <c r="T40" i="3"/>
  <c r="U40" i="3"/>
  <c r="O41" i="3"/>
  <c r="P41" i="3"/>
  <c r="Q41" i="3"/>
  <c r="R41" i="3"/>
  <c r="S41" i="3"/>
  <c r="T41" i="3"/>
  <c r="U41" i="3"/>
  <c r="P36" i="3"/>
  <c r="Q36" i="3"/>
  <c r="R36" i="3"/>
  <c r="S36" i="3"/>
  <c r="T36" i="3"/>
  <c r="U36" i="3"/>
  <c r="O36" i="3"/>
  <c r="O44" i="3"/>
  <c r="O34" i="3" a="1"/>
  <c r="O34" i="3" s="1"/>
  <c r="P34" i="3"/>
  <c r="Q34" i="3"/>
  <c r="R34" i="3"/>
  <c r="T34" i="3"/>
  <c r="U34" i="3"/>
  <c r="L53" i="3"/>
  <c r="L44" i="3" a="1"/>
  <c r="L44" i="3" s="1"/>
  <c r="L45" i="3"/>
  <c r="L46" i="3"/>
  <c r="L47" i="3"/>
  <c r="L49" i="3"/>
  <c r="L50" i="3"/>
  <c r="L51" i="3"/>
  <c r="B44" i="3" a="1"/>
  <c r="B44" i="3" s="1"/>
  <c r="J40" i="3"/>
  <c r="J41" i="3"/>
  <c r="I41" i="3"/>
  <c r="B41" i="3" a="1"/>
  <c r="B41" i="3" s="1"/>
  <c r="J34" i="3"/>
  <c r="J35" i="3"/>
  <c r="J36" i="3"/>
  <c r="J37" i="3"/>
  <c r="J38" i="3"/>
  <c r="J39" i="3"/>
  <c r="J33" i="3"/>
  <c r="B40" i="3"/>
  <c r="C40" i="3"/>
  <c r="D40" i="3"/>
  <c r="E40" i="3"/>
  <c r="F40" i="3"/>
  <c r="G40" i="3"/>
  <c r="H40" i="3"/>
  <c r="I40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C33" i="3"/>
  <c r="D33" i="3"/>
  <c r="E33" i="3"/>
  <c r="F33" i="3"/>
  <c r="G33" i="3"/>
  <c r="H33" i="3"/>
  <c r="I33" i="3"/>
  <c r="B33" i="3"/>
  <c r="Q20" i="3"/>
  <c r="Q19" i="3"/>
  <c r="P6" i="3"/>
  <c r="Q6" i="3"/>
  <c r="R6" i="3"/>
  <c r="S6" i="3"/>
  <c r="T6" i="3"/>
  <c r="U6" i="3"/>
  <c r="V6" i="3"/>
  <c r="P7" i="3"/>
  <c r="Q7" i="3"/>
  <c r="R7" i="3"/>
  <c r="S7" i="3"/>
  <c r="T7" i="3"/>
  <c r="U7" i="3"/>
  <c r="V7" i="3"/>
  <c r="P8" i="3"/>
  <c r="Q8" i="3"/>
  <c r="R8" i="3"/>
  <c r="S8" i="3"/>
  <c r="T8" i="3"/>
  <c r="U8" i="3"/>
  <c r="V8" i="3"/>
  <c r="P9" i="3"/>
  <c r="Q9" i="3"/>
  <c r="R9" i="3"/>
  <c r="S9" i="3"/>
  <c r="T9" i="3"/>
  <c r="U9" i="3"/>
  <c r="V9" i="3"/>
  <c r="P10" i="3"/>
  <c r="Q10" i="3"/>
  <c r="R10" i="3"/>
  <c r="S10" i="3"/>
  <c r="T10" i="3"/>
  <c r="U10" i="3"/>
  <c r="V10" i="3"/>
  <c r="P11" i="3"/>
  <c r="Q11" i="3"/>
  <c r="R11" i="3"/>
  <c r="S11" i="3"/>
  <c r="T11" i="3"/>
  <c r="U11" i="3"/>
  <c r="V11" i="3"/>
  <c r="Q5" i="3"/>
  <c r="R5" i="3"/>
  <c r="S5" i="3"/>
  <c r="T5" i="3"/>
  <c r="U5" i="3"/>
  <c r="V5" i="3"/>
  <c r="P5" i="3"/>
  <c r="P3" i="3" a="1"/>
  <c r="P3" i="3" s="1"/>
  <c r="O19" i="3"/>
  <c r="K28" i="3"/>
  <c r="K20" i="3" a="1"/>
  <c r="K20" i="3" s="1"/>
  <c r="B20" i="3" a="1"/>
  <c r="B20" i="3" s="1"/>
  <c r="B17" i="3" a="1"/>
  <c r="B17" i="3" s="1"/>
  <c r="B16" i="3"/>
  <c r="C16" i="3"/>
  <c r="D16" i="3"/>
  <c r="E16" i="3"/>
  <c r="F16" i="3"/>
  <c r="G16" i="3"/>
  <c r="H16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C10" i="3"/>
  <c r="D10" i="3"/>
  <c r="E10" i="3"/>
  <c r="F10" i="3"/>
  <c r="G10" i="3"/>
  <c r="H10" i="3"/>
  <c r="B10" i="3"/>
  <c r="P31" i="2"/>
  <c r="P30" i="2"/>
  <c r="P26" i="2"/>
  <c r="Q26" i="2"/>
  <c r="R26" i="2"/>
  <c r="P27" i="2"/>
  <c r="Q27" i="2"/>
  <c r="R27" i="2"/>
  <c r="Q25" i="2"/>
  <c r="R25" i="2"/>
  <c r="P25" i="2"/>
  <c r="N30" i="2"/>
  <c r="P23" i="2" a="1"/>
  <c r="P23" i="2" s="1"/>
  <c r="L36" i="2"/>
  <c r="L31" i="2" a="1"/>
  <c r="L31" i="2" s="1"/>
  <c r="F31" i="2" a="1"/>
  <c r="F31" i="2" s="1"/>
  <c r="J24" i="2" a="1"/>
  <c r="J24" i="2" s="1"/>
  <c r="J26" i="2"/>
  <c r="G28" i="2"/>
  <c r="H28" i="2"/>
  <c r="F28" i="2"/>
  <c r="F25" i="2"/>
  <c r="G25" i="2"/>
  <c r="H25" i="2"/>
  <c r="I25" i="2"/>
  <c r="F26" i="2"/>
  <c r="G26" i="2"/>
  <c r="H26" i="2"/>
  <c r="I26" i="2"/>
  <c r="F27" i="2"/>
  <c r="G27" i="2"/>
  <c r="H27" i="2"/>
  <c r="I27" i="2"/>
  <c r="G24" i="2"/>
  <c r="H24" i="2"/>
  <c r="I24" i="2"/>
  <c r="F24" i="2"/>
  <c r="S15" i="2"/>
  <c r="T15" i="2"/>
  <c r="U15" i="2"/>
  <c r="S16" i="2"/>
  <c r="T16" i="2"/>
  <c r="U16" i="2"/>
  <c r="T14" i="2"/>
  <c r="U14" i="2"/>
  <c r="S14" i="2"/>
  <c r="P17" i="2"/>
  <c r="P16" i="2"/>
  <c r="P10" i="2"/>
  <c r="Q10" i="2"/>
  <c r="R10" i="2"/>
  <c r="P11" i="2"/>
  <c r="Q11" i="2"/>
  <c r="R11" i="2"/>
  <c r="Q9" i="2"/>
  <c r="R9" i="2"/>
  <c r="P9" i="2"/>
  <c r="N16" i="2"/>
  <c r="P7" i="2" a="1"/>
  <c r="P7" i="2" s="1"/>
  <c r="K21" i="2"/>
  <c r="K17" i="2" a="1"/>
  <c r="K17" i="2" s="1"/>
  <c r="K20" i="2"/>
  <c r="F17" i="2" a="1"/>
  <c r="F17" i="2" s="1"/>
  <c r="F12" i="2"/>
  <c r="G12" i="2"/>
  <c r="H12" i="2"/>
  <c r="F13" i="2"/>
  <c r="G13" i="2"/>
  <c r="H13" i="2"/>
  <c r="G11" i="2"/>
  <c r="H11" i="2"/>
  <c r="F11" i="2"/>
  <c r="G9" i="2"/>
  <c r="F8" i="2" a="1"/>
  <c r="F8" i="2" s="1"/>
  <c r="H8" i="2"/>
  <c r="H7" i="2"/>
  <c r="G7" i="2"/>
  <c r="G8" i="2"/>
  <c r="H9" i="2"/>
  <c r="F7" i="2"/>
  <c r="L4" i="1"/>
  <c r="L5" i="1"/>
  <c r="L3" i="1"/>
  <c r="K4" i="1"/>
  <c r="K5" i="1"/>
  <c r="K3" i="1"/>
  <c r="J5" i="1"/>
  <c r="I5" i="1"/>
  <c r="J4" i="1"/>
  <c r="I4" i="1"/>
  <c r="J3" i="1"/>
  <c r="I3" i="1"/>
  <c r="M55" i="1"/>
  <c r="K55" i="1"/>
  <c r="D48" i="1"/>
  <c r="E47" i="1"/>
  <c r="E48" i="1"/>
  <c r="E52" i="1" s="1"/>
  <c r="D47" i="1"/>
  <c r="D51" i="1" s="1"/>
  <c r="K48" i="1"/>
  <c r="I48" i="1"/>
  <c r="L48" i="1" s="1"/>
  <c r="H48" i="1"/>
  <c r="D52" i="1"/>
  <c r="L47" i="1"/>
  <c r="I47" i="1"/>
  <c r="H47" i="1"/>
  <c r="K47" i="1" s="1"/>
  <c r="K51" i="1" s="1" a="1"/>
  <c r="E51" i="1"/>
  <c r="M36" i="1"/>
  <c r="K36" i="1"/>
  <c r="D33" i="1"/>
  <c r="E33" i="1"/>
  <c r="E32" i="1"/>
  <c r="D29" i="1"/>
  <c r="E28" i="1"/>
  <c r="E29" i="1"/>
  <c r="D28" i="1"/>
  <c r="D32" i="1" s="1"/>
  <c r="K29" i="1"/>
  <c r="I29" i="1"/>
  <c r="L29" i="1" s="1"/>
  <c r="H29" i="1"/>
  <c r="L28" i="1"/>
  <c r="I28" i="1"/>
  <c r="H28" i="1"/>
  <c r="K28" i="1" s="1"/>
  <c r="K32" i="1" s="1" a="1"/>
  <c r="M19" i="1"/>
  <c r="M18" i="1"/>
  <c r="K18" i="1"/>
  <c r="H22" i="1"/>
  <c r="H19" i="1" a="1"/>
  <c r="H20" i="1" s="1"/>
  <c r="H19" i="1"/>
  <c r="D23" i="1" a="1"/>
  <c r="D23" i="1" s="1"/>
  <c r="K14" i="1" a="1"/>
  <c r="K14" i="1" s="1"/>
  <c r="K11" i="1"/>
  <c r="L11" i="1"/>
  <c r="L10" i="1"/>
  <c r="K10" i="1"/>
  <c r="H11" i="1"/>
  <c r="I10" i="1"/>
  <c r="I11" i="1"/>
  <c r="H10" i="1"/>
  <c r="D19" i="1" a="1"/>
  <c r="D19" i="1" s="1"/>
  <c r="D15" i="1"/>
  <c r="E15" i="1"/>
  <c r="E14" i="1"/>
  <c r="D14" i="1"/>
  <c r="D11" i="1"/>
  <c r="E10" i="1"/>
  <c r="E11" i="1"/>
  <c r="D10" i="1"/>
  <c r="S34" i="3" l="1"/>
  <c r="L52" i="3"/>
  <c r="L48" i="3"/>
  <c r="I52" i="3"/>
  <c r="E52" i="3"/>
  <c r="J51" i="3"/>
  <c r="F51" i="3"/>
  <c r="B51" i="3"/>
  <c r="G50" i="3"/>
  <c r="C50" i="3"/>
  <c r="H49" i="3"/>
  <c r="D49" i="3"/>
  <c r="I48" i="3"/>
  <c r="E48" i="3"/>
  <c r="J47" i="3"/>
  <c r="F47" i="3"/>
  <c r="B47" i="3"/>
  <c r="G46" i="3"/>
  <c r="C46" i="3"/>
  <c r="H45" i="3"/>
  <c r="D45" i="3"/>
  <c r="I44" i="3"/>
  <c r="E44" i="3"/>
  <c r="H52" i="3"/>
  <c r="D52" i="3"/>
  <c r="I51" i="3"/>
  <c r="E51" i="3"/>
  <c r="J50" i="3"/>
  <c r="F50" i="3"/>
  <c r="B50" i="3"/>
  <c r="G49" i="3"/>
  <c r="C49" i="3"/>
  <c r="H48" i="3"/>
  <c r="D48" i="3"/>
  <c r="I47" i="3"/>
  <c r="E47" i="3"/>
  <c r="J46" i="3"/>
  <c r="F46" i="3"/>
  <c r="B46" i="3"/>
  <c r="G45" i="3"/>
  <c r="C45" i="3"/>
  <c r="H44" i="3"/>
  <c r="D44" i="3"/>
  <c r="G52" i="3"/>
  <c r="C52" i="3"/>
  <c r="H51" i="3"/>
  <c r="D51" i="3"/>
  <c r="I50" i="3"/>
  <c r="E50" i="3"/>
  <c r="J49" i="3"/>
  <c r="F49" i="3"/>
  <c r="B49" i="3"/>
  <c r="G48" i="3"/>
  <c r="C48" i="3"/>
  <c r="H47" i="3"/>
  <c r="D47" i="3"/>
  <c r="I46" i="3"/>
  <c r="E46" i="3"/>
  <c r="J45" i="3"/>
  <c r="F45" i="3"/>
  <c r="B45" i="3"/>
  <c r="G44" i="3"/>
  <c r="C44" i="3"/>
  <c r="J52" i="3"/>
  <c r="F52" i="3"/>
  <c r="B52" i="3"/>
  <c r="G51" i="3"/>
  <c r="C51" i="3"/>
  <c r="H50" i="3"/>
  <c r="D50" i="3"/>
  <c r="I49" i="3"/>
  <c r="E49" i="3"/>
  <c r="J48" i="3"/>
  <c r="F48" i="3"/>
  <c r="B48" i="3"/>
  <c r="G47" i="3"/>
  <c r="C47" i="3"/>
  <c r="H46" i="3"/>
  <c r="D46" i="3"/>
  <c r="I45" i="3"/>
  <c r="E45" i="3"/>
  <c r="J44" i="3"/>
  <c r="F44" i="3"/>
  <c r="E41" i="3"/>
  <c r="D41" i="3"/>
  <c r="G41" i="3"/>
  <c r="C41" i="3"/>
  <c r="H41" i="3"/>
  <c r="F41" i="3"/>
  <c r="S3" i="3"/>
  <c r="R3" i="3"/>
  <c r="U3" i="3"/>
  <c r="Q3" i="3"/>
  <c r="V3" i="3"/>
  <c r="T3" i="3"/>
  <c r="K22" i="3"/>
  <c r="K25" i="3"/>
  <c r="K21" i="3"/>
  <c r="K27" i="3"/>
  <c r="K23" i="3"/>
  <c r="K26" i="3"/>
  <c r="K24" i="3"/>
  <c r="I27" i="3"/>
  <c r="I26" i="3"/>
  <c r="I25" i="3"/>
  <c r="I24" i="3"/>
  <c r="I23" i="3"/>
  <c r="I22" i="3"/>
  <c r="E22" i="3"/>
  <c r="I21" i="3"/>
  <c r="E21" i="3"/>
  <c r="E20" i="3"/>
  <c r="H27" i="3"/>
  <c r="H26" i="3"/>
  <c r="H25" i="3"/>
  <c r="H24" i="3"/>
  <c r="H23" i="3"/>
  <c r="H22" i="3"/>
  <c r="H21" i="3"/>
  <c r="D21" i="3"/>
  <c r="D20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E27" i="3"/>
  <c r="E26" i="3"/>
  <c r="E25" i="3"/>
  <c r="E24" i="3"/>
  <c r="E23" i="3"/>
  <c r="I20" i="3"/>
  <c r="D27" i="3"/>
  <c r="D26" i="3"/>
  <c r="D25" i="3"/>
  <c r="D24" i="3"/>
  <c r="D23" i="3"/>
  <c r="D22" i="3"/>
  <c r="H20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D17" i="3"/>
  <c r="G17" i="3"/>
  <c r="C17" i="3"/>
  <c r="E17" i="3"/>
  <c r="H17" i="3"/>
  <c r="F17" i="3"/>
  <c r="Q23" i="2"/>
  <c r="R23" i="2"/>
  <c r="L34" i="2"/>
  <c r="L33" i="2"/>
  <c r="L32" i="2"/>
  <c r="L35" i="2"/>
  <c r="I35" i="2"/>
  <c r="J34" i="2"/>
  <c r="F34" i="2"/>
  <c r="G33" i="2"/>
  <c r="H32" i="2"/>
  <c r="I31" i="2"/>
  <c r="H35" i="2"/>
  <c r="G32" i="2"/>
  <c r="G35" i="2"/>
  <c r="H34" i="2"/>
  <c r="I33" i="2"/>
  <c r="J32" i="2"/>
  <c r="F32" i="2"/>
  <c r="G31" i="2"/>
  <c r="I34" i="2"/>
  <c r="J33" i="2"/>
  <c r="F33" i="2"/>
  <c r="H31" i="2"/>
  <c r="J35" i="2"/>
  <c r="F35" i="2"/>
  <c r="G34" i="2"/>
  <c r="H33" i="2"/>
  <c r="I32" i="2"/>
  <c r="J31" i="2"/>
  <c r="J25" i="2"/>
  <c r="Q7" i="2"/>
  <c r="R7" i="2"/>
  <c r="K19" i="2"/>
  <c r="K18" i="2"/>
  <c r="I17" i="2"/>
  <c r="H19" i="2"/>
  <c r="H17" i="2"/>
  <c r="G20" i="2"/>
  <c r="G19" i="2"/>
  <c r="G18" i="2"/>
  <c r="G17" i="2"/>
  <c r="I20" i="2"/>
  <c r="I19" i="2"/>
  <c r="I18" i="2"/>
  <c r="H20" i="2"/>
  <c r="H18" i="2"/>
  <c r="F20" i="2"/>
  <c r="F19" i="2"/>
  <c r="F18" i="2"/>
  <c r="F9" i="2"/>
  <c r="K53" i="1"/>
  <c r="M51" i="1"/>
  <c r="L53" i="1"/>
  <c r="M52" i="1"/>
  <c r="L51" i="1"/>
  <c r="M53" i="1"/>
  <c r="L52" i="1"/>
  <c r="K51" i="1"/>
  <c r="K52" i="1"/>
  <c r="D56" i="1" a="1"/>
  <c r="D37" i="1" a="1"/>
  <c r="F39" i="1" s="1"/>
  <c r="K34" i="1"/>
  <c r="M32" i="1"/>
  <c r="M33" i="1"/>
  <c r="L32" i="1"/>
  <c r="L34" i="1"/>
  <c r="K33" i="1"/>
  <c r="M34" i="1"/>
  <c r="L33" i="1"/>
  <c r="K32" i="1"/>
  <c r="H21" i="1"/>
  <c r="E25" i="1"/>
  <c r="D24" i="1"/>
  <c r="E23" i="1"/>
  <c r="D25" i="1"/>
  <c r="F23" i="1"/>
  <c r="F24" i="1"/>
  <c r="F25" i="1"/>
  <c r="E24" i="1"/>
  <c r="K16" i="1"/>
  <c r="M15" i="1"/>
  <c r="L14" i="1"/>
  <c r="L16" i="1"/>
  <c r="K15" i="1"/>
  <c r="M14" i="1"/>
  <c r="M16" i="1"/>
  <c r="L15" i="1"/>
  <c r="D20" i="1"/>
  <c r="F20" i="1"/>
  <c r="E19" i="1"/>
  <c r="E21" i="1"/>
  <c r="D21" i="1"/>
  <c r="F19" i="1"/>
  <c r="F21" i="1"/>
  <c r="E20" i="1"/>
  <c r="F58" i="1" l="1"/>
  <c r="E57" i="1"/>
  <c r="D56" i="1"/>
  <c r="F57" i="1"/>
  <c r="E56" i="1"/>
  <c r="E58" i="1"/>
  <c r="D57" i="1"/>
  <c r="D58" i="1"/>
  <c r="F56" i="1"/>
  <c r="D39" i="1"/>
  <c r="F38" i="1"/>
  <c r="D38" i="1"/>
  <c r="D37" i="1"/>
  <c r="E39" i="1"/>
  <c r="E38" i="1"/>
  <c r="F37" i="1"/>
  <c r="E37" i="1"/>
  <c r="D60" i="1" l="1" a="1"/>
  <c r="H56" i="1" a="1"/>
  <c r="D41" i="1" a="1"/>
  <c r="D41" i="1" s="1"/>
  <c r="H37" i="1" a="1"/>
  <c r="H39" i="1" s="1"/>
  <c r="E43" i="1"/>
  <c r="F42" i="1"/>
  <c r="H58" i="1" l="1"/>
  <c r="H57" i="1"/>
  <c r="H56" i="1"/>
  <c r="F62" i="1"/>
  <c r="E61" i="1"/>
  <c r="D60" i="1"/>
  <c r="E62" i="1"/>
  <c r="D61" i="1"/>
  <c r="D62" i="1"/>
  <c r="F60" i="1"/>
  <c r="F61" i="1"/>
  <c r="E60" i="1"/>
  <c r="D43" i="1"/>
  <c r="E42" i="1"/>
  <c r="E41" i="1"/>
  <c r="D42" i="1"/>
  <c r="F43" i="1"/>
  <c r="F41" i="1"/>
  <c r="H37" i="1"/>
  <c r="H38" i="1"/>
  <c r="H59" i="1" l="1"/>
  <c r="M56" i="1"/>
  <c r="H40" i="1"/>
  <c r="M37" i="1"/>
</calcChain>
</file>

<file path=xl/sharedStrings.xml><?xml version="1.0" encoding="utf-8"?>
<sst xmlns="http://schemas.openxmlformats.org/spreadsheetml/2006/main" count="142" uniqueCount="59">
  <si>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</si>
  <si>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</si>
  <si>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</si>
  <si>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</si>
  <si>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</si>
  <si>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</si>
  <si>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</si>
  <si>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</si>
  <si>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</si>
  <si>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</si>
  <si>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Covar_M</t>
  </si>
  <si>
    <t>Systém of Matrix</t>
  </si>
  <si>
    <t>VRS</t>
  </si>
  <si>
    <t>Inversion M</t>
  </si>
  <si>
    <t>Proof</t>
  </si>
  <si>
    <t>wi</t>
  </si>
  <si>
    <t>w1</t>
  </si>
  <si>
    <t>w2</t>
  </si>
  <si>
    <t>lambda</t>
  </si>
  <si>
    <t>Rp</t>
  </si>
  <si>
    <t>VarP</t>
  </si>
  <si>
    <t>SigmaP</t>
  </si>
  <si>
    <t>Market I.</t>
  </si>
  <si>
    <t>Market II.</t>
  </si>
  <si>
    <t>Market III.</t>
  </si>
  <si>
    <t>rp</t>
  </si>
  <si>
    <t>sigmap</t>
  </si>
  <si>
    <t>Company 1</t>
  </si>
  <si>
    <t>Company 2</t>
  </si>
  <si>
    <t>Company 3</t>
  </si>
  <si>
    <t>Correlation</t>
  </si>
  <si>
    <t>m</t>
  </si>
  <si>
    <t>s</t>
  </si>
  <si>
    <t>s1.2</t>
  </si>
  <si>
    <t>s1.3</t>
  </si>
  <si>
    <t>s2.3</t>
  </si>
  <si>
    <t>w3</t>
  </si>
  <si>
    <t>proof</t>
  </si>
  <si>
    <t>var-p</t>
  </si>
  <si>
    <t>sigma-p</t>
  </si>
  <si>
    <t>lambda1</t>
  </si>
  <si>
    <t>lambda2</t>
  </si>
  <si>
    <r>
      <t>Sec</t>
    </r>
    <r>
      <rPr>
        <vertAlign val="subscript"/>
        <sz val="10"/>
        <color theme="1"/>
        <rFont val="Arial"/>
        <family val="2"/>
        <charset val="238"/>
      </rPr>
      <t>1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</si>
  <si>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2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</si>
  <si>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3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</si>
  <si>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4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</si>
  <si>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5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</si>
  <si>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6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</si>
  <si>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</si>
  <si>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(%)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</si>
  <si>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1</t>
    </r>
  </si>
  <si>
    <t>InvM</t>
  </si>
  <si>
    <t>2nd opt - E(rp)=5%</t>
  </si>
  <si>
    <t>InvMatrix</t>
  </si>
  <si>
    <t>Risky portfolio</t>
  </si>
  <si>
    <t>C</t>
  </si>
  <si>
    <t>D</t>
  </si>
  <si>
    <t>Portfolio</t>
  </si>
  <si>
    <t>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</si>
</sst>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" fontId="0" fillId="0" borderId="0" xfId="0" applyNumberFormat="1"/>
    <xf numFmtId="0" fontId="0" fillId="6" borderId="0" xfId="0" applyFill="1"/>
    <xf numFmtId="0" fontId="0" fillId="7" borderId="0" xfId="0" applyFill="1"/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8" borderId="0" xfId="0" applyFill="1"/>
    <xf numFmtId="0" fontId="10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171450</xdr:colOff>
          <xdr:row>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209550</xdr:colOff>
          <xdr:row>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145" zoomScaleNormal="145" workbookViewId="0">
      <selection activeCell="L3" sqref="L3:L5"/>
    </sheetView>
  </sheetViews>
  <sheetFormatPr defaultRowHeight="15" x14ac:dyDescent="0.25"/>
  <sheetData>
    <row r="1" spans="1:13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13" ht="16.5" thickBot="1" x14ac:dyDescent="0.3">
      <c r="A2" s="34" t="s">
        <v>5</v>
      </c>
      <c r="B2" s="4" t="s">
        <v>6</v>
      </c>
      <c r="C2" s="5">
        <v>0.22</v>
      </c>
      <c r="D2" s="5">
        <v>0.3</v>
      </c>
      <c r="E2" s="36">
        <v>0.15</v>
      </c>
      <c r="H2" t="s">
        <v>0</v>
      </c>
      <c r="I2" t="s">
        <v>25</v>
      </c>
      <c r="J2" t="s">
        <v>26</v>
      </c>
    </row>
    <row r="3" spans="1:13" ht="16.5" thickBot="1" x14ac:dyDescent="0.3">
      <c r="A3" s="35"/>
      <c r="B3" s="4" t="s">
        <v>7</v>
      </c>
      <c r="C3" s="5">
        <v>0.31</v>
      </c>
      <c r="D3" s="5">
        <v>0.32</v>
      </c>
      <c r="E3" s="37"/>
      <c r="H3" t="s">
        <v>5</v>
      </c>
      <c r="I3">
        <f>K18</f>
        <v>0.26158924205378975</v>
      </c>
      <c r="J3">
        <f>M19</f>
        <v>0.2346594056815465</v>
      </c>
      <c r="K3">
        <f>I3/J3</f>
        <v>1.1147613763617445</v>
      </c>
      <c r="L3">
        <f>J3/I3</f>
        <v>0.89705296685440239</v>
      </c>
    </row>
    <row r="4" spans="1:13" ht="16.5" thickBot="1" x14ac:dyDescent="0.3">
      <c r="A4" s="34" t="s">
        <v>8</v>
      </c>
      <c r="B4" s="4" t="s">
        <v>6</v>
      </c>
      <c r="C4" s="5">
        <v>0.26</v>
      </c>
      <c r="D4" s="5">
        <v>0.28999999999999998</v>
      </c>
      <c r="E4" s="36">
        <v>-0.06</v>
      </c>
      <c r="H4" t="s">
        <v>8</v>
      </c>
      <c r="I4">
        <f>K36</f>
        <v>0.29514876469552631</v>
      </c>
      <c r="J4">
        <f>M37</f>
        <v>0.2112511740270491</v>
      </c>
      <c r="K4">
        <f>I4/J4</f>
        <v>1.3971461510445133</v>
      </c>
      <c r="L4">
        <f>J4/I4</f>
        <v>0.71574473382930992</v>
      </c>
    </row>
    <row r="5" spans="1:13" ht="16.5" thickBot="1" x14ac:dyDescent="0.3">
      <c r="A5" s="35"/>
      <c r="B5" s="4" t="s">
        <v>7</v>
      </c>
      <c r="C5" s="5">
        <v>0.34</v>
      </c>
      <c r="D5" s="5">
        <v>0.33</v>
      </c>
      <c r="E5" s="37"/>
      <c r="H5" t="s">
        <v>9</v>
      </c>
      <c r="I5">
        <f>K55</f>
        <v>0.22467432052483599</v>
      </c>
      <c r="J5">
        <f>M56</f>
        <v>0.18319150743791543</v>
      </c>
      <c r="K5">
        <f>I5/J5</f>
        <v>1.2264450665158662</v>
      </c>
      <c r="L5">
        <f>J5/I5</f>
        <v>0.81536468880814994</v>
      </c>
    </row>
    <row r="6" spans="1:13" ht="16.5" thickBot="1" x14ac:dyDescent="0.3">
      <c r="A6" s="34" t="s">
        <v>9</v>
      </c>
      <c r="B6" s="4" t="s">
        <v>6</v>
      </c>
      <c r="C6" s="5">
        <v>0.18</v>
      </c>
      <c r="D6" s="5">
        <v>0.2</v>
      </c>
      <c r="E6" s="36">
        <v>0.09</v>
      </c>
    </row>
    <row r="7" spans="1:13" ht="16.5" thickBot="1" x14ac:dyDescent="0.3">
      <c r="A7" s="35"/>
      <c r="B7" s="4" t="s">
        <v>7</v>
      </c>
      <c r="C7" s="5">
        <v>0.41</v>
      </c>
      <c r="D7" s="5">
        <v>0.38</v>
      </c>
      <c r="E7" s="37"/>
    </row>
    <row r="9" spans="1:13" ht="15.75" x14ac:dyDescent="0.25">
      <c r="A9" t="s">
        <v>22</v>
      </c>
      <c r="C9" s="6" t="s">
        <v>10</v>
      </c>
    </row>
    <row r="10" spans="1:13" x14ac:dyDescent="0.25">
      <c r="D10" s="10">
        <f>D2^2</f>
        <v>0.09</v>
      </c>
      <c r="E10" s="10">
        <f>D2*E2*D3</f>
        <v>1.44E-2</v>
      </c>
      <c r="H10">
        <f>D2^2</f>
        <v>0.09</v>
      </c>
      <c r="I10">
        <f>D2*E2*D3</f>
        <v>1.44E-2</v>
      </c>
      <c r="K10">
        <f>2*H10</f>
        <v>0.18</v>
      </c>
      <c r="L10">
        <f>2*I10</f>
        <v>2.8799999999999999E-2</v>
      </c>
      <c r="M10">
        <v>1</v>
      </c>
    </row>
    <row r="11" spans="1:13" x14ac:dyDescent="0.25">
      <c r="D11" s="10">
        <f>E10</f>
        <v>1.44E-2</v>
      </c>
      <c r="E11" s="10">
        <f>D3^2</f>
        <v>0.1024</v>
      </c>
      <c r="H11">
        <f>I10</f>
        <v>1.44E-2</v>
      </c>
      <c r="I11">
        <f>D3^2</f>
        <v>0.1024</v>
      </c>
      <c r="K11">
        <f>2*H11</f>
        <v>2.8799999999999999E-2</v>
      </c>
      <c r="L11">
        <f>2*I11</f>
        <v>0.20480000000000001</v>
      </c>
      <c r="M11">
        <v>1</v>
      </c>
    </row>
    <row r="12" spans="1:13" x14ac:dyDescent="0.25">
      <c r="K12">
        <v>1</v>
      </c>
      <c r="L12">
        <v>1</v>
      </c>
      <c r="M12">
        <v>0</v>
      </c>
    </row>
    <row r="13" spans="1:13" x14ac:dyDescent="0.25">
      <c r="C13" t="s">
        <v>11</v>
      </c>
      <c r="H13" t="s">
        <v>12</v>
      </c>
    </row>
    <row r="14" spans="1:13" x14ac:dyDescent="0.25">
      <c r="D14" s="8">
        <f>2*D10</f>
        <v>0.18</v>
      </c>
      <c r="E14" s="8">
        <f>2*E10</f>
        <v>2.8799999999999999E-2</v>
      </c>
      <c r="F14" s="8">
        <v>1</v>
      </c>
      <c r="H14">
        <v>0</v>
      </c>
      <c r="K14">
        <f t="array" ref="K14:M16">MINVERSE(K10:M12)</f>
        <v>3.0562347188264058</v>
      </c>
      <c r="L14">
        <v>-3.0562347188264058</v>
      </c>
      <c r="M14">
        <v>0.53789731051344747</v>
      </c>
    </row>
    <row r="15" spans="1:13" x14ac:dyDescent="0.25">
      <c r="D15" s="8">
        <f>2*D11</f>
        <v>2.8799999999999999E-2</v>
      </c>
      <c r="E15" s="8">
        <f>2*E11</f>
        <v>0.20480000000000001</v>
      </c>
      <c r="F15" s="8">
        <v>1</v>
      </c>
      <c r="H15">
        <v>0</v>
      </c>
      <c r="K15">
        <v>-3.0562347188264058</v>
      </c>
      <c r="L15">
        <v>3.0562347188264058</v>
      </c>
      <c r="M15">
        <v>0.46210268948655248</v>
      </c>
    </row>
    <row r="16" spans="1:13" x14ac:dyDescent="0.25">
      <c r="D16" s="8">
        <v>1</v>
      </c>
      <c r="E16" s="8">
        <v>1</v>
      </c>
      <c r="F16" s="8">
        <v>0</v>
      </c>
      <c r="H16" s="8">
        <v>1</v>
      </c>
      <c r="K16">
        <v>0.53789731051344747</v>
      </c>
      <c r="L16">
        <v>0.46210268948655259</v>
      </c>
      <c r="M16">
        <v>-0.11013007334963325</v>
      </c>
    </row>
    <row r="18" spans="1:13" x14ac:dyDescent="0.25">
      <c r="C18" t="s">
        <v>13</v>
      </c>
      <c r="H18" t="s">
        <v>15</v>
      </c>
      <c r="J18" t="s">
        <v>19</v>
      </c>
      <c r="K18">
        <f>SUMPRODUCT(H19:H20,C2:C3)</f>
        <v>0.26158924205378975</v>
      </c>
      <c r="L18" t="s">
        <v>20</v>
      </c>
      <c r="M18">
        <f>H19^2*D10+H20^2*E11+2*H19*H20*E10</f>
        <v>5.5065036674816624E-2</v>
      </c>
    </row>
    <row r="19" spans="1:13" x14ac:dyDescent="0.25">
      <c r="D19">
        <f t="array" ref="D19:F21">MINVERSE(D14:F16)</f>
        <v>3.0562347188264058</v>
      </c>
      <c r="E19">
        <v>-3.0562347188264058</v>
      </c>
      <c r="F19">
        <v>0.53789731051344747</v>
      </c>
      <c r="G19" s="13" t="s">
        <v>16</v>
      </c>
      <c r="H19" s="13">
        <f t="array" ref="H19:H21">MMULT(D19:F21,H14:H16)</f>
        <v>0.53789731051344747</v>
      </c>
      <c r="L19" t="s">
        <v>21</v>
      </c>
      <c r="M19">
        <f>M18^0.5</f>
        <v>0.2346594056815465</v>
      </c>
    </row>
    <row r="20" spans="1:13" x14ac:dyDescent="0.25">
      <c r="D20">
        <v>-3.0562347188264058</v>
      </c>
      <c r="E20">
        <v>3.0562347188264058</v>
      </c>
      <c r="F20">
        <v>0.46210268948655248</v>
      </c>
      <c r="G20" s="13" t="s">
        <v>17</v>
      </c>
      <c r="H20" s="13">
        <v>0.46210268948655248</v>
      </c>
    </row>
    <row r="21" spans="1:13" x14ac:dyDescent="0.25">
      <c r="D21">
        <v>0.53789731051344747</v>
      </c>
      <c r="E21">
        <v>0.46210268948655259</v>
      </c>
      <c r="F21">
        <v>-0.11013007334963325</v>
      </c>
      <c r="G21" t="s">
        <v>18</v>
      </c>
      <c r="H21">
        <v>-0.11013007334963325</v>
      </c>
    </row>
    <row r="22" spans="1:13" x14ac:dyDescent="0.25">
      <c r="G22" t="s">
        <v>14</v>
      </c>
      <c r="H22">
        <f>SUM(H19:H20)</f>
        <v>1</v>
      </c>
    </row>
    <row r="23" spans="1:13" x14ac:dyDescent="0.25">
      <c r="C23" t="s">
        <v>14</v>
      </c>
      <c r="D23" s="11">
        <f t="array" ref="D23:F25">MMULT(D19:F21,D14:F16)</f>
        <v>1</v>
      </c>
      <c r="E23" s="11">
        <v>0</v>
      </c>
      <c r="F23" s="11">
        <v>0</v>
      </c>
    </row>
    <row r="24" spans="1:13" x14ac:dyDescent="0.25">
      <c r="D24" s="11">
        <v>0</v>
      </c>
      <c r="E24" s="11">
        <v>1</v>
      </c>
      <c r="F24" s="11">
        <v>0</v>
      </c>
    </row>
    <row r="25" spans="1:13" x14ac:dyDescent="0.25">
      <c r="D25" s="11">
        <v>0</v>
      </c>
      <c r="E25" s="11">
        <v>1.3877787807814457E-17</v>
      </c>
      <c r="F25" s="11">
        <v>1</v>
      </c>
    </row>
    <row r="27" spans="1:13" ht="15.75" x14ac:dyDescent="0.25">
      <c r="A27" t="s">
        <v>23</v>
      </c>
      <c r="C27" s="6" t="s">
        <v>10</v>
      </c>
    </row>
    <row r="28" spans="1:13" x14ac:dyDescent="0.25">
      <c r="D28" s="10">
        <f>D4^2</f>
        <v>8.4099999999999994E-2</v>
      </c>
      <c r="E28" s="10">
        <f>D4*D5*E4</f>
        <v>-5.7419999999999997E-3</v>
      </c>
      <c r="H28">
        <f>D20^2</f>
        <v>9.3405706565599207</v>
      </c>
      <c r="I28">
        <f>D20*E20*D21</f>
        <v>-5.0242678348244079</v>
      </c>
      <c r="K28">
        <f>2*H28</f>
        <v>18.681141313119841</v>
      </c>
      <c r="L28">
        <f>2*I28</f>
        <v>-10.048535669648816</v>
      </c>
      <c r="M28">
        <v>1</v>
      </c>
    </row>
    <row r="29" spans="1:13" x14ac:dyDescent="0.25">
      <c r="D29" s="10">
        <f>E28</f>
        <v>-5.7419999999999997E-3</v>
      </c>
      <c r="E29" s="10">
        <f>D5^2</f>
        <v>0.10890000000000001</v>
      </c>
      <c r="H29">
        <f>I28</f>
        <v>-5.0242678348244079</v>
      </c>
      <c r="I29">
        <f>D21^2</f>
        <v>0.2893335166576001</v>
      </c>
      <c r="K29">
        <f>2*H29</f>
        <v>-10.048535669648816</v>
      </c>
      <c r="L29">
        <f>2*I29</f>
        <v>0.5786670333152002</v>
      </c>
      <c r="M29">
        <v>1</v>
      </c>
    </row>
    <row r="30" spans="1:13" x14ac:dyDescent="0.25">
      <c r="K30">
        <v>1</v>
      </c>
      <c r="L30">
        <v>1</v>
      </c>
      <c r="M30">
        <v>0</v>
      </c>
    </row>
    <row r="31" spans="1:13" x14ac:dyDescent="0.25">
      <c r="C31" t="s">
        <v>11</v>
      </c>
      <c r="H31" t="s">
        <v>12</v>
      </c>
    </row>
    <row r="32" spans="1:13" x14ac:dyDescent="0.25">
      <c r="D32" s="8">
        <f>2*D28</f>
        <v>0.16819999999999999</v>
      </c>
      <c r="E32" s="8">
        <f>2*E28</f>
        <v>-1.1483999999999999E-2</v>
      </c>
      <c r="F32" s="8">
        <v>1</v>
      </c>
      <c r="H32">
        <v>0</v>
      </c>
      <c r="K32">
        <f t="array" ref="K32:M34">MINVERSE(K28:M30)</f>
        <v>2.5408518357783121E-2</v>
      </c>
      <c r="L32">
        <v>-2.5408518357783103E-2</v>
      </c>
      <c r="M32">
        <v>0.27002147497014356</v>
      </c>
    </row>
    <row r="33" spans="1:13" x14ac:dyDescent="0.25">
      <c r="D33" s="8">
        <f>2*D29</f>
        <v>-1.1483999999999999E-2</v>
      </c>
      <c r="E33" s="8">
        <f>2*E29</f>
        <v>0.21780000000000002</v>
      </c>
      <c r="F33" s="8">
        <v>1</v>
      </c>
      <c r="H33">
        <v>0</v>
      </c>
      <c r="K33">
        <v>-2.540851835778311E-2</v>
      </c>
      <c r="L33">
        <v>2.5408518357783141E-2</v>
      </c>
      <c r="M33">
        <v>0.7299785250298565</v>
      </c>
    </row>
    <row r="34" spans="1:13" x14ac:dyDescent="0.25">
      <c r="D34" s="8">
        <v>1</v>
      </c>
      <c r="E34" s="8">
        <v>1</v>
      </c>
      <c r="F34" s="8">
        <v>0</v>
      </c>
      <c r="H34" s="8">
        <v>1</v>
      </c>
      <c r="K34">
        <v>0.27002147497014356</v>
      </c>
      <c r="L34">
        <v>0.7299785250298565</v>
      </c>
      <c r="M34">
        <v>2.29090591534584</v>
      </c>
    </row>
    <row r="36" spans="1:13" x14ac:dyDescent="0.25">
      <c r="C36" t="s">
        <v>13</v>
      </c>
      <c r="H36" t="s">
        <v>15</v>
      </c>
      <c r="J36" t="s">
        <v>19</v>
      </c>
      <c r="K36">
        <f>H37*C4+C5*H38</f>
        <v>0.29514876469552631</v>
      </c>
      <c r="L36" t="s">
        <v>20</v>
      </c>
      <c r="M36">
        <f>H37^2*D28+H38^2*E29+2*H37*H38*E28</f>
        <v>4.462705852780658E-2</v>
      </c>
    </row>
    <row r="37" spans="1:13" x14ac:dyDescent="0.25">
      <c r="D37">
        <f t="array" ref="D37:F39">MINVERSE(D32:F34)</f>
        <v>2.4451790849161794</v>
      </c>
      <c r="E37">
        <v>-2.4451790849161794</v>
      </c>
      <c r="F37">
        <v>0.56064044130592128</v>
      </c>
      <c r="G37" s="13" t="s">
        <v>16</v>
      </c>
      <c r="H37" s="13">
        <f t="array" ref="H37:H39">MMULT(D37:F39,H32:H34)</f>
        <v>0.56064044130592128</v>
      </c>
      <c r="L37" t="s">
        <v>21</v>
      </c>
      <c r="M37">
        <f>M36^0.5</f>
        <v>0.2112511740270491</v>
      </c>
    </row>
    <row r="38" spans="1:13" x14ac:dyDescent="0.25">
      <c r="D38">
        <v>-2.4451790849161794</v>
      </c>
      <c r="E38">
        <v>2.4451790849161794</v>
      </c>
      <c r="F38">
        <v>0.43935955869407872</v>
      </c>
      <c r="G38" s="13" t="s">
        <v>17</v>
      </c>
      <c r="H38" s="13">
        <v>0.43935955869407872</v>
      </c>
    </row>
    <row r="39" spans="1:13" x14ac:dyDescent="0.25">
      <c r="D39">
        <v>0.56064044130592128</v>
      </c>
      <c r="E39">
        <v>0.43935955869407872</v>
      </c>
      <c r="F39">
        <v>-8.9254117055613161E-2</v>
      </c>
      <c r="G39" t="s">
        <v>18</v>
      </c>
      <c r="H39">
        <v>-8.9254117055613161E-2</v>
      </c>
    </row>
    <row r="40" spans="1:13" x14ac:dyDescent="0.25">
      <c r="G40" t="s">
        <v>14</v>
      </c>
      <c r="H40">
        <f>SUM(H37:H38)</f>
        <v>1</v>
      </c>
    </row>
    <row r="41" spans="1:13" x14ac:dyDescent="0.25">
      <c r="C41" t="s">
        <v>14</v>
      </c>
      <c r="D41" s="11">
        <f t="array" ref="D41:F43">MMULT(D37:F39,D32:F34)</f>
        <v>1</v>
      </c>
      <c r="E41" s="11">
        <v>-1.1102230246251565E-16</v>
      </c>
      <c r="F41" s="11">
        <v>0</v>
      </c>
    </row>
    <row r="42" spans="1:13" x14ac:dyDescent="0.25">
      <c r="D42" s="11">
        <v>-5.5511151231257827E-17</v>
      </c>
      <c r="E42" s="11">
        <v>1</v>
      </c>
      <c r="F42" s="11">
        <v>0</v>
      </c>
    </row>
    <row r="43" spans="1:13" x14ac:dyDescent="0.25">
      <c r="D43" s="11">
        <v>-1.3877787807814457E-17</v>
      </c>
      <c r="E43" s="11">
        <v>-1.3877787807814457E-17</v>
      </c>
      <c r="F43" s="11">
        <v>1</v>
      </c>
    </row>
    <row r="46" spans="1:13" ht="15.75" x14ac:dyDescent="0.25">
      <c r="A46" t="s">
        <v>24</v>
      </c>
      <c r="C46" s="6" t="s">
        <v>10</v>
      </c>
    </row>
    <row r="47" spans="1:13" x14ac:dyDescent="0.25">
      <c r="D47" s="10">
        <f>D6^2</f>
        <v>4.0000000000000008E-2</v>
      </c>
      <c r="E47" s="10">
        <f>D6*D7*E6</f>
        <v>6.8400000000000006E-3</v>
      </c>
      <c r="H47">
        <f>D39^2</f>
        <v>0.31431770442769819</v>
      </c>
      <c r="I47">
        <f>D39*E39*D40</f>
        <v>0</v>
      </c>
      <c r="K47">
        <f>2*H47</f>
        <v>0.62863540885539637</v>
      </c>
      <c r="L47">
        <f>2*I47</f>
        <v>0</v>
      </c>
      <c r="M47">
        <v>1</v>
      </c>
    </row>
    <row r="48" spans="1:13" x14ac:dyDescent="0.25">
      <c r="D48" s="10">
        <f>E47</f>
        <v>6.8400000000000006E-3</v>
      </c>
      <c r="E48" s="10">
        <f>D7^2</f>
        <v>0.1444</v>
      </c>
      <c r="H48">
        <f>I47</f>
        <v>0</v>
      </c>
      <c r="I48">
        <f>D40^2</f>
        <v>0</v>
      </c>
      <c r="K48">
        <f>2*H48</f>
        <v>0</v>
      </c>
      <c r="L48">
        <f>2*I48</f>
        <v>0</v>
      </c>
      <c r="M48">
        <v>1</v>
      </c>
    </row>
    <row r="49" spans="3:13" x14ac:dyDescent="0.25">
      <c r="K49">
        <v>1</v>
      </c>
      <c r="L49">
        <v>1</v>
      </c>
      <c r="M49">
        <v>0</v>
      </c>
    </row>
    <row r="50" spans="3:13" x14ac:dyDescent="0.25">
      <c r="C50" t="s">
        <v>11</v>
      </c>
      <c r="H50" t="s">
        <v>12</v>
      </c>
    </row>
    <row r="51" spans="3:13" x14ac:dyDescent="0.25">
      <c r="D51" s="8">
        <f>2*D47</f>
        <v>8.0000000000000016E-2</v>
      </c>
      <c r="E51" s="8">
        <f>2*E47</f>
        <v>1.3680000000000001E-2</v>
      </c>
      <c r="F51" s="8">
        <v>1</v>
      </c>
      <c r="H51">
        <v>0</v>
      </c>
      <c r="K51">
        <f t="array" ref="K51:M53">MINVERSE(K47:M49)</f>
        <v>1.590747173820156</v>
      </c>
      <c r="L51">
        <v>-1.590747173820156</v>
      </c>
      <c r="M51">
        <v>0</v>
      </c>
    </row>
    <row r="52" spans="3:13" x14ac:dyDescent="0.25">
      <c r="D52" s="8">
        <f>2*D48</f>
        <v>1.3680000000000001E-2</v>
      </c>
      <c r="E52" s="8">
        <f>2*E48</f>
        <v>0.2888</v>
      </c>
      <c r="F52" s="8">
        <v>1</v>
      </c>
      <c r="H52">
        <v>0</v>
      </c>
      <c r="K52">
        <v>-1.590747173820156</v>
      </c>
      <c r="L52">
        <v>1.590747173820156</v>
      </c>
      <c r="M52">
        <v>1</v>
      </c>
    </row>
    <row r="53" spans="3:13" x14ac:dyDescent="0.25">
      <c r="D53" s="8">
        <v>1</v>
      </c>
      <c r="E53" s="8">
        <v>1</v>
      </c>
      <c r="F53" s="8">
        <v>0</v>
      </c>
      <c r="H53" s="8">
        <v>1</v>
      </c>
      <c r="K53">
        <v>0</v>
      </c>
      <c r="L53">
        <v>1</v>
      </c>
      <c r="M53">
        <v>0</v>
      </c>
    </row>
    <row r="55" spans="3:13" x14ac:dyDescent="0.25">
      <c r="C55" t="s">
        <v>13</v>
      </c>
      <c r="H55" t="s">
        <v>15</v>
      </c>
      <c r="J55" t="s">
        <v>19</v>
      </c>
      <c r="K55">
        <f>SUMPRODUCT(H56:H57,C6:C7)</f>
        <v>0.22467432052483599</v>
      </c>
      <c r="L55" t="s">
        <v>20</v>
      </c>
      <c r="M55">
        <f>H56^2*D47+H57^2*E48+2*H56*H57*E47</f>
        <v>3.3559128397375827E-2</v>
      </c>
    </row>
    <row r="56" spans="3:13" x14ac:dyDescent="0.25">
      <c r="D56">
        <f t="array" ref="D56:F58">MINVERSE(D51:F53)</f>
        <v>2.9287722586691665</v>
      </c>
      <c r="E56">
        <v>-2.928772258669166</v>
      </c>
      <c r="F56">
        <v>0.80576382380506084</v>
      </c>
      <c r="G56" s="13" t="s">
        <v>16</v>
      </c>
      <c r="H56" s="13">
        <f t="array" ref="H56:H58">MMULT(D56:F58,H51:H53)</f>
        <v>0.80576382380506084</v>
      </c>
      <c r="L56" t="s">
        <v>21</v>
      </c>
      <c r="M56">
        <f>M55^0.5</f>
        <v>0.18319150743791543</v>
      </c>
    </row>
    <row r="57" spans="3:13" x14ac:dyDescent="0.25">
      <c r="D57">
        <v>-2.9287722586691665</v>
      </c>
      <c r="E57">
        <v>2.928772258669166</v>
      </c>
      <c r="F57">
        <v>0.19423617619493916</v>
      </c>
      <c r="G57" s="13" t="s">
        <v>17</v>
      </c>
      <c r="H57" s="13">
        <v>0.19423617619493916</v>
      </c>
    </row>
    <row r="58" spans="3:13" x14ac:dyDescent="0.25">
      <c r="D58">
        <v>0.80576382380506095</v>
      </c>
      <c r="E58">
        <v>0.19423617619493916</v>
      </c>
      <c r="F58">
        <v>-6.7118256794751655E-2</v>
      </c>
      <c r="G58" t="s">
        <v>18</v>
      </c>
      <c r="H58">
        <v>-6.7118256794751655E-2</v>
      </c>
    </row>
    <row r="59" spans="3:13" x14ac:dyDescent="0.25">
      <c r="G59" t="s">
        <v>14</v>
      </c>
      <c r="H59">
        <f>SUM(H56:H57)</f>
        <v>1</v>
      </c>
    </row>
    <row r="60" spans="3:13" x14ac:dyDescent="0.25">
      <c r="C60" t="s">
        <v>14</v>
      </c>
      <c r="D60" s="11">
        <f t="array" ref="D60:F62">MMULT(D56:F58,D51:F53)</f>
        <v>1</v>
      </c>
      <c r="E60" s="11">
        <v>-1.1102230246251565E-16</v>
      </c>
      <c r="F60" s="11">
        <v>4.4408920985006262E-16</v>
      </c>
    </row>
    <row r="61" spans="3:13" x14ac:dyDescent="0.25">
      <c r="D61" s="11">
        <v>0</v>
      </c>
      <c r="E61" s="11">
        <v>1</v>
      </c>
      <c r="F61" s="11">
        <v>-4.4408920985006262E-16</v>
      </c>
    </row>
    <row r="62" spans="3:13" x14ac:dyDescent="0.25">
      <c r="D62" s="11">
        <v>0</v>
      </c>
      <c r="E62" s="11">
        <v>1.3877787807814457E-17</v>
      </c>
      <c r="F62" s="11"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0" workbookViewId="0">
      <selection activeCell="O31" sqref="O31:P31"/>
    </sheetView>
  </sheetViews>
  <sheetFormatPr defaultRowHeight="15" x14ac:dyDescent="0.25"/>
  <sheetData>
    <row r="1" spans="1:21" ht="15.75" thickBot="1" x14ac:dyDescent="0.3">
      <c r="A1" s="14"/>
      <c r="B1" s="15" t="s">
        <v>27</v>
      </c>
      <c r="C1" s="15" t="s">
        <v>28</v>
      </c>
      <c r="D1" s="15" t="s">
        <v>29</v>
      </c>
      <c r="E1" s="16"/>
      <c r="F1" s="38" t="s">
        <v>30</v>
      </c>
      <c r="G1" s="39"/>
    </row>
    <row r="2" spans="1:21" ht="15.75" thickBot="1" x14ac:dyDescent="0.3">
      <c r="A2" s="17" t="s">
        <v>31</v>
      </c>
      <c r="B2" s="18">
        <v>0.8</v>
      </c>
      <c r="C2" s="18">
        <v>0.3</v>
      </c>
      <c r="D2" s="18">
        <v>0.6</v>
      </c>
      <c r="E2" s="19"/>
      <c r="F2" s="20" t="s">
        <v>33</v>
      </c>
      <c r="G2" s="18">
        <v>-0.1</v>
      </c>
    </row>
    <row r="3" spans="1:21" ht="15.75" thickBot="1" x14ac:dyDescent="0.3">
      <c r="A3" s="17" t="s">
        <v>32</v>
      </c>
      <c r="B3" s="18">
        <v>1.2</v>
      </c>
      <c r="C3" s="18">
        <v>0.8</v>
      </c>
      <c r="D3" s="18">
        <v>1.1000000000000001</v>
      </c>
      <c r="E3" s="19"/>
      <c r="F3" s="20" t="s">
        <v>34</v>
      </c>
      <c r="G3" s="18">
        <v>-0.5</v>
      </c>
    </row>
    <row r="4" spans="1:21" ht="15.75" thickBot="1" x14ac:dyDescent="0.3">
      <c r="A4" s="21"/>
      <c r="B4" s="19"/>
      <c r="C4" s="19"/>
      <c r="D4" s="19"/>
      <c r="E4" s="19"/>
      <c r="F4" s="20" t="s">
        <v>35</v>
      </c>
      <c r="G4" s="18">
        <v>0.3</v>
      </c>
    </row>
    <row r="6" spans="1:21" x14ac:dyDescent="0.25">
      <c r="F6" s="22" t="s">
        <v>10</v>
      </c>
    </row>
    <row r="7" spans="1:21" x14ac:dyDescent="0.25">
      <c r="F7" s="10">
        <f>B3^2</f>
        <v>1.44</v>
      </c>
      <c r="G7" s="10">
        <f>B3*C3*G2</f>
        <v>-9.6000000000000002E-2</v>
      </c>
      <c r="H7" s="10">
        <f>B3*D3*G3</f>
        <v>-0.66</v>
      </c>
      <c r="P7">
        <f t="array" ref="P7:R7">TRANSPOSE(K17:K19)</f>
        <v>0.35161577230951685</v>
      </c>
      <c r="Q7">
        <v>0.3139638304180255</v>
      </c>
      <c r="R7">
        <v>0.33442039727245781</v>
      </c>
    </row>
    <row r="8" spans="1:21" x14ac:dyDescent="0.25">
      <c r="F8" s="10">
        <f t="array" ref="F8:F9">TRANSPOSE(G7:H7)</f>
        <v>-9.6000000000000002E-2</v>
      </c>
      <c r="G8" s="10">
        <f>C3^2</f>
        <v>0.64000000000000012</v>
      </c>
      <c r="H8" s="10">
        <f>C3*D3*G4</f>
        <v>0.26400000000000001</v>
      </c>
    </row>
    <row r="9" spans="1:21" x14ac:dyDescent="0.25">
      <c r="F9" s="10">
        <v>-0.66</v>
      </c>
      <c r="G9" s="10">
        <f>H8</f>
        <v>0.26400000000000001</v>
      </c>
      <c r="H9" s="10">
        <f>D3^2</f>
        <v>1.2100000000000002</v>
      </c>
      <c r="P9">
        <f t="shared" ref="P9:R11" si="0">$K17*F7*P$7</f>
        <v>0.1780324579250179</v>
      </c>
      <c r="Q9">
        <f t="shared" si="0"/>
        <v>-1.0597884932130068E-2</v>
      </c>
      <c r="R9">
        <f t="shared" si="0"/>
        <v>-7.7607740933587063E-2</v>
      </c>
    </row>
    <row r="10" spans="1:21" x14ac:dyDescent="0.25">
      <c r="K10" t="s">
        <v>12</v>
      </c>
      <c r="P10">
        <f t="shared" si="0"/>
        <v>-1.0597884932130069E-2</v>
      </c>
      <c r="Q10">
        <f t="shared" si="0"/>
        <v>6.3086903558885563E-2</v>
      </c>
      <c r="R10">
        <f t="shared" si="0"/>
        <v>2.7718919948960766E-2</v>
      </c>
    </row>
    <row r="11" spans="1:21" x14ac:dyDescent="0.25">
      <c r="F11">
        <f t="shared" ref="F11:H13" si="1">2*F7</f>
        <v>2.88</v>
      </c>
      <c r="G11">
        <f t="shared" si="1"/>
        <v>-0.192</v>
      </c>
      <c r="H11">
        <f t="shared" si="1"/>
        <v>-1.32</v>
      </c>
      <c r="I11">
        <v>1</v>
      </c>
      <c r="K11">
        <v>0</v>
      </c>
      <c r="P11">
        <f t="shared" si="0"/>
        <v>-7.7607740933587063E-2</v>
      </c>
      <c r="Q11">
        <f t="shared" si="0"/>
        <v>2.7718919948960769E-2</v>
      </c>
      <c r="R11">
        <f t="shared" si="0"/>
        <v>0.13532277255536093</v>
      </c>
    </row>
    <row r="12" spans="1:21" x14ac:dyDescent="0.25">
      <c r="F12">
        <f t="shared" si="1"/>
        <v>-0.192</v>
      </c>
      <c r="G12">
        <f t="shared" si="1"/>
        <v>1.2800000000000002</v>
      </c>
      <c r="H12">
        <f t="shared" si="1"/>
        <v>0.52800000000000002</v>
      </c>
      <c r="I12">
        <v>1</v>
      </c>
      <c r="K12">
        <v>0</v>
      </c>
    </row>
    <row r="13" spans="1:21" x14ac:dyDescent="0.25">
      <c r="F13">
        <f t="shared" si="1"/>
        <v>-1.32</v>
      </c>
      <c r="G13">
        <f t="shared" si="1"/>
        <v>0.52800000000000002</v>
      </c>
      <c r="H13">
        <f t="shared" si="1"/>
        <v>2.4200000000000004</v>
      </c>
      <c r="I13">
        <v>1</v>
      </c>
      <c r="K13">
        <v>0</v>
      </c>
    </row>
    <row r="14" spans="1:21" x14ac:dyDescent="0.25">
      <c r="F14">
        <v>1</v>
      </c>
      <c r="G14">
        <v>1</v>
      </c>
      <c r="H14">
        <v>1</v>
      </c>
      <c r="I14">
        <v>0</v>
      </c>
      <c r="K14">
        <v>1</v>
      </c>
      <c r="S14">
        <f t="shared" ref="S14:U16" si="2">$K17*F7*P$7</f>
        <v>0.1780324579250179</v>
      </c>
      <c r="T14">
        <f t="shared" si="2"/>
        <v>-1.0597884932130068E-2</v>
      </c>
      <c r="U14">
        <f t="shared" si="2"/>
        <v>-7.7607740933587063E-2</v>
      </c>
    </row>
    <row r="15" spans="1:21" x14ac:dyDescent="0.25">
      <c r="S15">
        <f t="shared" si="2"/>
        <v>-1.0597884932130069E-2</v>
      </c>
      <c r="T15">
        <f t="shared" si="2"/>
        <v>6.3086903558885563E-2</v>
      </c>
      <c r="U15">
        <f t="shared" si="2"/>
        <v>2.7718919948960766E-2</v>
      </c>
    </row>
    <row r="16" spans="1:21" x14ac:dyDescent="0.25">
      <c r="F16" t="s">
        <v>13</v>
      </c>
      <c r="K16" t="s">
        <v>15</v>
      </c>
      <c r="M16" t="s">
        <v>19</v>
      </c>
      <c r="N16">
        <f>SUMPRODUCT(B2:D2,P7:R7)</f>
        <v>0.57613400533649584</v>
      </c>
      <c r="O16" t="s">
        <v>38</v>
      </c>
      <c r="P16">
        <f>SUM(P9:R11)</f>
        <v>0.25546872220575167</v>
      </c>
      <c r="S16">
        <f t="shared" si="2"/>
        <v>-7.7607740933587063E-2</v>
      </c>
      <c r="T16">
        <f t="shared" si="2"/>
        <v>2.7718919948960769E-2</v>
      </c>
      <c r="U16">
        <f t="shared" si="2"/>
        <v>0.13532277255536093</v>
      </c>
    </row>
    <row r="17" spans="6:18" x14ac:dyDescent="0.25">
      <c r="F17">
        <f t="array" ref="F17:I20">MINVERSE(F11:I14)</f>
        <v>0.22269088752931027</v>
      </c>
      <c r="G17">
        <v>-0.25435948575586875</v>
      </c>
      <c r="H17">
        <v>3.1668598226558431E-2</v>
      </c>
      <c r="I17">
        <v>0.35161577230951685</v>
      </c>
      <c r="J17" t="s">
        <v>16</v>
      </c>
      <c r="K17">
        <f t="array" ref="K17:K20">MMULT(F17:I20,K11:K14)</f>
        <v>0.35161577230951685</v>
      </c>
      <c r="O17" t="s">
        <v>39</v>
      </c>
      <c r="P17">
        <f>P16^0.5</f>
        <v>0.5054391379837454</v>
      </c>
    </row>
    <row r="18" spans="6:18" x14ac:dyDescent="0.25">
      <c r="F18">
        <v>-0.25435948575586875</v>
      </c>
      <c r="G18">
        <v>0.66874646255019787</v>
      </c>
      <c r="H18">
        <v>-0.41438697679432912</v>
      </c>
      <c r="I18">
        <v>0.3139638304180255</v>
      </c>
      <c r="J18" t="s">
        <v>17</v>
      </c>
      <c r="K18">
        <v>0.3139638304180255</v>
      </c>
    </row>
    <row r="19" spans="6:18" x14ac:dyDescent="0.25">
      <c r="F19">
        <v>3.1668598226558438E-2</v>
      </c>
      <c r="G19">
        <v>-0.41438697679432912</v>
      </c>
      <c r="H19">
        <v>0.38271837856777063</v>
      </c>
      <c r="I19">
        <v>0.33442039727245781</v>
      </c>
      <c r="J19" t="s">
        <v>36</v>
      </c>
      <c r="K19">
        <v>0.33442039727245781</v>
      </c>
    </row>
    <row r="20" spans="6:18" x14ac:dyDescent="0.25">
      <c r="F20">
        <v>0.35161577230951679</v>
      </c>
      <c r="G20">
        <v>0.31396383041802545</v>
      </c>
      <c r="H20">
        <v>0.33442039727245776</v>
      </c>
      <c r="I20">
        <v>-0.51093744441150324</v>
      </c>
      <c r="J20" t="s">
        <v>18</v>
      </c>
      <c r="K20">
        <v>-0.51093744441150324</v>
      </c>
    </row>
    <row r="21" spans="6:18" x14ac:dyDescent="0.25">
      <c r="J21" t="s">
        <v>37</v>
      </c>
      <c r="K21">
        <f>SUM(K17:K19)</f>
        <v>1.0000000000000002</v>
      </c>
    </row>
    <row r="23" spans="6:18" x14ac:dyDescent="0.25">
      <c r="L23" t="s">
        <v>12</v>
      </c>
      <c r="P23">
        <f t="array" ref="P23:R23">TRANSPOSE(L31:L33)</f>
        <v>1.4723528019209322</v>
      </c>
      <c r="Q23">
        <v>-2.0184314653860529</v>
      </c>
      <c r="R23">
        <v>1.546078663465116</v>
      </c>
    </row>
    <row r="24" spans="6:18" x14ac:dyDescent="0.25">
      <c r="F24">
        <f t="shared" ref="F24:I27" si="3">F11</f>
        <v>2.88</v>
      </c>
      <c r="G24">
        <f t="shared" si="3"/>
        <v>-0.192</v>
      </c>
      <c r="H24">
        <f t="shared" si="3"/>
        <v>-1.32</v>
      </c>
      <c r="I24">
        <f t="shared" si="3"/>
        <v>1</v>
      </c>
      <c r="J24">
        <f t="array" ref="J24:J26">TRANSPOSE(F28:H28)</f>
        <v>0.8</v>
      </c>
      <c r="L24">
        <v>0</v>
      </c>
    </row>
    <row r="25" spans="6:18" x14ac:dyDescent="0.25">
      <c r="F25">
        <f t="shared" si="3"/>
        <v>-0.192</v>
      </c>
      <c r="G25">
        <f t="shared" si="3"/>
        <v>1.2800000000000002</v>
      </c>
      <c r="H25">
        <f t="shared" si="3"/>
        <v>0.52800000000000002</v>
      </c>
      <c r="I25">
        <f t="shared" si="3"/>
        <v>1</v>
      </c>
      <c r="J25">
        <v>0.3</v>
      </c>
      <c r="L25">
        <v>0</v>
      </c>
      <c r="P25">
        <f t="shared" ref="P25:R27" si="4">$L31*F7*P$23</f>
        <v>3.1216647935871644</v>
      </c>
      <c r="Q25">
        <f t="shared" si="4"/>
        <v>0.28529694946046669</v>
      </c>
      <c r="R25">
        <f t="shared" si="4"/>
        <v>-1.5024063464144024</v>
      </c>
    </row>
    <row r="26" spans="6:18" x14ac:dyDescent="0.25">
      <c r="F26">
        <f t="shared" si="3"/>
        <v>-1.32</v>
      </c>
      <c r="G26">
        <f t="shared" si="3"/>
        <v>0.52800000000000002</v>
      </c>
      <c r="H26">
        <f t="shared" si="3"/>
        <v>2.4200000000000004</v>
      </c>
      <c r="I26">
        <f t="shared" si="3"/>
        <v>1</v>
      </c>
      <c r="J26">
        <v>0.6</v>
      </c>
      <c r="L26">
        <v>0</v>
      </c>
      <c r="P26">
        <f t="shared" si="4"/>
        <v>0.28529694946046669</v>
      </c>
      <c r="Q26">
        <f t="shared" si="4"/>
        <v>2.6074019714947134</v>
      </c>
      <c r="R26">
        <f t="shared" si="4"/>
        <v>-0.82385260908720126</v>
      </c>
    </row>
    <row r="27" spans="6:18" x14ac:dyDescent="0.25">
      <c r="F27">
        <f t="shared" si="3"/>
        <v>1</v>
      </c>
      <c r="G27">
        <f t="shared" si="3"/>
        <v>1</v>
      </c>
      <c r="H27">
        <f t="shared" si="3"/>
        <v>1</v>
      </c>
      <c r="I27">
        <f t="shared" si="3"/>
        <v>0</v>
      </c>
      <c r="J27">
        <v>0</v>
      </c>
      <c r="L27">
        <v>1</v>
      </c>
      <c r="P27">
        <f t="shared" si="4"/>
        <v>-1.5024063464144022</v>
      </c>
      <c r="Q27">
        <f t="shared" si="4"/>
        <v>-0.82385260908720115</v>
      </c>
      <c r="R27">
        <f t="shared" si="4"/>
        <v>2.8923346726827166</v>
      </c>
    </row>
    <row r="28" spans="6:18" x14ac:dyDescent="0.25">
      <c r="F28">
        <f>B2</f>
        <v>0.8</v>
      </c>
      <c r="G28">
        <f>C2</f>
        <v>0.3</v>
      </c>
      <c r="H28">
        <f>D2</f>
        <v>0.6</v>
      </c>
      <c r="I28">
        <v>0</v>
      </c>
      <c r="J28">
        <v>0</v>
      </c>
      <c r="L28" s="12">
        <v>1.5</v>
      </c>
    </row>
    <row r="30" spans="6:18" x14ac:dyDescent="0.25">
      <c r="F30" t="s">
        <v>13</v>
      </c>
      <c r="L30" t="s">
        <v>15</v>
      </c>
      <c r="M30" t="s">
        <v>19</v>
      </c>
      <c r="N30" s="12">
        <f>SUMPRODUCT(P23:R23,B2:D2)</f>
        <v>1.4999999999999996</v>
      </c>
      <c r="O30" t="s">
        <v>38</v>
      </c>
      <c r="P30">
        <f>SUM(P25:R27)</f>
        <v>4.5394774256823212</v>
      </c>
    </row>
    <row r="31" spans="6:18" x14ac:dyDescent="0.25">
      <c r="F31">
        <f t="array" ref="F31:J35">MINVERSE(F24:J28)</f>
        <v>7.6093205722208831E-2</v>
      </c>
      <c r="G31">
        <v>5.0728803814806732E-2</v>
      </c>
      <c r="H31">
        <v>-0.12682200953701528</v>
      </c>
      <c r="I31">
        <v>-0.34728939091616379</v>
      </c>
      <c r="J31">
        <v>1.2130947952247306</v>
      </c>
      <c r="K31" t="s">
        <v>16</v>
      </c>
      <c r="L31">
        <f t="array" ref="L31:L35">MMULT(F31:J35,L24:L28)</f>
        <v>1.4723528019209322</v>
      </c>
      <c r="O31" t="s">
        <v>39</v>
      </c>
      <c r="P31">
        <f>P30^0.5</f>
        <v>2.1306049435975503</v>
      </c>
    </row>
    <row r="32" spans="6:18" x14ac:dyDescent="0.25">
      <c r="F32">
        <v>5.0728803814806843E-2</v>
      </c>
      <c r="G32">
        <v>3.3819202543202052E-2</v>
      </c>
      <c r="H32">
        <v>-8.4548006358009201E-2</v>
      </c>
      <c r="I32">
        <v>1.7684737393892302</v>
      </c>
      <c r="J32">
        <v>-2.5246034698501889</v>
      </c>
      <c r="K32" t="s">
        <v>17</v>
      </c>
      <c r="L32">
        <v>-2.0184314653860529</v>
      </c>
    </row>
    <row r="33" spans="6:12" x14ac:dyDescent="0.25">
      <c r="F33">
        <v>-0.12682200953701531</v>
      </c>
      <c r="G33">
        <v>-8.4548006358009409E-2</v>
      </c>
      <c r="H33">
        <v>0.21137001589502499</v>
      </c>
      <c r="I33">
        <v>-0.42118434847306457</v>
      </c>
      <c r="J33">
        <v>1.3115086746254538</v>
      </c>
      <c r="K33" t="s">
        <v>36</v>
      </c>
      <c r="L33">
        <v>1.546078663465116</v>
      </c>
    </row>
    <row r="34" spans="6:12" x14ac:dyDescent="0.25">
      <c r="F34">
        <v>-0.34728939091616401</v>
      </c>
      <c r="G34">
        <v>1.7684737393892298</v>
      </c>
      <c r="H34">
        <v>-0.42118434847306496</v>
      </c>
      <c r="I34">
        <v>-3.8429712198586481</v>
      </c>
      <c r="J34">
        <v>5.7834353545943591</v>
      </c>
      <c r="K34" t="s">
        <v>40</v>
      </c>
      <c r="L34">
        <v>4.8321818120328901</v>
      </c>
    </row>
    <row r="35" spans="6:12" x14ac:dyDescent="0.25">
      <c r="F35">
        <v>1.2130947952247315</v>
      </c>
      <c r="G35">
        <v>-2.5246034698501885</v>
      </c>
      <c r="H35">
        <v>1.3115086746254554</v>
      </c>
      <c r="I35">
        <v>5.7834353545943582</v>
      </c>
      <c r="J35">
        <v>-10.038350975684025</v>
      </c>
      <c r="K35" t="s">
        <v>41</v>
      </c>
      <c r="L35">
        <v>-9.27409110893168</v>
      </c>
    </row>
    <row r="36" spans="6:12" x14ac:dyDescent="0.25">
      <c r="K36" t="s">
        <v>37</v>
      </c>
      <c r="L36">
        <f>SUM(L31:L33)</f>
        <v>0.99999999999999534</v>
      </c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7" workbookViewId="0">
      <selection activeCell="L41" sqref="L41"/>
    </sheetView>
  </sheetViews>
  <sheetFormatPr defaultRowHeight="15" x14ac:dyDescent="0.25"/>
  <sheetData>
    <row r="1" spans="1:22" ht="16.5" thickBot="1" x14ac:dyDescent="0.3">
      <c r="A1" s="23"/>
      <c r="B1" s="15" t="s">
        <v>42</v>
      </c>
      <c r="C1" s="15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</row>
    <row r="2" spans="1:22" ht="16.5" thickBot="1" x14ac:dyDescent="0.3">
      <c r="A2" s="21" t="s">
        <v>50</v>
      </c>
      <c r="B2" s="25">
        <v>80.5</v>
      </c>
      <c r="C2" s="25">
        <v>82.7</v>
      </c>
      <c r="D2" s="25">
        <v>85.3</v>
      </c>
      <c r="E2" s="25">
        <v>85.1</v>
      </c>
      <c r="F2" s="25">
        <v>123.9</v>
      </c>
      <c r="G2" s="25">
        <v>22</v>
      </c>
      <c r="H2" s="25">
        <v>3.5</v>
      </c>
      <c r="I2" s="24">
        <v>1.9</v>
      </c>
    </row>
    <row r="3" spans="1:22" ht="16.5" thickBot="1" x14ac:dyDescent="0.3">
      <c r="A3" s="21" t="s">
        <v>43</v>
      </c>
      <c r="B3" s="25">
        <v>82.7</v>
      </c>
      <c r="C3" s="25">
        <v>184.7</v>
      </c>
      <c r="D3" s="25">
        <v>131.5</v>
      </c>
      <c r="E3" s="25">
        <v>69.400000000000006</v>
      </c>
      <c r="F3" s="25">
        <v>49.5</v>
      </c>
      <c r="G3" s="25">
        <v>58</v>
      </c>
      <c r="H3" s="25">
        <v>-9.9</v>
      </c>
      <c r="I3" s="24">
        <v>6.1</v>
      </c>
      <c r="P3">
        <f t="array" ref="P3:V3">TRANSPOSE(K20:K26)</f>
        <v>2.1371997706364434</v>
      </c>
      <c r="Q3">
        <v>4.4434719551724663E-2</v>
      </c>
      <c r="R3">
        <v>-0.29066879751558022</v>
      </c>
      <c r="S3">
        <v>-0.23027284839811862</v>
      </c>
      <c r="T3">
        <v>-0.7733258714631146</v>
      </c>
      <c r="U3">
        <v>-1.1224034096525217</v>
      </c>
      <c r="V3">
        <v>1.2350364368411666</v>
      </c>
    </row>
    <row r="4" spans="1:22" ht="16.5" thickBot="1" x14ac:dyDescent="0.3">
      <c r="A4" s="21" t="s">
        <v>44</v>
      </c>
      <c r="B4" s="25">
        <v>85.3</v>
      </c>
      <c r="C4" s="25">
        <v>131.5</v>
      </c>
      <c r="D4" s="25">
        <v>374.2</v>
      </c>
      <c r="E4" s="25">
        <v>384.5</v>
      </c>
      <c r="F4" s="25">
        <v>366.5</v>
      </c>
      <c r="G4" s="25">
        <v>103.8</v>
      </c>
      <c r="H4" s="25">
        <v>343.5</v>
      </c>
      <c r="I4" s="24">
        <v>2.9</v>
      </c>
    </row>
    <row r="5" spans="1:22" ht="16.5" thickBot="1" x14ac:dyDescent="0.3">
      <c r="A5" s="21" t="s">
        <v>45</v>
      </c>
      <c r="B5" s="25">
        <v>85.1</v>
      </c>
      <c r="C5" s="25">
        <v>69.400000000000006</v>
      </c>
      <c r="D5" s="25">
        <v>384.5</v>
      </c>
      <c r="E5" s="25">
        <v>684.8</v>
      </c>
      <c r="F5" s="25">
        <v>599.1</v>
      </c>
      <c r="G5" s="25">
        <v>51.6</v>
      </c>
      <c r="H5" s="25">
        <v>502.7</v>
      </c>
      <c r="I5" s="24">
        <v>4</v>
      </c>
      <c r="P5">
        <f>$K20*B2*P$3</f>
        <v>367.69364019848155</v>
      </c>
      <c r="Q5">
        <f t="shared" ref="Q5:V5" si="0">$K20*C2*Q$3</f>
        <v>7.8536776503117007</v>
      </c>
      <c r="R5">
        <f t="shared" si="0"/>
        <v>-52.989834613639289</v>
      </c>
      <c r="S5">
        <f t="shared" si="0"/>
        <v>-41.881035604200093</v>
      </c>
      <c r="T5">
        <f t="shared" si="0"/>
        <v>-204.77595732714451</v>
      </c>
      <c r="U5">
        <f t="shared" si="0"/>
        <v>-52.773606812760491</v>
      </c>
      <c r="V5">
        <f t="shared" si="0"/>
        <v>9.2383185634060716</v>
      </c>
    </row>
    <row r="6" spans="1:22" ht="16.5" thickBot="1" x14ac:dyDescent="0.3">
      <c r="A6" s="21" t="s">
        <v>46</v>
      </c>
      <c r="B6" s="25">
        <v>123.9</v>
      </c>
      <c r="C6" s="25">
        <v>49.5</v>
      </c>
      <c r="D6" s="25">
        <v>366.5</v>
      </c>
      <c r="E6" s="25">
        <v>599.1</v>
      </c>
      <c r="F6" s="25">
        <v>871.4</v>
      </c>
      <c r="G6" s="25">
        <v>-21.2</v>
      </c>
      <c r="H6" s="25">
        <v>520.4</v>
      </c>
      <c r="I6" s="24">
        <v>5.7</v>
      </c>
      <c r="P6">
        <f t="shared" ref="P6:P11" si="1">$K21*B3*P$3</f>
        <v>7.8536776503117007</v>
      </c>
      <c r="Q6">
        <f t="shared" ref="Q6:Q11" si="2">$K21*C3*Q$3</f>
        <v>0.3646798625129859</v>
      </c>
      <c r="R6">
        <f t="shared" ref="R6:R11" si="3">$K21*D3*R$3</f>
        <v>-1.6984259247555031</v>
      </c>
      <c r="S6">
        <f t="shared" ref="S6:S11" si="4">$K21*E3*S$3</f>
        <v>-0.71010839506293655</v>
      </c>
      <c r="T6">
        <f t="shared" ref="T6:T11" si="5">$K21*F3*T$3</f>
        <v>-1.7009446519175502</v>
      </c>
      <c r="U6">
        <f t="shared" ref="U6:U11" si="6">$K21*G3*U$3</f>
        <v>-2.8926734824449416</v>
      </c>
      <c r="V6">
        <f t="shared" ref="V6:V11" si="7">$K21*H3*V$3</f>
        <v>-0.54329712730126567</v>
      </c>
    </row>
    <row r="7" spans="1:22" ht="16.5" thickBot="1" x14ac:dyDescent="0.3">
      <c r="A7" s="21" t="s">
        <v>47</v>
      </c>
      <c r="B7" s="25">
        <v>22</v>
      </c>
      <c r="C7" s="25">
        <v>58</v>
      </c>
      <c r="D7" s="25">
        <v>103.8</v>
      </c>
      <c r="E7" s="25">
        <v>51.6</v>
      </c>
      <c r="F7" s="25">
        <v>-21.2</v>
      </c>
      <c r="G7" s="25">
        <v>89.7</v>
      </c>
      <c r="H7" s="25">
        <v>74.400000000000006</v>
      </c>
      <c r="I7" s="24">
        <v>3.4</v>
      </c>
      <c r="P7">
        <f t="shared" si="1"/>
        <v>-52.989834613639289</v>
      </c>
      <c r="Q7">
        <f t="shared" si="2"/>
        <v>-1.6984259247555034</v>
      </c>
      <c r="R7">
        <f t="shared" si="3"/>
        <v>31.615540513553192</v>
      </c>
      <c r="S7">
        <f t="shared" si="4"/>
        <v>25.735789232609743</v>
      </c>
      <c r="T7">
        <f t="shared" si="5"/>
        <v>82.382493469961972</v>
      </c>
      <c r="U7">
        <f t="shared" si="6"/>
        <v>33.864506008870691</v>
      </c>
      <c r="V7">
        <f t="shared" si="7"/>
        <v>-123.31188198069249</v>
      </c>
    </row>
    <row r="8" spans="1:22" ht="16.5" thickBot="1" x14ac:dyDescent="0.3">
      <c r="A8" s="21" t="s">
        <v>48</v>
      </c>
      <c r="B8" s="25">
        <v>3.5</v>
      </c>
      <c r="C8" s="25">
        <v>-9.9</v>
      </c>
      <c r="D8" s="25">
        <v>343.5</v>
      </c>
      <c r="E8" s="25">
        <v>502.7</v>
      </c>
      <c r="F8" s="25">
        <v>520.4</v>
      </c>
      <c r="G8" s="25">
        <v>74.400000000000006</v>
      </c>
      <c r="H8" s="25">
        <v>574.6</v>
      </c>
      <c r="I8" s="24">
        <v>4.9000000000000004</v>
      </c>
      <c r="P8">
        <f t="shared" si="1"/>
        <v>-41.881035604200086</v>
      </c>
      <c r="Q8">
        <f t="shared" si="2"/>
        <v>-0.71010839506293655</v>
      </c>
      <c r="R8">
        <f t="shared" si="3"/>
        <v>25.735789232609743</v>
      </c>
      <c r="S8">
        <f t="shared" si="4"/>
        <v>36.311920408985422</v>
      </c>
      <c r="T8">
        <f t="shared" si="5"/>
        <v>106.68530234101566</v>
      </c>
      <c r="U8">
        <f t="shared" si="6"/>
        <v>13.336485957930243</v>
      </c>
      <c r="V8">
        <f t="shared" si="7"/>
        <v>-142.96554656054386</v>
      </c>
    </row>
    <row r="9" spans="1:22" x14ac:dyDescent="0.25">
      <c r="K9" t="s">
        <v>12</v>
      </c>
      <c r="P9">
        <f t="shared" si="1"/>
        <v>-204.77595732714454</v>
      </c>
      <c r="Q9">
        <f t="shared" si="2"/>
        <v>-1.7009446519175502</v>
      </c>
      <c r="R9">
        <f t="shared" si="3"/>
        <v>82.382493469961972</v>
      </c>
      <c r="S9">
        <f t="shared" si="4"/>
        <v>106.68530234101567</v>
      </c>
      <c r="T9">
        <f t="shared" si="5"/>
        <v>521.12587208740536</v>
      </c>
      <c r="U9">
        <f t="shared" si="6"/>
        <v>-18.4012522119374</v>
      </c>
      <c r="V9">
        <f t="shared" si="7"/>
        <v>-497.02656123214894</v>
      </c>
    </row>
    <row r="10" spans="1:22" x14ac:dyDescent="0.25">
      <c r="B10">
        <f>2*B2</f>
        <v>161</v>
      </c>
      <c r="C10">
        <f t="shared" ref="C10:H10" si="8">2*C2</f>
        <v>165.4</v>
      </c>
      <c r="D10">
        <f t="shared" si="8"/>
        <v>170.6</v>
      </c>
      <c r="E10">
        <f t="shared" si="8"/>
        <v>170.2</v>
      </c>
      <c r="F10">
        <f t="shared" si="8"/>
        <v>247.8</v>
      </c>
      <c r="G10">
        <f t="shared" si="8"/>
        <v>44</v>
      </c>
      <c r="H10">
        <f t="shared" si="8"/>
        <v>7</v>
      </c>
      <c r="I10">
        <v>1</v>
      </c>
      <c r="K10">
        <v>0</v>
      </c>
      <c r="P10">
        <f t="shared" si="1"/>
        <v>-52.773606812760498</v>
      </c>
      <c r="Q10">
        <f t="shared" si="2"/>
        <v>-2.8926734824449412</v>
      </c>
      <c r="R10">
        <f t="shared" si="3"/>
        <v>33.864506008870691</v>
      </c>
      <c r="S10">
        <f t="shared" si="4"/>
        <v>13.336485957930243</v>
      </c>
      <c r="T10">
        <f t="shared" si="5"/>
        <v>-18.4012522119374</v>
      </c>
      <c r="U10">
        <f t="shared" si="6"/>
        <v>113.0031104357647</v>
      </c>
      <c r="V10">
        <f t="shared" si="7"/>
        <v>-103.13395761701864</v>
      </c>
    </row>
    <row r="11" spans="1:22" x14ac:dyDescent="0.25">
      <c r="B11">
        <f t="shared" ref="B11:H11" si="9">2*B3</f>
        <v>165.4</v>
      </c>
      <c r="C11">
        <f t="shared" si="9"/>
        <v>369.4</v>
      </c>
      <c r="D11">
        <f t="shared" si="9"/>
        <v>263</v>
      </c>
      <c r="E11">
        <f t="shared" si="9"/>
        <v>138.80000000000001</v>
      </c>
      <c r="F11">
        <f t="shared" si="9"/>
        <v>99</v>
      </c>
      <c r="G11">
        <f t="shared" si="9"/>
        <v>116</v>
      </c>
      <c r="H11">
        <f t="shared" si="9"/>
        <v>-19.8</v>
      </c>
      <c r="I11">
        <v>1</v>
      </c>
      <c r="K11">
        <v>0</v>
      </c>
      <c r="P11">
        <f t="shared" si="1"/>
        <v>9.2383185634060698</v>
      </c>
      <c r="Q11">
        <f t="shared" si="2"/>
        <v>-0.54329712730126567</v>
      </c>
      <c r="R11">
        <f t="shared" si="3"/>
        <v>-123.31188198069249</v>
      </c>
      <c r="S11">
        <f t="shared" si="4"/>
        <v>-142.96554656054386</v>
      </c>
      <c r="T11">
        <f t="shared" si="5"/>
        <v>-497.02656123214899</v>
      </c>
      <c r="U11">
        <f t="shared" si="6"/>
        <v>-103.13395761701864</v>
      </c>
      <c r="V11">
        <f t="shared" si="7"/>
        <v>876.44599918693166</v>
      </c>
    </row>
    <row r="12" spans="1:22" x14ac:dyDescent="0.25">
      <c r="B12">
        <f t="shared" ref="B12:H12" si="10">2*B4</f>
        <v>170.6</v>
      </c>
      <c r="C12">
        <f t="shared" si="10"/>
        <v>263</v>
      </c>
      <c r="D12">
        <f t="shared" si="10"/>
        <v>748.4</v>
      </c>
      <c r="E12">
        <f t="shared" si="10"/>
        <v>769</v>
      </c>
      <c r="F12">
        <f t="shared" si="10"/>
        <v>733</v>
      </c>
      <c r="G12">
        <f t="shared" si="10"/>
        <v>207.6</v>
      </c>
      <c r="H12">
        <f t="shared" si="10"/>
        <v>687</v>
      </c>
      <c r="I12">
        <v>1</v>
      </c>
      <c r="K12">
        <v>0</v>
      </c>
    </row>
    <row r="13" spans="1:22" x14ac:dyDescent="0.25">
      <c r="B13">
        <f t="shared" ref="B13:H13" si="11">2*B5</f>
        <v>170.2</v>
      </c>
      <c r="C13">
        <f t="shared" si="11"/>
        <v>138.80000000000001</v>
      </c>
      <c r="D13">
        <f t="shared" si="11"/>
        <v>769</v>
      </c>
      <c r="E13">
        <f t="shared" si="11"/>
        <v>1369.6</v>
      </c>
      <c r="F13">
        <f t="shared" si="11"/>
        <v>1198.2</v>
      </c>
      <c r="G13">
        <f t="shared" si="11"/>
        <v>103.2</v>
      </c>
      <c r="H13">
        <f t="shared" si="11"/>
        <v>1005.4</v>
      </c>
      <c r="I13">
        <v>1</v>
      </c>
      <c r="K13">
        <v>0</v>
      </c>
    </row>
    <row r="14" spans="1:22" x14ac:dyDescent="0.25">
      <c r="B14">
        <f t="shared" ref="B14:H14" si="12">2*B6</f>
        <v>247.8</v>
      </c>
      <c r="C14">
        <f t="shared" si="12"/>
        <v>99</v>
      </c>
      <c r="D14">
        <f t="shared" si="12"/>
        <v>733</v>
      </c>
      <c r="E14">
        <f t="shared" si="12"/>
        <v>1198.2</v>
      </c>
      <c r="F14">
        <f t="shared" si="12"/>
        <v>1742.8</v>
      </c>
      <c r="G14">
        <f t="shared" si="12"/>
        <v>-42.4</v>
      </c>
      <c r="H14">
        <f t="shared" si="12"/>
        <v>1040.8</v>
      </c>
      <c r="I14">
        <v>1</v>
      </c>
      <c r="K14">
        <v>0</v>
      </c>
    </row>
    <row r="15" spans="1:22" x14ac:dyDescent="0.25">
      <c r="B15">
        <f t="shared" ref="B15:H16" si="13">2*B7</f>
        <v>44</v>
      </c>
      <c r="C15">
        <f t="shared" si="13"/>
        <v>116</v>
      </c>
      <c r="D15">
        <f t="shared" si="13"/>
        <v>207.6</v>
      </c>
      <c r="E15">
        <f t="shared" si="13"/>
        <v>103.2</v>
      </c>
      <c r="F15">
        <f t="shared" si="13"/>
        <v>-42.4</v>
      </c>
      <c r="G15">
        <f t="shared" si="13"/>
        <v>179.4</v>
      </c>
      <c r="H15">
        <f t="shared" si="13"/>
        <v>148.80000000000001</v>
      </c>
      <c r="I15">
        <v>1</v>
      </c>
      <c r="K15">
        <v>0</v>
      </c>
    </row>
    <row r="16" spans="1:22" x14ac:dyDescent="0.25">
      <c r="B16">
        <f>2*B8</f>
        <v>7</v>
      </c>
      <c r="C16">
        <f t="shared" si="13"/>
        <v>-19.8</v>
      </c>
      <c r="D16">
        <f t="shared" si="13"/>
        <v>687</v>
      </c>
      <c r="E16">
        <f t="shared" si="13"/>
        <v>1005.4</v>
      </c>
      <c r="F16">
        <f t="shared" si="13"/>
        <v>1040.8</v>
      </c>
      <c r="G16">
        <f t="shared" si="13"/>
        <v>148.80000000000001</v>
      </c>
      <c r="H16">
        <f t="shared" si="13"/>
        <v>1149.2</v>
      </c>
      <c r="I16">
        <v>1</v>
      </c>
      <c r="K16">
        <v>0</v>
      </c>
    </row>
    <row r="17" spans="2:17" x14ac:dyDescent="0.25">
      <c r="B17">
        <f t="array" ref="B17:H17">TRANSPOSE(I10:I16)</f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0</v>
      </c>
      <c r="K17">
        <v>1</v>
      </c>
    </row>
    <row r="19" spans="2:17" x14ac:dyDescent="0.25">
      <c r="B19" t="s">
        <v>51</v>
      </c>
      <c r="K19" s="13" t="s">
        <v>15</v>
      </c>
      <c r="N19" s="7" t="s">
        <v>19</v>
      </c>
      <c r="O19" s="7">
        <f>SUMPRODUCT(I2:I8,K20:K26)</f>
        <v>0.3952499274504957</v>
      </c>
      <c r="P19" s="26" t="s">
        <v>20</v>
      </c>
      <c r="Q19" s="26">
        <f>SUM(P5:V11)</f>
        <v>15.143742058711155</v>
      </c>
    </row>
    <row r="20" spans="2:17" x14ac:dyDescent="0.25">
      <c r="B20">
        <f t="array" ref="B20:I27">MINVERSE(B10:I17)</f>
        <v>7.7541972135672932E-2</v>
      </c>
      <c r="C20">
        <v>-6.1867287801396819E-3</v>
      </c>
      <c r="D20">
        <v>8.7884370989865148E-3</v>
      </c>
      <c r="E20">
        <v>-9.7098519637296276E-3</v>
      </c>
      <c r="F20">
        <v>-3.7687458357494111E-2</v>
      </c>
      <c r="G20">
        <v>-7.7748273977969518E-2</v>
      </c>
      <c r="H20">
        <v>4.5001903844673563E-2</v>
      </c>
      <c r="I20">
        <v>2.1371997706364434</v>
      </c>
      <c r="K20" s="13">
        <f t="array" ref="K20:K27">MMULT(B20:I27,K10:K17)</f>
        <v>2.1371997706364434</v>
      </c>
      <c r="P20" s="9" t="s">
        <v>21</v>
      </c>
      <c r="Q20" s="9">
        <f>Q19^0.5</f>
        <v>3.8914961208654897</v>
      </c>
    </row>
    <row r="21" spans="2:17" x14ac:dyDescent="0.25">
      <c r="B21">
        <v>-6.1867287801396758E-3</v>
      </c>
      <c r="C21">
        <v>7.8030964488774862E-3</v>
      </c>
      <c r="D21">
        <v>-3.6166669747582608E-3</v>
      </c>
      <c r="E21">
        <v>1.6749741242662311E-4</v>
      </c>
      <c r="F21">
        <v>1.0562122322255593E-3</v>
      </c>
      <c r="G21">
        <v>-4.7766840729457241E-4</v>
      </c>
      <c r="H21">
        <v>1.2542580686628064E-3</v>
      </c>
      <c r="I21">
        <v>4.4434719551724663E-2</v>
      </c>
      <c r="K21" s="13">
        <v>4.4434719551724663E-2</v>
      </c>
    </row>
    <row r="22" spans="2:17" x14ac:dyDescent="0.25">
      <c r="B22">
        <v>8.7884370989864923E-3</v>
      </c>
      <c r="C22">
        <v>-3.6166669747582638E-3</v>
      </c>
      <c r="D22">
        <v>7.5439437839265409E-3</v>
      </c>
      <c r="E22">
        <v>-2.2862793656756196E-3</v>
      </c>
      <c r="F22">
        <v>-4.259006318125153E-3</v>
      </c>
      <c r="G22">
        <v>-8.7937880025464495E-3</v>
      </c>
      <c r="H22">
        <v>2.6233597781924281E-3</v>
      </c>
      <c r="I22">
        <v>-0.29066879751558022</v>
      </c>
      <c r="K22" s="13">
        <v>-0.29066879751558022</v>
      </c>
    </row>
    <row r="23" spans="2:17" x14ac:dyDescent="0.25">
      <c r="B23">
        <v>-9.7098519637296172E-3</v>
      </c>
      <c r="C23">
        <v>1.6749741242662834E-4</v>
      </c>
      <c r="D23">
        <v>-2.28627936567562E-3</v>
      </c>
      <c r="E23">
        <v>4.2780444048604272E-3</v>
      </c>
      <c r="F23">
        <v>4.0717684774882702E-3</v>
      </c>
      <c r="G23">
        <v>1.0660407260979341E-2</v>
      </c>
      <c r="H23">
        <v>-7.1815862263494264E-3</v>
      </c>
      <c r="I23">
        <v>-0.23027284839811862</v>
      </c>
      <c r="K23" s="13">
        <v>-0.23027284839811862</v>
      </c>
    </row>
    <row r="24" spans="2:17" x14ac:dyDescent="0.25">
      <c r="B24">
        <v>-3.7687458357494166E-2</v>
      </c>
      <c r="C24">
        <v>1.0562122322255671E-3</v>
      </c>
      <c r="D24">
        <v>-4.2590063181251513E-3</v>
      </c>
      <c r="E24">
        <v>4.071768477488278E-3</v>
      </c>
      <c r="F24">
        <v>2.0580109972797054E-2</v>
      </c>
      <c r="G24">
        <v>4.0174615610874098E-2</v>
      </c>
      <c r="H24">
        <v>-2.3936241617765686E-2</v>
      </c>
      <c r="I24">
        <v>-0.7733258714631146</v>
      </c>
      <c r="K24" s="13">
        <v>-0.7733258714631146</v>
      </c>
    </row>
    <row r="25" spans="2:17" x14ac:dyDescent="0.25">
      <c r="B25">
        <v>-7.7748273977969531E-2</v>
      </c>
      <c r="C25">
        <v>-4.7766840729452932E-4</v>
      </c>
      <c r="D25">
        <v>-8.7937880025464755E-3</v>
      </c>
      <c r="E25">
        <v>1.0660407260979351E-2</v>
      </c>
      <c r="F25">
        <v>4.017461561087407E-2</v>
      </c>
      <c r="G25">
        <v>8.6382110570312823E-2</v>
      </c>
      <c r="H25">
        <v>-5.0197403054355737E-2</v>
      </c>
      <c r="I25">
        <v>-1.1224034096525217</v>
      </c>
      <c r="K25" s="13">
        <v>-1.1224034096525217</v>
      </c>
    </row>
    <row r="26" spans="2:17" x14ac:dyDescent="0.25">
      <c r="B26">
        <v>4.5001903844673612E-2</v>
      </c>
      <c r="C26">
        <v>1.2542580686627908E-3</v>
      </c>
      <c r="D26">
        <v>2.6233597781924545E-3</v>
      </c>
      <c r="E26">
        <v>-7.1815862263494403E-3</v>
      </c>
      <c r="F26">
        <v>-2.3936241617765686E-2</v>
      </c>
      <c r="G26">
        <v>-5.0197403054355771E-2</v>
      </c>
      <c r="H26">
        <v>3.2435709206942061E-2</v>
      </c>
      <c r="I26">
        <v>1.2350364368411666</v>
      </c>
      <c r="K26" s="13">
        <v>1.2350364368411666</v>
      </c>
    </row>
    <row r="27" spans="2:17" x14ac:dyDescent="0.25">
      <c r="B27">
        <v>2.1371997706364412</v>
      </c>
      <c r="C27">
        <v>4.4434719551724261E-2</v>
      </c>
      <c r="D27">
        <v>-0.29066879751558017</v>
      </c>
      <c r="E27">
        <v>-0.23027284839811846</v>
      </c>
      <c r="F27">
        <v>-0.77332587146311238</v>
      </c>
      <c r="G27">
        <v>-1.1224034096525184</v>
      </c>
      <c r="H27">
        <v>1.2350364368411642</v>
      </c>
      <c r="I27">
        <v>-30.287484117422572</v>
      </c>
      <c r="K27">
        <v>-30.287484117422572</v>
      </c>
    </row>
    <row r="28" spans="2:17" x14ac:dyDescent="0.25">
      <c r="J28" t="s">
        <v>37</v>
      </c>
      <c r="K28">
        <f>SUM(K20:K26)</f>
        <v>0.99999999999999956</v>
      </c>
    </row>
    <row r="31" spans="2:17" x14ac:dyDescent="0.25">
      <c r="B31" t="s">
        <v>52</v>
      </c>
    </row>
    <row r="32" spans="2:17" x14ac:dyDescent="0.25">
      <c r="L32" t="s">
        <v>12</v>
      </c>
    </row>
    <row r="33" spans="2:21" x14ac:dyDescent="0.25">
      <c r="B33">
        <f>B10</f>
        <v>161</v>
      </c>
      <c r="C33">
        <f t="shared" ref="C33:I33" si="14">C10</f>
        <v>165.4</v>
      </c>
      <c r="D33">
        <f t="shared" si="14"/>
        <v>170.6</v>
      </c>
      <c r="E33">
        <f t="shared" si="14"/>
        <v>170.2</v>
      </c>
      <c r="F33">
        <f t="shared" si="14"/>
        <v>247.8</v>
      </c>
      <c r="G33">
        <f t="shared" si="14"/>
        <v>44</v>
      </c>
      <c r="H33">
        <f t="shared" si="14"/>
        <v>7</v>
      </c>
      <c r="I33">
        <f t="shared" si="14"/>
        <v>1</v>
      </c>
      <c r="J33">
        <f>I2</f>
        <v>1.9</v>
      </c>
      <c r="L33">
        <v>0</v>
      </c>
    </row>
    <row r="34" spans="2:21" x14ac:dyDescent="0.25">
      <c r="B34">
        <f t="shared" ref="B34:I34" si="15">B11</f>
        <v>165.4</v>
      </c>
      <c r="C34">
        <f t="shared" si="15"/>
        <v>369.4</v>
      </c>
      <c r="D34">
        <f t="shared" si="15"/>
        <v>263</v>
      </c>
      <c r="E34">
        <f t="shared" si="15"/>
        <v>138.80000000000001</v>
      </c>
      <c r="F34">
        <f t="shared" si="15"/>
        <v>99</v>
      </c>
      <c r="G34">
        <f t="shared" si="15"/>
        <v>116</v>
      </c>
      <c r="H34">
        <f t="shared" si="15"/>
        <v>-19.8</v>
      </c>
      <c r="I34">
        <f t="shared" si="15"/>
        <v>1</v>
      </c>
      <c r="J34">
        <f t="shared" ref="J34:J39" si="16">I3</f>
        <v>6.1</v>
      </c>
      <c r="L34">
        <v>0</v>
      </c>
      <c r="O34">
        <f t="array" ref="O34:U34">TRANSPOSE(L44:L51)</f>
        <v>0.39350039050604058</v>
      </c>
      <c r="P34">
        <v>0.43702969517304963</v>
      </c>
      <c r="Q34">
        <v>-0.65517948269339199</v>
      </c>
      <c r="R34">
        <v>-4.4328173925622744E-2</v>
      </c>
      <c r="S34">
        <v>3.6014728320210798E-2</v>
      </c>
      <c r="T34">
        <v>0.41533371151037213</v>
      </c>
      <c r="U34">
        <v>0.41762913110934397</v>
      </c>
    </row>
    <row r="35" spans="2:21" x14ac:dyDescent="0.25">
      <c r="B35">
        <f t="shared" ref="B35:I35" si="17">B12</f>
        <v>170.6</v>
      </c>
      <c r="C35">
        <f t="shared" si="17"/>
        <v>263</v>
      </c>
      <c r="D35">
        <f t="shared" si="17"/>
        <v>748.4</v>
      </c>
      <c r="E35">
        <f t="shared" si="17"/>
        <v>769</v>
      </c>
      <c r="F35">
        <f t="shared" si="17"/>
        <v>733</v>
      </c>
      <c r="G35">
        <f t="shared" si="17"/>
        <v>207.6</v>
      </c>
      <c r="H35">
        <f t="shared" si="17"/>
        <v>687</v>
      </c>
      <c r="I35">
        <f t="shared" si="17"/>
        <v>1</v>
      </c>
      <c r="J35">
        <f t="shared" si="16"/>
        <v>2.9</v>
      </c>
      <c r="L35">
        <v>0</v>
      </c>
    </row>
    <row r="36" spans="2:21" x14ac:dyDescent="0.25">
      <c r="B36">
        <f t="shared" ref="B36:I36" si="18">B13</f>
        <v>170.2</v>
      </c>
      <c r="C36">
        <f t="shared" si="18"/>
        <v>138.80000000000001</v>
      </c>
      <c r="D36">
        <f t="shared" si="18"/>
        <v>769</v>
      </c>
      <c r="E36">
        <f t="shared" si="18"/>
        <v>1369.6</v>
      </c>
      <c r="F36">
        <f t="shared" si="18"/>
        <v>1198.2</v>
      </c>
      <c r="G36">
        <f t="shared" si="18"/>
        <v>103.2</v>
      </c>
      <c r="H36">
        <f t="shared" si="18"/>
        <v>1005.4</v>
      </c>
      <c r="I36">
        <f t="shared" si="18"/>
        <v>1</v>
      </c>
      <c r="J36">
        <f t="shared" si="16"/>
        <v>4</v>
      </c>
      <c r="L36">
        <v>0</v>
      </c>
      <c r="O36">
        <f t="shared" ref="O36:O42" si="19">$L44*B2*O$34</f>
        <v>12.464825864936717</v>
      </c>
      <c r="P36">
        <f t="shared" ref="P36:U36" si="20">$L44*C2*P$34</f>
        <v>14.222031117492467</v>
      </c>
      <c r="Q36">
        <f t="shared" si="20"/>
        <v>-21.991481509456026</v>
      </c>
      <c r="R36">
        <f t="shared" si="20"/>
        <v>-1.4844123841379553</v>
      </c>
      <c r="S36">
        <f t="shared" si="20"/>
        <v>1.7558872166227195</v>
      </c>
      <c r="T36">
        <f t="shared" si="20"/>
        <v>3.5955475087324023</v>
      </c>
      <c r="U36">
        <f t="shared" si="20"/>
        <v>0.57518029162378848</v>
      </c>
    </row>
    <row r="37" spans="2:21" x14ac:dyDescent="0.25">
      <c r="B37">
        <f t="shared" ref="B37:I37" si="21">B14</f>
        <v>247.8</v>
      </c>
      <c r="C37">
        <f t="shared" si="21"/>
        <v>99</v>
      </c>
      <c r="D37">
        <f t="shared" si="21"/>
        <v>733</v>
      </c>
      <c r="E37">
        <f t="shared" si="21"/>
        <v>1198.2</v>
      </c>
      <c r="F37">
        <f t="shared" si="21"/>
        <v>1742.8</v>
      </c>
      <c r="G37">
        <f t="shared" si="21"/>
        <v>-42.4</v>
      </c>
      <c r="H37">
        <f t="shared" si="21"/>
        <v>1040.8</v>
      </c>
      <c r="I37">
        <f t="shared" si="21"/>
        <v>1</v>
      </c>
      <c r="J37">
        <f t="shared" si="16"/>
        <v>5.7</v>
      </c>
      <c r="L37">
        <v>0</v>
      </c>
      <c r="O37">
        <f t="shared" si="19"/>
        <v>14.222031117492467</v>
      </c>
      <c r="P37">
        <f t="shared" ref="P37:P42" si="22">$L45*C3*P$34</f>
        <v>35.276768089325088</v>
      </c>
      <c r="Q37">
        <f t="shared" ref="Q37:Q42" si="23">$L45*D3*Q$34</f>
        <v>-37.652774983074522</v>
      </c>
      <c r="R37">
        <f t="shared" ref="R37:R42" si="24">$L45*E3*R$34</f>
        <v>-1.3444673466775228</v>
      </c>
      <c r="S37">
        <f t="shared" ref="S37:S42" si="25">$L45*F3*S$34</f>
        <v>0.77910553410633521</v>
      </c>
      <c r="T37">
        <f t="shared" ref="T37:T42" si="26">$L45*G3*T$34</f>
        <v>10.527763589515217</v>
      </c>
      <c r="U37">
        <f t="shared" ref="U37:U42" si="27">$L45*H3*U$34</f>
        <v>-1.8069116854546117</v>
      </c>
    </row>
    <row r="38" spans="2:21" x14ac:dyDescent="0.25">
      <c r="B38">
        <f t="shared" ref="B38:I38" si="28">B15</f>
        <v>44</v>
      </c>
      <c r="C38">
        <f t="shared" si="28"/>
        <v>116</v>
      </c>
      <c r="D38">
        <f t="shared" si="28"/>
        <v>207.6</v>
      </c>
      <c r="E38">
        <f t="shared" si="28"/>
        <v>103.2</v>
      </c>
      <c r="F38">
        <f t="shared" si="28"/>
        <v>-42.4</v>
      </c>
      <c r="G38">
        <f t="shared" si="28"/>
        <v>179.4</v>
      </c>
      <c r="H38">
        <f t="shared" si="28"/>
        <v>148.80000000000001</v>
      </c>
      <c r="I38">
        <f t="shared" si="28"/>
        <v>1</v>
      </c>
      <c r="J38">
        <f t="shared" si="16"/>
        <v>3.4</v>
      </c>
      <c r="L38">
        <v>0</v>
      </c>
      <c r="O38">
        <f t="shared" si="19"/>
        <v>-21.991481509456026</v>
      </c>
      <c r="P38">
        <f t="shared" si="22"/>
        <v>-37.652774983074522</v>
      </c>
      <c r="Q38">
        <f t="shared" si="23"/>
        <v>160.62914982975886</v>
      </c>
      <c r="R38">
        <f t="shared" si="24"/>
        <v>11.166998918582237</v>
      </c>
      <c r="S38">
        <f t="shared" si="25"/>
        <v>-8.6479747072205182</v>
      </c>
      <c r="T38">
        <f t="shared" si="26"/>
        <v>-28.245861505008683</v>
      </c>
      <c r="U38">
        <f t="shared" si="27"/>
        <v>-93.989170079762346</v>
      </c>
    </row>
    <row r="39" spans="2:21" x14ac:dyDescent="0.25">
      <c r="B39">
        <f t="shared" ref="B39:I41" si="29">B16</f>
        <v>7</v>
      </c>
      <c r="C39">
        <f t="shared" si="29"/>
        <v>-19.8</v>
      </c>
      <c r="D39">
        <f t="shared" si="29"/>
        <v>687</v>
      </c>
      <c r="E39">
        <f t="shared" si="29"/>
        <v>1005.4</v>
      </c>
      <c r="F39">
        <f t="shared" si="29"/>
        <v>1040.8</v>
      </c>
      <c r="G39">
        <f t="shared" si="29"/>
        <v>148.80000000000001</v>
      </c>
      <c r="H39">
        <f t="shared" si="29"/>
        <v>1149.2</v>
      </c>
      <c r="I39">
        <f t="shared" si="29"/>
        <v>1</v>
      </c>
      <c r="J39">
        <f t="shared" si="16"/>
        <v>4.9000000000000004</v>
      </c>
      <c r="L39">
        <v>0</v>
      </c>
      <c r="O39">
        <f t="shared" si="19"/>
        <v>-1.4844123841379551</v>
      </c>
      <c r="P39">
        <f t="shared" si="22"/>
        <v>-1.3444673466775228</v>
      </c>
      <c r="Q39">
        <f t="shared" si="23"/>
        <v>11.166998918582237</v>
      </c>
      <c r="R39">
        <f t="shared" si="24"/>
        <v>1.345623100051762</v>
      </c>
      <c r="S39">
        <f t="shared" si="25"/>
        <v>-0.95644346409063707</v>
      </c>
      <c r="T39">
        <f t="shared" si="26"/>
        <v>-0.95000682605191988</v>
      </c>
      <c r="U39">
        <f t="shared" si="27"/>
        <v>-9.3063527693634516</v>
      </c>
    </row>
    <row r="40" spans="2:21" x14ac:dyDescent="0.25">
      <c r="B40">
        <f>B17</f>
        <v>1</v>
      </c>
      <c r="C40">
        <f t="shared" si="29"/>
        <v>1</v>
      </c>
      <c r="D40">
        <f t="shared" si="29"/>
        <v>1</v>
      </c>
      <c r="E40">
        <f t="shared" si="29"/>
        <v>1</v>
      </c>
      <c r="F40">
        <f t="shared" si="29"/>
        <v>1</v>
      </c>
      <c r="G40">
        <f t="shared" si="29"/>
        <v>1</v>
      </c>
      <c r="H40">
        <f t="shared" si="29"/>
        <v>1</v>
      </c>
      <c r="I40">
        <f t="shared" si="29"/>
        <v>0</v>
      </c>
      <c r="J40">
        <f>J17</f>
        <v>0</v>
      </c>
      <c r="L40">
        <v>1</v>
      </c>
      <c r="O40">
        <f t="shared" si="19"/>
        <v>1.7558872166227193</v>
      </c>
      <c r="P40">
        <f t="shared" si="22"/>
        <v>0.7791055341063351</v>
      </c>
      <c r="Q40">
        <f t="shared" si="23"/>
        <v>-8.6479747072205164</v>
      </c>
      <c r="R40">
        <f t="shared" si="24"/>
        <v>-0.95644346409063707</v>
      </c>
      <c r="S40">
        <f t="shared" si="25"/>
        <v>1.1302586556197465</v>
      </c>
      <c r="T40">
        <f t="shared" si="26"/>
        <v>-0.31711237258414221</v>
      </c>
      <c r="U40">
        <f t="shared" si="27"/>
        <v>7.8272321615427369</v>
      </c>
    </row>
    <row r="41" spans="2:21" x14ac:dyDescent="0.25">
      <c r="B41">
        <f t="array" ref="B41:H41">TRANSPOSE(J33:J39)</f>
        <v>1.9</v>
      </c>
      <c r="C41">
        <v>6.1</v>
      </c>
      <c r="D41">
        <v>2.9</v>
      </c>
      <c r="E41">
        <v>4</v>
      </c>
      <c r="F41">
        <v>5.7</v>
      </c>
      <c r="G41">
        <v>3.4</v>
      </c>
      <c r="H41">
        <v>4.9000000000000004</v>
      </c>
      <c r="I41">
        <f t="shared" si="29"/>
        <v>0</v>
      </c>
      <c r="J41">
        <f>J18</f>
        <v>0</v>
      </c>
      <c r="L41" s="7">
        <v>5</v>
      </c>
      <c r="O41">
        <f t="shared" si="19"/>
        <v>3.5955475087324023</v>
      </c>
      <c r="P41">
        <f t="shared" si="22"/>
        <v>10.527763589515217</v>
      </c>
      <c r="Q41">
        <f t="shared" si="23"/>
        <v>-28.245861505008683</v>
      </c>
      <c r="R41">
        <f t="shared" si="24"/>
        <v>-0.95000682605191966</v>
      </c>
      <c r="S41">
        <f t="shared" si="25"/>
        <v>-0.31711237258414227</v>
      </c>
      <c r="T41">
        <f t="shared" si="26"/>
        <v>15.473437644953197</v>
      </c>
      <c r="U41">
        <f t="shared" si="27"/>
        <v>12.905086005152077</v>
      </c>
    </row>
    <row r="42" spans="2:21" x14ac:dyDescent="0.25">
      <c r="O42">
        <f t="shared" si="19"/>
        <v>0.57518029162378836</v>
      </c>
      <c r="P42">
        <f t="shared" si="22"/>
        <v>-1.8069116854546114</v>
      </c>
      <c r="Q42">
        <f t="shared" si="23"/>
        <v>-93.989170079762346</v>
      </c>
      <c r="R42">
        <f t="shared" si="24"/>
        <v>-9.3063527693634498</v>
      </c>
      <c r="S42">
        <f t="shared" si="25"/>
        <v>7.827232161542736</v>
      </c>
      <c r="T42">
        <f t="shared" si="26"/>
        <v>12.905086005152077</v>
      </c>
      <c r="U42">
        <f t="shared" si="27"/>
        <v>100.21833677544828</v>
      </c>
    </row>
    <row r="43" spans="2:21" x14ac:dyDescent="0.25">
      <c r="B43" t="s">
        <v>53</v>
      </c>
      <c r="L43" s="13" t="s">
        <v>15</v>
      </c>
    </row>
    <row r="44" spans="2:21" x14ac:dyDescent="0.25">
      <c r="B44">
        <f t="array" ref="B44:J52">MINVERSE(B33:J41)</f>
        <v>1.6039415746455687E-2</v>
      </c>
      <c r="C44">
        <v>7.6606091850020732E-3</v>
      </c>
      <c r="D44">
        <v>-4.0683312322288834E-3</v>
      </c>
      <c r="E44">
        <v>-3.1513402401296326E-3</v>
      </c>
      <c r="F44">
        <v>-9.1409574850019066E-3</v>
      </c>
      <c r="G44">
        <v>-2.351027568319447E-2</v>
      </c>
      <c r="H44">
        <v>1.61708797090971E-2</v>
      </c>
      <c r="I44">
        <v>2.2868706632220293</v>
      </c>
      <c r="J44">
        <v>-0.37867405454319775</v>
      </c>
      <c r="L44" s="13">
        <f t="array" ref="L44:L52">MMULT(B44:J52,L33:L41)</f>
        <v>0.39350039050604058</v>
      </c>
      <c r="N44" s="7" t="s">
        <v>19</v>
      </c>
      <c r="O44" s="7">
        <f>SUMPRODUCT(L44:L50,J33:J39)</f>
        <v>5.0000000000000053</v>
      </c>
      <c r="P44" s="26" t="s">
        <v>20</v>
      </c>
      <c r="Q44" s="26">
        <f>SUM(O36:U42)</f>
        <v>39.862125381068914</v>
      </c>
    </row>
    <row r="45" spans="2:21" x14ac:dyDescent="0.25">
      <c r="B45">
        <v>7.6606091850020576E-3</v>
      </c>
      <c r="C45">
        <v>4.6853598867193386E-3</v>
      </c>
      <c r="D45">
        <v>-7.2195776795390832E-4</v>
      </c>
      <c r="E45">
        <v>-1.3091554897762462E-3</v>
      </c>
      <c r="F45">
        <v>-5.3710497957462945E-3</v>
      </c>
      <c r="G45">
        <v>-1.2689386700555723E-2</v>
      </c>
      <c r="H45">
        <v>7.7455806823107818E-3</v>
      </c>
      <c r="I45">
        <v>1.0736227084827217E-2</v>
      </c>
      <c r="J45">
        <v>8.5258693617644474E-2</v>
      </c>
      <c r="L45" s="13">
        <v>0.43702969517304963</v>
      </c>
      <c r="P45" s="9" t="s">
        <v>21</v>
      </c>
      <c r="Q45" s="9">
        <f>Q44^0.5</f>
        <v>6.3136459657688215</v>
      </c>
    </row>
    <row r="46" spans="2:21" x14ac:dyDescent="0.25">
      <c r="B46">
        <v>-4.0683312322288799E-3</v>
      </c>
      <c r="C46">
        <v>-7.2195776795390919E-4</v>
      </c>
      <c r="D46">
        <v>4.8563076655761287E-3</v>
      </c>
      <c r="E46">
        <v>-9.1525886216580474E-4</v>
      </c>
      <c r="F46">
        <v>1.7084813755866655E-3</v>
      </c>
      <c r="G46">
        <v>2.5443647469388462E-3</v>
      </c>
      <c r="H46">
        <v>-3.4036059257530481E-3</v>
      </c>
      <c r="I46">
        <v>-0.25938092746801222</v>
      </c>
      <c r="J46">
        <v>-7.9159711045075951E-2</v>
      </c>
      <c r="L46" s="13">
        <v>-0.65517948269339199</v>
      </c>
    </row>
    <row r="47" spans="2:21" x14ac:dyDescent="0.25">
      <c r="B47">
        <v>-3.1513402401296231E-3</v>
      </c>
      <c r="C47">
        <v>-1.3091554897762454E-3</v>
      </c>
      <c r="D47">
        <v>-9.152588621658055E-4</v>
      </c>
      <c r="E47">
        <v>3.57865760610063E-3</v>
      </c>
      <c r="F47">
        <v>1.0276257355969424E-3</v>
      </c>
      <c r="G47">
        <v>4.8765737333173204E-3</v>
      </c>
      <c r="H47">
        <v>-4.1071024829432137E-3</v>
      </c>
      <c r="I47">
        <v>-0.24623345818955697</v>
      </c>
      <c r="J47">
        <v>4.0381056852786847E-2</v>
      </c>
      <c r="L47" s="13">
        <v>-4.4328173925622744E-2</v>
      </c>
    </row>
    <row r="48" spans="2:21" x14ac:dyDescent="0.25">
      <c r="B48">
        <v>-9.1409574850019135E-3</v>
      </c>
      <c r="C48">
        <v>-5.3710497957462989E-3</v>
      </c>
      <c r="D48">
        <v>1.7084813755866735E-3</v>
      </c>
      <c r="E48">
        <v>1.0276257355969457E-3</v>
      </c>
      <c r="F48">
        <v>7.3302101327625858E-3</v>
      </c>
      <c r="G48">
        <v>1.4999969928739787E-2</v>
      </c>
      <c r="H48">
        <v>-1.0554279891937763E-2</v>
      </c>
      <c r="I48">
        <v>-0.84279583363415322</v>
      </c>
      <c r="J48">
        <v>0.1757621123908728</v>
      </c>
      <c r="L48" s="13">
        <v>3.6014728320210798E-2</v>
      </c>
    </row>
    <row r="49" spans="2:12" x14ac:dyDescent="0.25">
      <c r="B49">
        <v>-2.3510275683194422E-2</v>
      </c>
      <c r="C49">
        <v>-1.2689386700555746E-2</v>
      </c>
      <c r="D49">
        <v>2.5443647469388553E-3</v>
      </c>
      <c r="E49">
        <v>4.8765737333173213E-3</v>
      </c>
      <c r="F49">
        <v>1.4999969928739762E-2</v>
      </c>
      <c r="G49">
        <v>3.855059539869661E-2</v>
      </c>
      <c r="H49">
        <v>-2.4771841423942363E-2</v>
      </c>
      <c r="I49">
        <v>-1.2543954778433273</v>
      </c>
      <c r="J49">
        <v>0.33394583787073989</v>
      </c>
      <c r="L49" s="13">
        <v>0.41533371151037213</v>
      </c>
    </row>
    <row r="50" spans="2:12" x14ac:dyDescent="0.25">
      <c r="B50">
        <v>1.6170879709097093E-2</v>
      </c>
      <c r="C50">
        <v>7.7455806823107896E-3</v>
      </c>
      <c r="D50">
        <v>-3.4036059257530572E-3</v>
      </c>
      <c r="E50">
        <v>-4.1071024829432163E-3</v>
      </c>
      <c r="F50">
        <v>-1.0554279891937756E-2</v>
      </c>
      <c r="G50">
        <v>-2.4771841423942384E-2</v>
      </c>
      <c r="H50">
        <v>1.8920369333168513E-2</v>
      </c>
      <c r="I50">
        <v>1.3051988068281941</v>
      </c>
      <c r="J50">
        <v>-0.17751393514377004</v>
      </c>
      <c r="L50" s="13">
        <v>0.41762913110934397</v>
      </c>
    </row>
    <row r="51" spans="2:12" x14ac:dyDescent="0.25">
      <c r="B51">
        <v>2.286870663222027</v>
      </c>
      <c r="C51">
        <v>1.0736227084825831E-2</v>
      </c>
      <c r="D51">
        <v>-0.25938092746801139</v>
      </c>
      <c r="E51">
        <v>-0.24623345818955694</v>
      </c>
      <c r="F51">
        <v>-0.84279583363415123</v>
      </c>
      <c r="G51">
        <v>-1.2543954778433242</v>
      </c>
      <c r="H51">
        <v>1.3051988068281917</v>
      </c>
      <c r="I51">
        <v>-30.651718994841318</v>
      </c>
      <c r="J51">
        <v>0.92153053580094491</v>
      </c>
      <c r="L51">
        <v>-26.044066315836595</v>
      </c>
    </row>
    <row r="52" spans="2:12" x14ac:dyDescent="0.25">
      <c r="B52">
        <v>-0.37867405454319786</v>
      </c>
      <c r="C52">
        <v>8.525869361764471E-2</v>
      </c>
      <c r="D52">
        <v>-7.9159711045075937E-2</v>
      </c>
      <c r="E52">
        <v>4.0381056852786854E-2</v>
      </c>
      <c r="F52">
        <v>0.1757621123908725</v>
      </c>
      <c r="G52">
        <v>0.33394583787073939</v>
      </c>
      <c r="H52">
        <v>-0.17751393514376965</v>
      </c>
      <c r="I52">
        <v>0.92153053580093713</v>
      </c>
      <c r="J52">
        <v>-2.3315134850122301</v>
      </c>
      <c r="L52">
        <v>-10.736036889260214</v>
      </c>
    </row>
    <row r="53" spans="2:12" x14ac:dyDescent="0.25">
      <c r="K53" t="s">
        <v>37</v>
      </c>
      <c r="L53">
        <f>SUM(L44:L50)</f>
        <v>1.0000000000000024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22" sqref="B22:F22"/>
    </sheetView>
  </sheetViews>
  <sheetFormatPr defaultRowHeight="15" x14ac:dyDescent="0.25"/>
  <sheetData>
    <row r="1" spans="1:9" ht="26.25" thickBot="1" x14ac:dyDescent="0.3">
      <c r="A1" s="27" t="s">
        <v>54</v>
      </c>
      <c r="B1" s="28" t="s">
        <v>6</v>
      </c>
      <c r="C1" s="28" t="s">
        <v>7</v>
      </c>
      <c r="D1" s="28" t="s">
        <v>55</v>
      </c>
      <c r="E1" s="28" t="s">
        <v>56</v>
      </c>
    </row>
    <row r="2" spans="1:9" ht="16.5" thickBot="1" x14ac:dyDescent="0.3">
      <c r="A2" s="29"/>
      <c r="B2" s="40">
        <v>6.2E-2</v>
      </c>
      <c r="C2" s="31">
        <v>0.04</v>
      </c>
      <c r="D2" s="40">
        <v>7.4999999999999997E-2</v>
      </c>
      <c r="E2" s="40">
        <v>8.4000000000000005E-2</v>
      </c>
    </row>
    <row r="3" spans="1:9" ht="16.5" thickBot="1" x14ac:dyDescent="0.3">
      <c r="A3" s="29"/>
      <c r="B3" s="40">
        <v>0.14499999999999999</v>
      </c>
      <c r="C3" s="40">
        <v>9.7000000000000003E-2</v>
      </c>
      <c r="D3" s="31">
        <v>0.17</v>
      </c>
      <c r="E3" s="31">
        <v>0.2</v>
      </c>
      <c r="H3" t="s">
        <v>58</v>
      </c>
      <c r="I3">
        <v>3.5000000000000003E-2</v>
      </c>
    </row>
    <row r="5" spans="1:9" ht="15.75" thickBot="1" x14ac:dyDescent="0.3"/>
    <row r="6" spans="1:9" ht="16.5" thickBot="1" x14ac:dyDescent="0.3">
      <c r="A6" s="32"/>
      <c r="B6" s="28">
        <v>1</v>
      </c>
      <c r="C6" s="28">
        <v>2</v>
      </c>
      <c r="D6" s="28">
        <v>3</v>
      </c>
      <c r="E6" s="28">
        <v>4</v>
      </c>
      <c r="F6" s="28">
        <v>5</v>
      </c>
    </row>
    <row r="7" spans="1:9" ht="16.5" thickBot="1" x14ac:dyDescent="0.3">
      <c r="A7" s="29"/>
      <c r="B7" s="30">
        <v>0.2</v>
      </c>
      <c r="C7" s="30">
        <v>0.4</v>
      </c>
      <c r="D7" s="30">
        <v>0.5</v>
      </c>
      <c r="E7" s="30">
        <v>0.6</v>
      </c>
      <c r="F7" s="30">
        <v>0.8</v>
      </c>
    </row>
    <row r="8" spans="1:9" ht="16.5" thickBot="1" x14ac:dyDescent="0.3">
      <c r="A8" s="33" t="s">
        <v>57</v>
      </c>
      <c r="B8" s="30">
        <v>0.8</v>
      </c>
      <c r="C8" s="30">
        <v>0.6</v>
      </c>
      <c r="D8" s="30">
        <v>0.5</v>
      </c>
      <c r="E8" s="30">
        <v>0.4</v>
      </c>
      <c r="F8" s="30">
        <v>0.2</v>
      </c>
    </row>
    <row r="11" spans="1:9" x14ac:dyDescent="0.25">
      <c r="A11" t="s">
        <v>19</v>
      </c>
    </row>
    <row r="12" spans="1:9" x14ac:dyDescent="0.25">
      <c r="A12" t="s">
        <v>6</v>
      </c>
      <c r="B12">
        <f>B$7*$I$3+B$8*$B$2</f>
        <v>5.6600000000000004E-2</v>
      </c>
      <c r="C12">
        <f t="shared" ref="C12:F12" si="0">C$7*$I$3+C$8*$B$2</f>
        <v>5.1199999999999996E-2</v>
      </c>
      <c r="D12">
        <f t="shared" si="0"/>
        <v>4.8500000000000001E-2</v>
      </c>
      <c r="E12">
        <f t="shared" si="0"/>
        <v>4.5800000000000007E-2</v>
      </c>
      <c r="F12">
        <f t="shared" si="0"/>
        <v>4.0400000000000005E-2</v>
      </c>
    </row>
    <row r="13" spans="1:9" x14ac:dyDescent="0.25">
      <c r="A13" t="s">
        <v>7</v>
      </c>
      <c r="B13">
        <f>B$7*$I$3+B$8*$C$2</f>
        <v>3.9E-2</v>
      </c>
      <c r="C13">
        <f t="shared" ref="C13:F13" si="1">C$7*$I$3+C$8*$C$2</f>
        <v>3.8000000000000006E-2</v>
      </c>
      <c r="D13">
        <f t="shared" si="1"/>
        <v>3.7500000000000006E-2</v>
      </c>
      <c r="E13">
        <f t="shared" si="1"/>
        <v>3.7000000000000005E-2</v>
      </c>
      <c r="F13">
        <f t="shared" si="1"/>
        <v>3.6000000000000004E-2</v>
      </c>
    </row>
    <row r="14" spans="1:9" x14ac:dyDescent="0.25">
      <c r="A14" t="s">
        <v>55</v>
      </c>
      <c r="B14">
        <f>B$7*$I$3+B$8*$D$2</f>
        <v>6.7000000000000004E-2</v>
      </c>
      <c r="C14">
        <f t="shared" ref="C14:F14" si="2">C$7*$I$3+C$8*$D$2</f>
        <v>5.8999999999999997E-2</v>
      </c>
      <c r="D14">
        <f t="shared" si="2"/>
        <v>5.5E-2</v>
      </c>
      <c r="E14">
        <f t="shared" si="2"/>
        <v>5.1000000000000004E-2</v>
      </c>
      <c r="F14">
        <f t="shared" si="2"/>
        <v>4.3000000000000003E-2</v>
      </c>
    </row>
    <row r="15" spans="1:9" x14ac:dyDescent="0.25">
      <c r="A15" t="s">
        <v>56</v>
      </c>
      <c r="B15">
        <f>B$7*$I$3+B$8*$E$2</f>
        <v>7.4200000000000016E-2</v>
      </c>
      <c r="C15">
        <f t="shared" ref="C15:F15" si="3">C$7*$I$3+C$8*$E$2</f>
        <v>6.4399999999999999E-2</v>
      </c>
      <c r="D15">
        <f t="shared" si="3"/>
        <v>5.9500000000000004E-2</v>
      </c>
      <c r="E15">
        <f t="shared" si="3"/>
        <v>5.460000000000001E-2</v>
      </c>
      <c r="F15">
        <f t="shared" si="3"/>
        <v>4.4800000000000006E-2</v>
      </c>
    </row>
    <row r="18" spans="1:6" x14ac:dyDescent="0.25">
      <c r="A18" t="s">
        <v>21</v>
      </c>
    </row>
    <row r="19" spans="1:6" x14ac:dyDescent="0.25">
      <c r="A19" t="s">
        <v>6</v>
      </c>
      <c r="B19">
        <f>B$8*$B$3</f>
        <v>0.11599999999999999</v>
      </c>
      <c r="C19">
        <f t="shared" ref="C19:F19" si="4">C$8*$B$3</f>
        <v>8.6999999999999994E-2</v>
      </c>
      <c r="D19">
        <f t="shared" si="4"/>
        <v>7.2499999999999995E-2</v>
      </c>
      <c r="E19">
        <f t="shared" si="4"/>
        <v>5.7999999999999996E-2</v>
      </c>
      <c r="F19">
        <f t="shared" si="4"/>
        <v>2.8999999999999998E-2</v>
      </c>
    </row>
    <row r="20" spans="1:6" x14ac:dyDescent="0.25">
      <c r="A20" t="s">
        <v>7</v>
      </c>
      <c r="B20">
        <f>B$8*$C$3</f>
        <v>7.7600000000000002E-2</v>
      </c>
      <c r="C20">
        <f t="shared" ref="C20:F20" si="5">C$8*$C$3</f>
        <v>5.8200000000000002E-2</v>
      </c>
      <c r="D20">
        <f t="shared" si="5"/>
        <v>4.8500000000000001E-2</v>
      </c>
      <c r="E20">
        <f t="shared" si="5"/>
        <v>3.8800000000000001E-2</v>
      </c>
      <c r="F20">
        <f t="shared" si="5"/>
        <v>1.9400000000000001E-2</v>
      </c>
    </row>
    <row r="21" spans="1:6" x14ac:dyDescent="0.25">
      <c r="A21" t="s">
        <v>55</v>
      </c>
      <c r="B21">
        <f>B$8*$D$3</f>
        <v>0.13600000000000001</v>
      </c>
      <c r="C21">
        <f t="shared" ref="C21:F21" si="6">C$8*$D$3</f>
        <v>0.10200000000000001</v>
      </c>
      <c r="D21">
        <f t="shared" si="6"/>
        <v>8.5000000000000006E-2</v>
      </c>
      <c r="E21">
        <f t="shared" si="6"/>
        <v>6.8000000000000005E-2</v>
      </c>
      <c r="F21">
        <f t="shared" si="6"/>
        <v>3.4000000000000002E-2</v>
      </c>
    </row>
    <row r="22" spans="1:6" x14ac:dyDescent="0.25">
      <c r="A22" t="s">
        <v>56</v>
      </c>
      <c r="B22">
        <f>B$8*$E$3</f>
        <v>0.16000000000000003</v>
      </c>
      <c r="C22">
        <f t="shared" ref="C22:F22" si="7">C$8*$E$3</f>
        <v>0.12</v>
      </c>
      <c r="D22">
        <f t="shared" si="7"/>
        <v>0.1</v>
      </c>
      <c r="E22">
        <f t="shared" si="7"/>
        <v>8.0000000000000016E-2</v>
      </c>
      <c r="F22">
        <f t="shared" si="7"/>
        <v>4.0000000000000008E-2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171450</xdr:colOff>
                <xdr:row>2</xdr:row>
                <xdr:rowOff>38100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209550</xdr:colOff>
                <xdr:row>3</xdr:row>
                <xdr:rowOff>38100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Ex01</vt:lpstr>
      <vt:lpstr>Ex02</vt:lpstr>
      <vt:lpstr>Ex03</vt:lpstr>
      <vt:lpstr>Ex04</vt:lpstr>
      <vt:lpstr>'Ex03'!OLE_LINK1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2019-03-12T17:08:56Z</dcterms:created>
  <dcterms:modified xsi:type="dcterms:W3CDTF">2019-03-12T18:29:11Z</dcterms:modified>
</cp:coreProperties>
</file>