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xation\"/>
    </mc:Choice>
  </mc:AlternateContent>
  <bookViews>
    <workbookView xWindow="0" yWindow="0" windowWidth="24000" windowHeight="95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L11" i="1"/>
  <c r="L12" i="1"/>
  <c r="K11" i="1"/>
  <c r="J20" i="1" l="1"/>
  <c r="I10" i="1"/>
  <c r="I9" i="1"/>
  <c r="I7" i="1"/>
  <c r="I3" i="1"/>
  <c r="I6" i="1"/>
  <c r="I14" i="1" s="1"/>
  <c r="D14" i="1"/>
  <c r="C14" i="1"/>
  <c r="D15" i="1"/>
  <c r="C15" i="1"/>
  <c r="D9" i="1"/>
  <c r="C9" i="1"/>
  <c r="D10" i="1" s="1"/>
  <c r="D11" i="1" s="1"/>
  <c r="D8" i="1"/>
  <c r="C8" i="1"/>
  <c r="J16" i="1" l="1"/>
  <c r="J22" i="1" s="1"/>
  <c r="I25" i="1"/>
  <c r="D16" i="1"/>
  <c r="D17" i="1" s="1"/>
  <c r="F19" i="1" s="1"/>
  <c r="I28" i="1" l="1"/>
  <c r="I31" i="1" s="1"/>
  <c r="I35" i="1" s="1"/>
  <c r="I42" i="1" s="1"/>
</calcChain>
</file>

<file path=xl/comments1.xml><?xml version="1.0" encoding="utf-8"?>
<comments xmlns="http://schemas.openxmlformats.org/spreadsheetml/2006/main">
  <authors>
    <author>CIKT</author>
  </authors>
  <commentList>
    <comment ref="K11" authorId="0" shapeId="0">
      <text>
        <r>
          <rPr>
            <b/>
            <sz val="9"/>
            <color indexed="81"/>
            <rFont val="Tahoma"/>
            <charset val="1"/>
          </rPr>
          <t>CIKT:</t>
        </r>
        <r>
          <rPr>
            <sz val="9"/>
            <color indexed="81"/>
            <rFont val="Tahoma"/>
            <charset val="1"/>
          </rPr>
          <t xml:space="preserve">
for meal vouchers
</t>
        </r>
      </text>
    </comment>
    <comment ref="L11" authorId="0" shapeId="0">
      <text>
        <r>
          <rPr>
            <b/>
            <sz val="9"/>
            <color indexed="81"/>
            <rFont val="Tahoma"/>
            <charset val="1"/>
          </rPr>
          <t>CIKT:</t>
        </r>
        <r>
          <rPr>
            <sz val="9"/>
            <color indexed="81"/>
            <rFont val="Tahoma"/>
            <charset val="1"/>
          </rPr>
          <t xml:space="preserve">
cash for daily needs
</t>
        </r>
      </text>
    </comment>
  </commentList>
</comments>
</file>

<file path=xl/sharedStrings.xml><?xml version="1.0" encoding="utf-8"?>
<sst xmlns="http://schemas.openxmlformats.org/spreadsheetml/2006/main" count="49" uniqueCount="38">
  <si>
    <t>country A</t>
  </si>
  <si>
    <t>CIT</t>
  </si>
  <si>
    <t>country B</t>
  </si>
  <si>
    <t>input</t>
  </si>
  <si>
    <t>TP</t>
  </si>
  <si>
    <t>scenario a:</t>
  </si>
  <si>
    <t>scenario b:</t>
  </si>
  <si>
    <t>Profit margin</t>
  </si>
  <si>
    <t>Total CIT</t>
  </si>
  <si>
    <t>Effective CIT</t>
  </si>
  <si>
    <t>scenario a</t>
  </si>
  <si>
    <t>scenario b</t>
  </si>
  <si>
    <t>Tax saving in case of shift in TP from 550 to 350 is:</t>
  </si>
  <si>
    <t>Ex.1</t>
  </si>
  <si>
    <t>Gross wage</t>
  </si>
  <si>
    <t>1.</t>
  </si>
  <si>
    <t>2.</t>
  </si>
  <si>
    <t>3.</t>
  </si>
  <si>
    <t>4.</t>
  </si>
  <si>
    <t>5.</t>
  </si>
  <si>
    <t>6.</t>
  </si>
  <si>
    <t>7.</t>
  </si>
  <si>
    <t>8.</t>
  </si>
  <si>
    <t>taxable income</t>
  </si>
  <si>
    <t>Employment benefits (adjustments)</t>
  </si>
  <si>
    <t>exempted income</t>
  </si>
  <si>
    <t>Total employment income</t>
  </si>
  <si>
    <t>Tax base deductions:</t>
  </si>
  <si>
    <t>personal tax deduction</t>
  </si>
  <si>
    <t>Tax LIABILITY deductions:</t>
  </si>
  <si>
    <t>mortgage interest</t>
  </si>
  <si>
    <t>Tax base reduced</t>
  </si>
  <si>
    <t>SHI by Vladimir</t>
  </si>
  <si>
    <t>SHI by Sreder</t>
  </si>
  <si>
    <t xml:space="preserve">Super gross wage </t>
  </si>
  <si>
    <t>Tax liability</t>
  </si>
  <si>
    <t>Tax liability reduced</t>
  </si>
  <si>
    <t>tax liabity due (payable, 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</si>
</sst>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9" fontId="0" fillId="0" borderId="0" xfId="2" applyFont="1"/>
    <xf numFmtId="0" fontId="0" fillId="0" borderId="1" xfId="0" applyBorder="1"/>
    <xf numFmtId="9" fontId="0" fillId="0" borderId="0" xfId="0" applyNumberForma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/>
    <xf numFmtId="164" fontId="0" fillId="0" borderId="1" xfId="0" applyNumberFormat="1" applyBorder="1"/>
    <xf numFmtId="164" fontId="0" fillId="2" borderId="0" xfId="0" applyNumberFormat="1" applyFill="1"/>
    <xf numFmtId="0" fontId="0" fillId="2" borderId="0" xfId="0" applyFill="1"/>
    <xf numFmtId="164" fontId="0" fillId="2" borderId="0" xfId="1" applyNumberFormat="1" applyFont="1" applyFill="1"/>
    <xf numFmtId="164" fontId="0" fillId="2" borderId="1" xfId="1" applyNumberFormat="1" applyFont="1" applyFill="1" applyBorder="1"/>
    <xf numFmtId="0" fontId="0" fillId="2" borderId="1" xfId="0" applyFill="1" applyBorder="1"/>
    <xf numFmtId="1" fontId="0" fillId="0" borderId="0" xfId="0" applyNumberFormat="1"/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3"/>
  <sheetViews>
    <sheetView tabSelected="1" topLeftCell="A34" zoomScale="145" zoomScaleNormal="145" workbookViewId="0">
      <selection activeCell="J16" sqref="J16"/>
    </sheetView>
  </sheetViews>
  <sheetFormatPr defaultRowHeight="15" x14ac:dyDescent="0.25"/>
  <cols>
    <col min="3" max="4" width="13.28515625" customWidth="1"/>
    <col min="8" max="8" width="5" customWidth="1"/>
    <col min="9" max="9" width="14.28515625" bestFit="1" customWidth="1"/>
    <col min="10" max="10" width="19.7109375" customWidth="1"/>
  </cols>
  <sheetData>
    <row r="1" spans="1:12" x14ac:dyDescent="0.25">
      <c r="C1" t="s">
        <v>0</v>
      </c>
      <c r="D1" t="s">
        <v>2</v>
      </c>
      <c r="H1" t="s">
        <v>13</v>
      </c>
    </row>
    <row r="2" spans="1:12" x14ac:dyDescent="0.25">
      <c r="B2" t="s">
        <v>1</v>
      </c>
      <c r="C2" s="1">
        <v>0.4</v>
      </c>
      <c r="D2" s="1">
        <v>0.1</v>
      </c>
    </row>
    <row r="3" spans="1:12" x14ac:dyDescent="0.25">
      <c r="B3" t="s">
        <v>3</v>
      </c>
      <c r="C3">
        <v>300</v>
      </c>
      <c r="D3">
        <v>600</v>
      </c>
      <c r="H3" t="s">
        <v>14</v>
      </c>
      <c r="I3" s="4">
        <f>110000*12</f>
        <v>1320000</v>
      </c>
    </row>
    <row r="4" spans="1:12" x14ac:dyDescent="0.25">
      <c r="A4" t="s">
        <v>4</v>
      </c>
    </row>
    <row r="5" spans="1:12" x14ac:dyDescent="0.25">
      <c r="A5" t="s">
        <v>5</v>
      </c>
      <c r="B5">
        <v>550</v>
      </c>
      <c r="H5" t="s">
        <v>24</v>
      </c>
    </row>
    <row r="6" spans="1:12" x14ac:dyDescent="0.25">
      <c r="A6" t="s">
        <v>6</v>
      </c>
      <c r="B6">
        <v>350</v>
      </c>
      <c r="H6" t="s">
        <v>15</v>
      </c>
      <c r="I6" s="4">
        <f>(12500-3500)*12</f>
        <v>108000</v>
      </c>
      <c r="J6" t="s">
        <v>23</v>
      </c>
    </row>
    <row r="7" spans="1:12" x14ac:dyDescent="0.25">
      <c r="H7" t="s">
        <v>16</v>
      </c>
      <c r="I7" s="4">
        <f>270000*0.01*12</f>
        <v>32400</v>
      </c>
      <c r="J7" t="s">
        <v>23</v>
      </c>
    </row>
    <row r="8" spans="1:12" x14ac:dyDescent="0.25">
      <c r="B8" t="s">
        <v>7</v>
      </c>
      <c r="C8">
        <f>B5-C3</f>
        <v>250</v>
      </c>
      <c r="D8">
        <f>D3-B5</f>
        <v>50</v>
      </c>
      <c r="H8" t="s">
        <v>17</v>
      </c>
      <c r="I8" s="4">
        <v>0</v>
      </c>
      <c r="J8" t="s">
        <v>25</v>
      </c>
    </row>
    <row r="9" spans="1:12" x14ac:dyDescent="0.25">
      <c r="B9" s="2" t="s">
        <v>1</v>
      </c>
      <c r="C9" s="2">
        <f>C8*C2</f>
        <v>100</v>
      </c>
      <c r="D9" s="2">
        <f>D8*D2</f>
        <v>5</v>
      </c>
      <c r="H9" t="s">
        <v>18</v>
      </c>
      <c r="I9" s="4">
        <f>250*1*12</f>
        <v>3000</v>
      </c>
      <c r="J9" t="s">
        <v>25</v>
      </c>
    </row>
    <row r="10" spans="1:12" x14ac:dyDescent="0.25">
      <c r="B10" t="s">
        <v>8</v>
      </c>
      <c r="D10">
        <f>C9+D9</f>
        <v>105</v>
      </c>
      <c r="H10" t="s">
        <v>19</v>
      </c>
      <c r="I10" s="4">
        <f>(60000-50000)</f>
        <v>10000</v>
      </c>
      <c r="J10" t="s">
        <v>23</v>
      </c>
    </row>
    <row r="11" spans="1:12" x14ac:dyDescent="0.25">
      <c r="B11" t="s">
        <v>9</v>
      </c>
      <c r="D11" s="1">
        <f>D10/(C8+D8)</f>
        <v>0.35</v>
      </c>
      <c r="E11" t="s">
        <v>10</v>
      </c>
      <c r="H11" t="s">
        <v>20</v>
      </c>
      <c r="I11" s="4">
        <f>(K11+L11)*27</f>
        <v>2495.0000000000005</v>
      </c>
      <c r="J11" t="s">
        <v>23</v>
      </c>
      <c r="K11" s="13">
        <f>(1500/27-45)*5</f>
        <v>52.777777777777786</v>
      </c>
      <c r="L11" s="13">
        <f>(700/27-18)*5</f>
        <v>39.629629629629633</v>
      </c>
    </row>
    <row r="12" spans="1:12" x14ac:dyDescent="0.25">
      <c r="H12" t="s">
        <v>21</v>
      </c>
      <c r="I12" s="4">
        <v>0</v>
      </c>
      <c r="J12" t="s">
        <v>25</v>
      </c>
      <c r="L12">
        <f>45*0.4</f>
        <v>18</v>
      </c>
    </row>
    <row r="13" spans="1:12" x14ac:dyDescent="0.25">
      <c r="H13" s="2" t="s">
        <v>22</v>
      </c>
      <c r="I13" s="5">
        <v>0</v>
      </c>
      <c r="J13" s="2" t="s">
        <v>25</v>
      </c>
    </row>
    <row r="14" spans="1:12" x14ac:dyDescent="0.25">
      <c r="B14" t="s">
        <v>7</v>
      </c>
      <c r="C14">
        <f>B6-C3</f>
        <v>50</v>
      </c>
      <c r="D14">
        <f>D3-B6</f>
        <v>250</v>
      </c>
      <c r="I14" s="6">
        <f>SUM(I6:I13)</f>
        <v>155895</v>
      </c>
    </row>
    <row r="15" spans="1:12" x14ac:dyDescent="0.25">
      <c r="B15" s="2" t="s">
        <v>1</v>
      </c>
      <c r="C15" s="2">
        <f>C14*C2</f>
        <v>20</v>
      </c>
      <c r="D15" s="2">
        <f>D14*D2</f>
        <v>25</v>
      </c>
    </row>
    <row r="16" spans="1:12" x14ac:dyDescent="0.25">
      <c r="B16" t="s">
        <v>8</v>
      </c>
      <c r="D16">
        <f>C15+D15</f>
        <v>45</v>
      </c>
      <c r="H16" t="s">
        <v>26</v>
      </c>
      <c r="J16" s="6">
        <f>I3+I14</f>
        <v>1475895</v>
      </c>
    </row>
    <row r="17" spans="2:10" x14ac:dyDescent="0.25">
      <c r="B17" t="s">
        <v>9</v>
      </c>
      <c r="D17" s="1">
        <f>D16/(C14+D14)</f>
        <v>0.15</v>
      </c>
      <c r="E17" t="s">
        <v>11</v>
      </c>
    </row>
    <row r="18" spans="2:10" x14ac:dyDescent="0.25">
      <c r="H18" t="s">
        <v>27</v>
      </c>
    </row>
    <row r="19" spans="2:10" x14ac:dyDescent="0.25">
      <c r="B19" t="s">
        <v>12</v>
      </c>
      <c r="F19" s="3">
        <f>D11/D17-1</f>
        <v>1.3333333333333335</v>
      </c>
    </row>
    <row r="20" spans="2:10" x14ac:dyDescent="0.25">
      <c r="F20" s="1"/>
      <c r="H20" s="2"/>
      <c r="I20" s="2" t="s">
        <v>30</v>
      </c>
      <c r="J20" s="7">
        <f>240000-198000</f>
        <v>42000</v>
      </c>
    </row>
    <row r="21" spans="2:10" x14ac:dyDescent="0.25">
      <c r="J21" s="6"/>
    </row>
    <row r="22" spans="2:10" x14ac:dyDescent="0.25">
      <c r="H22" t="s">
        <v>31</v>
      </c>
      <c r="J22" s="6">
        <f>J16-J20</f>
        <v>1433895</v>
      </c>
    </row>
    <row r="23" spans="2:10" x14ac:dyDescent="0.25">
      <c r="J23" s="6"/>
    </row>
    <row r="24" spans="2:10" x14ac:dyDescent="0.25">
      <c r="H24" s="9" t="s">
        <v>32</v>
      </c>
      <c r="I24" s="9"/>
    </row>
    <row r="25" spans="2:10" x14ac:dyDescent="0.25">
      <c r="H25" s="9"/>
      <c r="I25" s="10">
        <f>J16*(4.5%+6.5%)</f>
        <v>162348.45000000001</v>
      </c>
    </row>
    <row r="26" spans="2:10" x14ac:dyDescent="0.25">
      <c r="H26" s="9"/>
      <c r="I26" s="9"/>
    </row>
    <row r="27" spans="2:10" x14ac:dyDescent="0.25">
      <c r="H27" s="9" t="s">
        <v>33</v>
      </c>
      <c r="I27" s="9"/>
    </row>
    <row r="28" spans="2:10" x14ac:dyDescent="0.25">
      <c r="H28" s="12"/>
      <c r="I28" s="11">
        <f>J22*(9%+25%)</f>
        <v>487524.29999999993</v>
      </c>
      <c r="J28" s="2"/>
    </row>
    <row r="30" spans="2:10" x14ac:dyDescent="0.25">
      <c r="H30" t="s">
        <v>34</v>
      </c>
    </row>
    <row r="31" spans="2:10" x14ac:dyDescent="0.25">
      <c r="I31" s="6">
        <f>J22+I28</f>
        <v>1921419.2999999998</v>
      </c>
    </row>
    <row r="33" spans="8:10" x14ac:dyDescent="0.25">
      <c r="H33" t="s">
        <v>35</v>
      </c>
    </row>
    <row r="35" spans="8:10" x14ac:dyDescent="0.25">
      <c r="H35" s="2"/>
      <c r="I35" s="7">
        <f>I31*15%</f>
        <v>288212.89499999996</v>
      </c>
      <c r="J35" s="2"/>
    </row>
    <row r="37" spans="8:10" x14ac:dyDescent="0.25">
      <c r="H37" t="s">
        <v>29</v>
      </c>
    </row>
    <row r="38" spans="8:10" x14ac:dyDescent="0.25">
      <c r="I38" t="s">
        <v>28</v>
      </c>
      <c r="J38" s="6">
        <v>24840</v>
      </c>
    </row>
    <row r="40" spans="8:10" x14ac:dyDescent="0.25">
      <c r="H40" t="s">
        <v>36</v>
      </c>
    </row>
    <row r="42" spans="8:10" x14ac:dyDescent="0.25">
      <c r="I42" s="8">
        <f>I35-J38</f>
        <v>263372.89499999996</v>
      </c>
      <c r="J42" s="9"/>
    </row>
    <row r="43" spans="8:10" x14ac:dyDescent="0.25">
      <c r="I43" s="9" t="s">
        <v>37</v>
      </c>
      <c r="J43" s="9"/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CIKT</dc:creator>
  <cp:lastModifiedBy>CIKT</cp:lastModifiedBy>
  <dcterms:created xsi:type="dcterms:W3CDTF">2019-02-28T17:44:53Z</dcterms:created>
  <dcterms:modified xsi:type="dcterms:W3CDTF">2019-03-07T17:13:03Z</dcterms:modified>
</cp:coreProperties>
</file>