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4" i="1" l="1"/>
  <c r="AF33" i="1"/>
  <c r="AF32" i="1"/>
  <c r="AF23" i="1"/>
  <c r="AF21" i="1"/>
  <c r="AG20" i="1"/>
  <c r="AH20" i="1"/>
  <c r="AI20" i="1"/>
  <c r="AJ20" i="1"/>
  <c r="AF20" i="1"/>
  <c r="AF12" i="1"/>
  <c r="AG11" i="1"/>
  <c r="AH11" i="1"/>
  <c r="AI11" i="1"/>
  <c r="AJ11" i="1"/>
  <c r="AK11" i="1"/>
  <c r="AF11" i="1"/>
  <c r="X32" i="1"/>
  <c r="X23" i="1"/>
  <c r="X21" i="1"/>
  <c r="Y20" i="1"/>
  <c r="Z20" i="1"/>
  <c r="AA20" i="1"/>
  <c r="AB20" i="1"/>
  <c r="X20" i="1"/>
  <c r="X12" i="1"/>
  <c r="Y11" i="1"/>
  <c r="Z11" i="1"/>
  <c r="AA11" i="1"/>
  <c r="AB11" i="1"/>
  <c r="AC11" i="1"/>
  <c r="X11" i="1"/>
  <c r="P34" i="1"/>
  <c r="P33" i="1"/>
  <c r="P32" i="1"/>
  <c r="P23" i="1"/>
  <c r="P21" i="1"/>
  <c r="Q20" i="1"/>
  <c r="R20" i="1"/>
  <c r="S20" i="1"/>
  <c r="T20" i="1"/>
  <c r="P20" i="1"/>
  <c r="L33" i="1"/>
  <c r="P12" i="1"/>
  <c r="U11" i="1"/>
  <c r="Q11" i="1"/>
  <c r="R11" i="1"/>
  <c r="S11" i="1"/>
  <c r="T11" i="1"/>
  <c r="P11" i="1"/>
  <c r="L32" i="1"/>
  <c r="J25" i="1"/>
  <c r="J33" i="1"/>
  <c r="J32" i="1"/>
  <c r="H33" i="1"/>
  <c r="H31" i="1"/>
  <c r="H29" i="1"/>
  <c r="H28" i="1"/>
  <c r="H24" i="1"/>
  <c r="H23" i="1"/>
  <c r="I22" i="1"/>
  <c r="J22" i="1"/>
  <c r="K22" i="1"/>
  <c r="L22" i="1"/>
  <c r="H22" i="1"/>
  <c r="H21" i="1"/>
  <c r="I20" i="1"/>
  <c r="J20" i="1"/>
  <c r="K20" i="1"/>
  <c r="L20" i="1"/>
  <c r="H20" i="1"/>
  <c r="H15" i="1"/>
  <c r="H14" i="1"/>
  <c r="I13" i="1"/>
  <c r="J13" i="1"/>
  <c r="K13" i="1"/>
  <c r="L13" i="1"/>
  <c r="M13" i="1"/>
  <c r="H13" i="1"/>
  <c r="H12" i="1"/>
  <c r="I11" i="1"/>
  <c r="J11" i="1"/>
  <c r="K11" i="1"/>
  <c r="L11" i="1"/>
  <c r="M11" i="1"/>
  <c r="H11" i="1"/>
</calcChain>
</file>

<file path=xl/sharedStrings.xml><?xml version="1.0" encoding="utf-8"?>
<sst xmlns="http://schemas.openxmlformats.org/spreadsheetml/2006/main" count="24" uniqueCount="24">
  <si>
    <t>ytm=9%</t>
  </si>
  <si>
    <t>P</t>
  </si>
  <si>
    <t>D</t>
  </si>
  <si>
    <t>letech</t>
  </si>
  <si>
    <t>D1</t>
  </si>
  <si>
    <t>D2</t>
  </si>
  <si>
    <t>rok</t>
  </si>
  <si>
    <t>let</t>
  </si>
  <si>
    <t>w1</t>
  </si>
  <si>
    <t>w2</t>
  </si>
  <si>
    <t>P2</t>
  </si>
  <si>
    <t>Penzijni fond</t>
  </si>
  <si>
    <t>zavazky 10000, po dobu 6 let</t>
  </si>
  <si>
    <t>ytm=9% pa</t>
  </si>
  <si>
    <t>1.bond T=6 let, C=7%</t>
  </si>
  <si>
    <t>2.bond T=1 rok, C=6,5%</t>
  </si>
  <si>
    <t>Imunizujte zavazky PF</t>
  </si>
  <si>
    <t>Nominal obou dluhopisu = 1000</t>
  </si>
  <si>
    <t>D_liabilities=D_assets</t>
  </si>
  <si>
    <t xml:space="preserve">sum_w_assets=W_b1+W_b2 </t>
  </si>
  <si>
    <t>sum_wi=1</t>
  </si>
  <si>
    <t>D_liabilities=3,249792</t>
  </si>
  <si>
    <t>a to = w_1*D_b1+w_2*D_b2</t>
  </si>
  <si>
    <t>W_2=1-w_1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</si>
</sst>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AK34"/>
  <sheetViews>
    <sheetView tabSelected="1" workbookViewId="0">
      <selection activeCell="P34" sqref="P34"/>
    </sheetView>
  </sheetViews>
  <sheetFormatPr defaultRowHeight="15" x14ac:dyDescent="0.25"/>
  <sheetData>
    <row r="3" spans="7:37" x14ac:dyDescent="0.25">
      <c r="G3" t="s">
        <v>11</v>
      </c>
    </row>
    <row r="4" spans="7:37" x14ac:dyDescent="0.25">
      <c r="G4" t="s">
        <v>12</v>
      </c>
    </row>
    <row r="5" spans="7:37" x14ac:dyDescent="0.25">
      <c r="G5" t="s">
        <v>13</v>
      </c>
    </row>
    <row r="6" spans="7:37" x14ac:dyDescent="0.25">
      <c r="G6" t="s">
        <v>14</v>
      </c>
      <c r="J6" t="s">
        <v>15</v>
      </c>
      <c r="M6" t="s">
        <v>17</v>
      </c>
    </row>
    <row r="7" spans="7:37" x14ac:dyDescent="0.25">
      <c r="G7" t="s">
        <v>16</v>
      </c>
      <c r="K7" t="s">
        <v>18</v>
      </c>
      <c r="N7" t="s">
        <v>19</v>
      </c>
    </row>
    <row r="8" spans="7:37" x14ac:dyDescent="0.25">
      <c r="H8" t="s">
        <v>0</v>
      </c>
      <c r="N8" t="s">
        <v>20</v>
      </c>
    </row>
    <row r="9" spans="7:37" x14ac:dyDescent="0.25">
      <c r="H9">
        <v>1</v>
      </c>
      <c r="I9">
        <v>2</v>
      </c>
      <c r="J9">
        <v>3</v>
      </c>
      <c r="K9">
        <v>4</v>
      </c>
      <c r="L9">
        <v>5</v>
      </c>
      <c r="M9">
        <v>6</v>
      </c>
    </row>
    <row r="10" spans="7:37" x14ac:dyDescent="0.25">
      <c r="H10">
        <v>10000</v>
      </c>
      <c r="I10">
        <v>10000</v>
      </c>
      <c r="J10">
        <v>10000</v>
      </c>
      <c r="K10">
        <v>10000</v>
      </c>
      <c r="L10">
        <v>10000</v>
      </c>
      <c r="M10">
        <v>10000</v>
      </c>
    </row>
    <row r="11" spans="7:37" x14ac:dyDescent="0.25">
      <c r="H11">
        <f>H10/(1.09)^H9</f>
        <v>9174.3119266055037</v>
      </c>
      <c r="I11">
        <f t="shared" ref="I11:M11" si="0">I10/(1.09)^I9</f>
        <v>8416.799932665599</v>
      </c>
      <c r="J11">
        <f t="shared" si="0"/>
        <v>7721.8348006106417</v>
      </c>
      <c r="K11">
        <f t="shared" si="0"/>
        <v>7084.2521106519644</v>
      </c>
      <c r="L11">
        <f t="shared" si="0"/>
        <v>6499.313862983453</v>
      </c>
      <c r="M11">
        <f t="shared" si="0"/>
        <v>5962.6732687921585</v>
      </c>
      <c r="P11">
        <f>H10/1.095^H9</f>
        <v>9132.4200913242003</v>
      </c>
      <c r="Q11">
        <f t="shared" ref="Q11:T11" si="1">I10/1.095^I9</f>
        <v>8340.1096724421932</v>
      </c>
      <c r="R11">
        <f t="shared" si="1"/>
        <v>7616.5385136458381</v>
      </c>
      <c r="S11">
        <f t="shared" si="1"/>
        <v>6955.7429348363821</v>
      </c>
      <c r="T11">
        <f t="shared" si="1"/>
        <v>6352.2766528186139</v>
      </c>
      <c r="U11">
        <f>M10/1.095^M9</f>
        <v>5801.1658929850346</v>
      </c>
      <c r="X11">
        <f>H10/1.08^H9</f>
        <v>9259.2592592592591</v>
      </c>
      <c r="Y11">
        <f t="shared" ref="Y11:AC11" si="2">I10/1.08^I9</f>
        <v>8573.388203017832</v>
      </c>
      <c r="Z11">
        <f t="shared" si="2"/>
        <v>7938.3224102016957</v>
      </c>
      <c r="AA11">
        <f t="shared" si="2"/>
        <v>7350.2985279645327</v>
      </c>
      <c r="AB11">
        <f t="shared" si="2"/>
        <v>6805.83197033753</v>
      </c>
      <c r="AC11">
        <f t="shared" si="2"/>
        <v>6301.6962688310459</v>
      </c>
      <c r="AF11">
        <f>H10/1.07^H9</f>
        <v>9345.7943925233631</v>
      </c>
      <c r="AG11">
        <f t="shared" ref="AG11:AK11" si="3">I10/1.07^I9</f>
        <v>8734.3872827321156</v>
      </c>
      <c r="AH11">
        <f t="shared" si="3"/>
        <v>8162.9787689085197</v>
      </c>
      <c r="AI11">
        <f t="shared" si="3"/>
        <v>7628.9521204752518</v>
      </c>
      <c r="AJ11">
        <f t="shared" si="3"/>
        <v>7129.8617948366837</v>
      </c>
      <c r="AK11">
        <f t="shared" si="3"/>
        <v>6663.4222381651252</v>
      </c>
    </row>
    <row r="12" spans="7:37" x14ac:dyDescent="0.25">
      <c r="G12" t="s">
        <v>1</v>
      </c>
      <c r="H12">
        <f>SUM(H11:M11)</f>
        <v>44859.18590230932</v>
      </c>
      <c r="P12">
        <f>SUM(P11:U11)</f>
        <v>44198.253758052262</v>
      </c>
      <c r="X12">
        <f>SUM(X11:AC11)</f>
        <v>46228.796639611901</v>
      </c>
      <c r="AF12">
        <f>SUM(AF11:AK11)</f>
        <v>47665.396597641062</v>
      </c>
    </row>
    <row r="13" spans="7:37" x14ac:dyDescent="0.25">
      <c r="H13">
        <f>H9*H11</f>
        <v>9174.3119266055037</v>
      </c>
      <c r="I13">
        <f t="shared" ref="I13:M13" si="4">I9*I11</f>
        <v>16833.599865331198</v>
      </c>
      <c r="J13">
        <f t="shared" si="4"/>
        <v>23165.504401831924</v>
      </c>
      <c r="K13">
        <f t="shared" si="4"/>
        <v>28337.008442607857</v>
      </c>
      <c r="L13">
        <f t="shared" si="4"/>
        <v>32496.569314917266</v>
      </c>
      <c r="M13">
        <f t="shared" si="4"/>
        <v>35776.039612752953</v>
      </c>
    </row>
    <row r="14" spans="7:37" x14ac:dyDescent="0.25">
      <c r="H14">
        <f>SUM(H13:M13)</f>
        <v>145783.03356404672</v>
      </c>
    </row>
    <row r="15" spans="7:37" x14ac:dyDescent="0.25">
      <c r="G15" t="s">
        <v>2</v>
      </c>
      <c r="H15">
        <f>H14/H12</f>
        <v>3.2497922249753071</v>
      </c>
      <c r="I15" t="s">
        <v>3</v>
      </c>
    </row>
    <row r="18" spans="7:36" x14ac:dyDescent="0.25">
      <c r="H18">
        <v>1</v>
      </c>
      <c r="I18">
        <v>2</v>
      </c>
      <c r="J18">
        <v>3</v>
      </c>
      <c r="K18">
        <v>4</v>
      </c>
      <c r="L18">
        <v>5</v>
      </c>
    </row>
    <row r="19" spans="7:36" x14ac:dyDescent="0.25">
      <c r="H19">
        <v>70</v>
      </c>
      <c r="I19">
        <v>70</v>
      </c>
      <c r="J19">
        <v>70</v>
      </c>
      <c r="K19">
        <v>70</v>
      </c>
      <c r="L19">
        <v>1070</v>
      </c>
    </row>
    <row r="20" spans="7:36" x14ac:dyDescent="0.25">
      <c r="H20">
        <f>H19/1.09^H18</f>
        <v>64.220183486238525</v>
      </c>
      <c r="I20">
        <f t="shared" ref="I20:L20" si="5">I19/1.09^I18</f>
        <v>58.917599528659196</v>
      </c>
      <c r="J20">
        <f t="shared" si="5"/>
        <v>54.052843604274493</v>
      </c>
      <c r="K20">
        <f t="shared" si="5"/>
        <v>49.589764774563754</v>
      </c>
      <c r="L20">
        <f t="shared" si="5"/>
        <v>695.42658333922941</v>
      </c>
      <c r="P20">
        <f>H19/1.095^H18</f>
        <v>63.926940639269411</v>
      </c>
      <c r="Q20">
        <f t="shared" ref="Q20:T20" si="6">I19/1.095^I18</f>
        <v>58.380767707095345</v>
      </c>
      <c r="R20">
        <f t="shared" si="6"/>
        <v>53.315769595520869</v>
      </c>
      <c r="S20">
        <f t="shared" si="6"/>
        <v>48.690200543854672</v>
      </c>
      <c r="T20">
        <f t="shared" si="6"/>
        <v>679.69360185159167</v>
      </c>
      <c r="X20">
        <f>H19/1.08^H18</f>
        <v>64.81481481481481</v>
      </c>
      <c r="Y20">
        <f t="shared" ref="Y20:AB20" si="7">I19/1.08^I18</f>
        <v>60.013717421124824</v>
      </c>
      <c r="Z20">
        <f t="shared" si="7"/>
        <v>55.568256871411869</v>
      </c>
      <c r="AA20">
        <f t="shared" si="7"/>
        <v>51.452089695751731</v>
      </c>
      <c r="AB20">
        <f t="shared" si="7"/>
        <v>728.22402082611575</v>
      </c>
      <c r="AF20">
        <f>H19/1.07^H18</f>
        <v>65.420560747663544</v>
      </c>
      <c r="AG20">
        <f t="shared" ref="AG20:AJ20" si="8">I19/1.07^I18</f>
        <v>61.140710979124812</v>
      </c>
      <c r="AH20">
        <f t="shared" si="8"/>
        <v>57.140851382359635</v>
      </c>
      <c r="AI20">
        <f t="shared" si="8"/>
        <v>53.402664843326768</v>
      </c>
      <c r="AJ20">
        <f t="shared" si="8"/>
        <v>762.89521204752509</v>
      </c>
    </row>
    <row r="21" spans="7:36" x14ac:dyDescent="0.25">
      <c r="H21">
        <f>SUM(H20:L20)</f>
        <v>922.20697473296536</v>
      </c>
      <c r="P21">
        <f>SUM(P20:T20)</f>
        <v>904.00728033733196</v>
      </c>
      <c r="X21">
        <f>SUM(X20:AB20)</f>
        <v>960.07289962921902</v>
      </c>
      <c r="AF21">
        <f>SUM(AF20:AJ20)</f>
        <v>999.99999999999989</v>
      </c>
    </row>
    <row r="22" spans="7:36" x14ac:dyDescent="0.25">
      <c r="H22">
        <f>H18*H20</f>
        <v>64.220183486238525</v>
      </c>
      <c r="I22">
        <f t="shared" ref="I22:L22" si="9">I18*I20</f>
        <v>117.83519905731839</v>
      </c>
      <c r="J22">
        <f t="shared" si="9"/>
        <v>162.15853081282347</v>
      </c>
      <c r="K22">
        <f t="shared" si="9"/>
        <v>198.35905909825502</v>
      </c>
      <c r="L22">
        <f t="shared" si="9"/>
        <v>3477.1329166961468</v>
      </c>
    </row>
    <row r="23" spans="7:36" x14ac:dyDescent="0.25">
      <c r="H23">
        <f>SUM(H22:L22)</f>
        <v>4019.7058891507822</v>
      </c>
      <c r="O23" t="s">
        <v>10</v>
      </c>
      <c r="P23">
        <f>1065/1.095</f>
        <v>972.60273972602738</v>
      </c>
      <c r="X23">
        <f>1065/1.08</f>
        <v>986.11111111111109</v>
      </c>
      <c r="AF23">
        <f>1065/1.07</f>
        <v>995.32710280373828</v>
      </c>
    </row>
    <row r="24" spans="7:36" x14ac:dyDescent="0.25">
      <c r="G24" t="s">
        <v>4</v>
      </c>
      <c r="H24">
        <f>H23/H21</f>
        <v>4.3587892949028388</v>
      </c>
      <c r="I24" t="s">
        <v>7</v>
      </c>
    </row>
    <row r="25" spans="7:36" x14ac:dyDescent="0.25">
      <c r="G25" t="s">
        <v>5</v>
      </c>
      <c r="H25">
        <v>1</v>
      </c>
      <c r="I25" t="s">
        <v>6</v>
      </c>
      <c r="J25">
        <f>(1000+65)/1.09</f>
        <v>977.06422018348621</v>
      </c>
    </row>
    <row r="27" spans="7:36" x14ac:dyDescent="0.25">
      <c r="H27" t="s">
        <v>21</v>
      </c>
      <c r="J27" t="s">
        <v>22</v>
      </c>
    </row>
    <row r="28" spans="7:36" x14ac:dyDescent="0.25">
      <c r="H28">
        <f>H15-1</f>
        <v>2.2497922249753071</v>
      </c>
      <c r="J28" t="s">
        <v>23</v>
      </c>
    </row>
    <row r="29" spans="7:36" x14ac:dyDescent="0.25">
      <c r="H29">
        <f>H24-1</f>
        <v>3.3587892949028388</v>
      </c>
    </row>
    <row r="30" spans="7:36" x14ac:dyDescent="0.25">
      <c r="H30" t="s">
        <v>8</v>
      </c>
    </row>
    <row r="31" spans="7:36" x14ac:dyDescent="0.25">
      <c r="H31">
        <f>H28/H29</f>
        <v>0.66982237569635572</v>
      </c>
    </row>
    <row r="32" spans="7:36" x14ac:dyDescent="0.25">
      <c r="H32" t="s">
        <v>9</v>
      </c>
      <c r="J32">
        <f>H12*H31</f>
        <v>30047.686472889298</v>
      </c>
      <c r="L32">
        <f>J32/H21</f>
        <v>32.582367403575446</v>
      </c>
      <c r="P32">
        <f>L32*P21</f>
        <v>29454.697343457974</v>
      </c>
      <c r="X32">
        <f>L32*X21+L33*X23</f>
        <v>46230.090892590619</v>
      </c>
      <c r="AF32">
        <f>L32*AF21</f>
        <v>32582.367403575441</v>
      </c>
    </row>
    <row r="33" spans="8:32" x14ac:dyDescent="0.25">
      <c r="H33">
        <f>1-H31</f>
        <v>0.33017762430364428</v>
      </c>
      <c r="J33">
        <f>H12*H33</f>
        <v>14811.499429420022</v>
      </c>
      <c r="L33">
        <f>J33/J25</f>
        <v>15.159187209453357</v>
      </c>
      <c r="P33">
        <f>L33*P23</f>
        <v>14743.867011934086</v>
      </c>
      <c r="AF33">
        <f>L33*AF23</f>
        <v>15088.349886044696</v>
      </c>
    </row>
    <row r="34" spans="8:32" x14ac:dyDescent="0.25">
      <c r="P34">
        <f>SUM(P32:P33)</f>
        <v>44198.56435539206</v>
      </c>
      <c r="AF34">
        <f>SUM(AF32:AF33)</f>
        <v>47670.717289620137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2019-04-30T08:13:35Z</dcterms:created>
  <dcterms:modified xsi:type="dcterms:W3CDTF">2019-04-30T08:44:11Z</dcterms:modified>
</cp:coreProperties>
</file>