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drawings/drawing3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4.xml" ContentType="application/vnd.openxmlformats-officedocument.drawing+xml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drawings/drawing5.xml" ContentType="application/vnd.openxmlformats-officedocument.drawing+xml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20\"/>
    </mc:Choice>
  </mc:AlternateContent>
  <bookViews>
    <workbookView xWindow="0" yWindow="0" windowWidth="28800" windowHeight="12300" activeTab="4"/>
  </bookViews>
  <sheets>
    <sheet name="Ex01" sheetId="1" r:id="rId1"/>
    <sheet name="Ex02" sheetId="2" r:id="rId2"/>
    <sheet name="Ex03" sheetId="3" r:id="rId3"/>
    <sheet name="Ex04" sheetId="4" r:id="rId4"/>
    <sheet name="Ex0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5" l="1"/>
  <c r="H29" i="5"/>
  <c r="I29" i="5"/>
  <c r="J29" i="5"/>
  <c r="K29" i="5"/>
  <c r="L29" i="5"/>
  <c r="H30" i="5"/>
  <c r="I30" i="5"/>
  <c r="J30" i="5"/>
  <c r="K30" i="5"/>
  <c r="L30" i="5"/>
  <c r="H31" i="5"/>
  <c r="I31" i="5"/>
  <c r="J31" i="5"/>
  <c r="K31" i="5"/>
  <c r="L31" i="5"/>
  <c r="H32" i="5"/>
  <c r="I32" i="5"/>
  <c r="J32" i="5"/>
  <c r="K32" i="5"/>
  <c r="L32" i="5"/>
  <c r="I28" i="5"/>
  <c r="J28" i="5"/>
  <c r="K28" i="5"/>
  <c r="L28" i="5"/>
  <c r="H28" i="5"/>
  <c r="H26" i="5" a="1"/>
  <c r="I26" i="5" s="1"/>
  <c r="H26" i="5"/>
  <c r="J26" i="5"/>
  <c r="K26" i="5"/>
  <c r="L26" i="5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I19" i="5"/>
  <c r="J19" i="5"/>
  <c r="K19" i="5"/>
  <c r="L19" i="5"/>
  <c r="H19" i="5"/>
  <c r="H16" i="5" a="1"/>
  <c r="I16" i="5" s="1"/>
  <c r="H16" i="5"/>
  <c r="J16" i="5"/>
  <c r="K16" i="5"/>
  <c r="L16" i="5"/>
  <c r="K13" i="5"/>
  <c r="J12" i="5" a="1"/>
  <c r="J12" i="5" s="1"/>
  <c r="I11" i="5" a="1"/>
  <c r="I12" i="5" s="1"/>
  <c r="I11" i="5"/>
  <c r="H10" i="5" a="1"/>
  <c r="H10" i="5" s="1"/>
  <c r="B13" i="5"/>
  <c r="B10" i="5"/>
  <c r="C9" i="4"/>
  <c r="D10" i="4"/>
  <c r="D11" i="4"/>
  <c r="D12" i="4"/>
  <c r="D13" i="4"/>
  <c r="D14" i="4"/>
  <c r="D15" i="4"/>
  <c r="D16" i="4"/>
  <c r="D17" i="4"/>
  <c r="D18" i="4"/>
  <c r="D19" i="4"/>
  <c r="D9" i="4"/>
  <c r="C10" i="4"/>
  <c r="C11" i="4"/>
  <c r="C12" i="4"/>
  <c r="C13" i="4"/>
  <c r="C14" i="4"/>
  <c r="C15" i="4"/>
  <c r="C16" i="4"/>
  <c r="C17" i="4"/>
  <c r="C18" i="4"/>
  <c r="C19" i="4"/>
  <c r="A19" i="4"/>
  <c r="A11" i="4"/>
  <c r="A12" i="4"/>
  <c r="A13" i="4" s="1"/>
  <c r="A14" i="4" s="1"/>
  <c r="A15" i="4" s="1"/>
  <c r="A16" i="4" s="1"/>
  <c r="A17" i="4" s="1"/>
  <c r="A18" i="4" s="1"/>
  <c r="A10" i="4"/>
  <c r="B6" i="4"/>
  <c r="C11" i="3"/>
  <c r="D11" i="3"/>
  <c r="E11" i="3"/>
  <c r="F11" i="3"/>
  <c r="B11" i="3"/>
  <c r="C10" i="3"/>
  <c r="D10" i="3"/>
  <c r="E10" i="3"/>
  <c r="F10" i="3"/>
  <c r="B10" i="3"/>
  <c r="C8" i="3"/>
  <c r="D8" i="3"/>
  <c r="E8" i="3"/>
  <c r="F8" i="3"/>
  <c r="B8" i="3"/>
  <c r="C7" i="3"/>
  <c r="D7" i="3"/>
  <c r="E7" i="3"/>
  <c r="F7" i="3"/>
  <c r="B7" i="3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C22" i="2"/>
  <c r="D22" i="2"/>
  <c r="E22" i="2"/>
  <c r="F22" i="2"/>
  <c r="G22" i="2"/>
  <c r="H22" i="2"/>
  <c r="B22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C15" i="2"/>
  <c r="D15" i="2"/>
  <c r="E15" i="2"/>
  <c r="F15" i="2"/>
  <c r="G15" i="2"/>
  <c r="H15" i="2"/>
  <c r="B15" i="2"/>
  <c r="C11" i="2"/>
  <c r="D11" i="2"/>
  <c r="E11" i="2"/>
  <c r="F11" i="2"/>
  <c r="G11" i="2"/>
  <c r="H11" i="2"/>
  <c r="B11" i="2"/>
  <c r="J8" i="1"/>
  <c r="J15" i="1"/>
  <c r="J14" i="1"/>
  <c r="J9" i="1"/>
  <c r="J10" i="1"/>
  <c r="J11" i="1"/>
  <c r="J12" i="1"/>
  <c r="J13" i="1"/>
  <c r="F14" i="1"/>
  <c r="H14" i="1"/>
  <c r="H9" i="1"/>
  <c r="H10" i="1"/>
  <c r="H11" i="1"/>
  <c r="H12" i="1"/>
  <c r="H13" i="1"/>
  <c r="H8" i="1"/>
  <c r="G13" i="1"/>
  <c r="G9" i="1"/>
  <c r="G10" i="1"/>
  <c r="G11" i="1"/>
  <c r="G12" i="1"/>
  <c r="G8" i="1"/>
  <c r="F9" i="1"/>
  <c r="F10" i="1"/>
  <c r="F11" i="1"/>
  <c r="F12" i="1"/>
  <c r="F13" i="1"/>
  <c r="F8" i="1"/>
  <c r="E9" i="1"/>
  <c r="E10" i="1"/>
  <c r="E11" i="1"/>
  <c r="E12" i="1"/>
  <c r="E13" i="1"/>
  <c r="E8" i="1"/>
  <c r="J13" i="5" l="1"/>
  <c r="I13" i="5"/>
  <c r="H13" i="5"/>
  <c r="H12" i="5"/>
  <c r="H11" i="5"/>
</calcChain>
</file>

<file path=xl/sharedStrings.xml><?xml version="1.0" encoding="utf-8"?>
<sst xmlns="http://schemas.openxmlformats.org/spreadsheetml/2006/main" count="50" uniqueCount="33">
  <si>
    <t>Expert 1</t>
  </si>
  <si>
    <t>Expert 2</t>
  </si>
  <si>
    <t>Expert 3</t>
  </si>
  <si>
    <t>Price</t>
  </si>
  <si>
    <r>
      <t xml:space="preserve">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</si>
  <si>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r>
      <t xml:space="preserve"> 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</si>
  <si>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t>p1i</t>
  </si>
  <si>
    <t>p2i</t>
  </si>
  <si>
    <t>p3i</t>
  </si>
  <si>
    <t>sum_pi</t>
  </si>
  <si>
    <t>sum_pi_N</t>
  </si>
  <si>
    <t>E(prices)</t>
  </si>
  <si>
    <t>E(ri)</t>
  </si>
  <si>
    <t>E(ri)*pi</t>
  </si>
  <si>
    <t>E( ri)</t>
  </si>
  <si>
    <t>Var</t>
  </si>
  <si>
    <t>Sigma</t>
  </si>
  <si>
    <t xml:space="preserve">     </t>
  </si>
  <si>
    <t>Rp</t>
  </si>
  <si>
    <t>A</t>
  </si>
  <si>
    <t>B</t>
  </si>
  <si>
    <t>C</t>
  </si>
  <si>
    <t>D</t>
  </si>
  <si>
    <t>E</t>
  </si>
  <si>
    <t>Var_P</t>
  </si>
  <si>
    <t>Sigma_P</t>
  </si>
  <si>
    <t>Security</t>
  </si>
  <si>
    <t>Expected return</t>
  </si>
  <si>
    <t>Risk</t>
  </si>
  <si>
    <t>Weight</t>
  </si>
  <si>
    <t>Corr</t>
  </si>
  <si>
    <t>Covar_M</t>
  </si>
  <si>
    <t>portfolio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</si>
</sst>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gray125">
        <fgColor rgb="FF000000"/>
        <bgColor rgb="FFE5E5E5"/>
      </patternFill>
    </fill>
    <fill>
      <patternFill patternType="gray125">
        <fgColor rgb="FF000000"/>
        <bgColor rgb="FFD9D9D9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9" fontId="3" fillId="0" borderId="32" xfId="0" applyNumberFormat="1" applyFont="1" applyBorder="1" applyAlignment="1">
      <alignment horizontal="center" vertical="center" wrapText="1"/>
    </xf>
    <xf numFmtId="9" fontId="3" fillId="0" borderId="33" xfId="0" applyNumberFormat="1" applyFont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9" fontId="3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4" fillId="0" borderId="4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13" Type="http://schemas.openxmlformats.org/officeDocument/2006/relationships/image" Target="../media/image16.wmf"/><Relationship Id="rId18" Type="http://schemas.openxmlformats.org/officeDocument/2006/relationships/image" Target="../media/image21.wmf"/><Relationship Id="rId3" Type="http://schemas.openxmlformats.org/officeDocument/2006/relationships/image" Target="../media/image6.wmf"/><Relationship Id="rId7" Type="http://schemas.openxmlformats.org/officeDocument/2006/relationships/image" Target="../media/image10.wmf"/><Relationship Id="rId12" Type="http://schemas.openxmlformats.org/officeDocument/2006/relationships/image" Target="../media/image15.wmf"/><Relationship Id="rId17" Type="http://schemas.openxmlformats.org/officeDocument/2006/relationships/image" Target="../media/image20.wmf"/><Relationship Id="rId2" Type="http://schemas.openxmlformats.org/officeDocument/2006/relationships/image" Target="../media/image5.wmf"/><Relationship Id="rId16" Type="http://schemas.openxmlformats.org/officeDocument/2006/relationships/image" Target="../media/image19.wmf"/><Relationship Id="rId1" Type="http://schemas.openxmlformats.org/officeDocument/2006/relationships/image" Target="../media/image4.wmf"/><Relationship Id="rId6" Type="http://schemas.openxmlformats.org/officeDocument/2006/relationships/image" Target="../media/image9.wmf"/><Relationship Id="rId11" Type="http://schemas.openxmlformats.org/officeDocument/2006/relationships/image" Target="../media/image14.wmf"/><Relationship Id="rId5" Type="http://schemas.openxmlformats.org/officeDocument/2006/relationships/image" Target="../media/image8.wmf"/><Relationship Id="rId15" Type="http://schemas.openxmlformats.org/officeDocument/2006/relationships/image" Target="../media/image18.wmf"/><Relationship Id="rId10" Type="http://schemas.openxmlformats.org/officeDocument/2006/relationships/image" Target="../media/image13.wmf"/><Relationship Id="rId4" Type="http://schemas.openxmlformats.org/officeDocument/2006/relationships/image" Target="../media/image7.wmf"/><Relationship Id="rId9" Type="http://schemas.openxmlformats.org/officeDocument/2006/relationships/image" Target="../media/image12.wmf"/><Relationship Id="rId14" Type="http://schemas.openxmlformats.org/officeDocument/2006/relationships/image" Target="../media/image17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wmf"/><Relationship Id="rId2" Type="http://schemas.openxmlformats.org/officeDocument/2006/relationships/image" Target="../media/image23.wmf"/><Relationship Id="rId1" Type="http://schemas.openxmlformats.org/officeDocument/2006/relationships/image" Target="../media/image22.wmf"/><Relationship Id="rId6" Type="http://schemas.openxmlformats.org/officeDocument/2006/relationships/image" Target="../media/image27.wmf"/><Relationship Id="rId5" Type="http://schemas.openxmlformats.org/officeDocument/2006/relationships/image" Target="../media/image26.wmf"/><Relationship Id="rId4" Type="http://schemas.openxmlformats.org/officeDocument/2006/relationships/image" Target="../media/image25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wmf"/><Relationship Id="rId2" Type="http://schemas.openxmlformats.org/officeDocument/2006/relationships/image" Target="../media/image29.wmf"/><Relationship Id="rId1" Type="http://schemas.openxmlformats.org/officeDocument/2006/relationships/image" Target="../media/image28.wmf"/><Relationship Id="rId6" Type="http://schemas.openxmlformats.org/officeDocument/2006/relationships/image" Target="../media/image33.wmf"/><Relationship Id="rId5" Type="http://schemas.openxmlformats.org/officeDocument/2006/relationships/image" Target="../media/image32.wmf"/><Relationship Id="rId4" Type="http://schemas.openxmlformats.org/officeDocument/2006/relationships/image" Target="../media/image31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wmf"/><Relationship Id="rId3" Type="http://schemas.openxmlformats.org/officeDocument/2006/relationships/image" Target="../media/image30.wmf"/><Relationship Id="rId7" Type="http://schemas.openxmlformats.org/officeDocument/2006/relationships/image" Target="../media/image36.wmf"/><Relationship Id="rId2" Type="http://schemas.openxmlformats.org/officeDocument/2006/relationships/image" Target="../media/image29.wmf"/><Relationship Id="rId1" Type="http://schemas.openxmlformats.org/officeDocument/2006/relationships/image" Target="../media/image28.wmf"/><Relationship Id="rId6" Type="http://schemas.openxmlformats.org/officeDocument/2006/relationships/image" Target="../media/image35.wmf"/><Relationship Id="rId5" Type="http://schemas.openxmlformats.org/officeDocument/2006/relationships/image" Target="../media/image32.wmf"/><Relationship Id="rId10" Type="http://schemas.openxmlformats.org/officeDocument/2006/relationships/image" Target="../media/image39.wmf"/><Relationship Id="rId4" Type="http://schemas.openxmlformats.org/officeDocument/2006/relationships/image" Target="../media/image34.wmf"/><Relationship Id="rId9" Type="http://schemas.openxmlformats.org/officeDocument/2006/relationships/image" Target="../media/image38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295275</xdr:colOff>
          <xdr:row>1</xdr:row>
          <xdr:rowOff>238125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295275</xdr:colOff>
          <xdr:row>1</xdr:row>
          <xdr:rowOff>238125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5</xdr:col>
          <xdr:colOff>295275</xdr:colOff>
          <xdr:row>1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142875</xdr:colOff>
          <xdr:row>0</xdr:row>
          <xdr:rowOff>200025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180975</xdr:colOff>
          <xdr:row>0</xdr:row>
          <xdr:rowOff>200025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457200</xdr:colOff>
          <xdr:row>0</xdr:row>
          <xdr:rowOff>219075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571500</xdr:colOff>
          <xdr:row>0</xdr:row>
          <xdr:rowOff>219075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190500</xdr:colOff>
          <xdr:row>1</xdr:row>
          <xdr:rowOff>200025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542925</xdr:colOff>
          <xdr:row>1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38100</xdr:colOff>
          <xdr:row>1</xdr:row>
          <xdr:rowOff>219075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200025</xdr:colOff>
          <xdr:row>3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466725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1</xdr:col>
          <xdr:colOff>161925</xdr:colOff>
          <xdr:row>6</xdr:row>
          <xdr:rowOff>200025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180975</xdr:colOff>
          <xdr:row>6</xdr:row>
          <xdr:rowOff>200025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3</xdr:col>
          <xdr:colOff>180975</xdr:colOff>
          <xdr:row>6</xdr:row>
          <xdr:rowOff>200025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180975</xdr:colOff>
          <xdr:row>6</xdr:row>
          <xdr:rowOff>200025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5</xdr:col>
          <xdr:colOff>180975</xdr:colOff>
          <xdr:row>6</xdr:row>
          <xdr:rowOff>200025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180975</xdr:colOff>
          <xdr:row>6</xdr:row>
          <xdr:rowOff>200025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7</xdr:col>
          <xdr:colOff>180975</xdr:colOff>
          <xdr:row>6</xdr:row>
          <xdr:rowOff>200025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200025</xdr:colOff>
          <xdr:row>7</xdr:row>
          <xdr:rowOff>200025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9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523875</xdr:colOff>
          <xdr:row>1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276225</xdr:colOff>
          <xdr:row>3</xdr:row>
          <xdr:rowOff>57150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276225</xdr:colOff>
          <xdr:row>4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0</xdr:rowOff>
        </xdr:from>
        <xdr:to>
          <xdr:col>10</xdr:col>
          <xdr:colOff>47625</xdr:colOff>
          <xdr:row>3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0</xdr:row>
          <xdr:rowOff>0</xdr:rowOff>
        </xdr:from>
        <xdr:to>
          <xdr:col>12</xdr:col>
          <xdr:colOff>238125</xdr:colOff>
          <xdr:row>3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47625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2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219075</xdr:colOff>
          <xdr:row>2</xdr:row>
          <xdr:rowOff>47625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9525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9525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238125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219075</xdr:colOff>
          <xdr:row>2</xdr:row>
          <xdr:rowOff>9525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266700</xdr:colOff>
          <xdr:row>5</xdr:row>
          <xdr:rowOff>47625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266700</xdr:colOff>
          <xdr:row>6</xdr:row>
          <xdr:rowOff>47625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266700</xdr:colOff>
          <xdr:row>7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11</xdr:col>
          <xdr:colOff>28575</xdr:colOff>
          <xdr:row>6</xdr:row>
          <xdr:rowOff>180975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wmf"/><Relationship Id="rId13" Type="http://schemas.openxmlformats.org/officeDocument/2006/relationships/oleObject" Target="../embeddings/oleObject9.bin"/><Relationship Id="rId18" Type="http://schemas.openxmlformats.org/officeDocument/2006/relationships/image" Target="../media/image11.wmf"/><Relationship Id="rId26" Type="http://schemas.openxmlformats.org/officeDocument/2006/relationships/image" Target="../media/image15.wmf"/><Relationship Id="rId3" Type="http://schemas.openxmlformats.org/officeDocument/2006/relationships/oleObject" Target="../embeddings/oleObject4.bin"/><Relationship Id="rId21" Type="http://schemas.openxmlformats.org/officeDocument/2006/relationships/oleObject" Target="../embeddings/oleObject13.bin"/><Relationship Id="rId34" Type="http://schemas.openxmlformats.org/officeDocument/2006/relationships/image" Target="../media/image19.wmf"/><Relationship Id="rId7" Type="http://schemas.openxmlformats.org/officeDocument/2006/relationships/oleObject" Target="../embeddings/oleObject6.bin"/><Relationship Id="rId12" Type="http://schemas.openxmlformats.org/officeDocument/2006/relationships/image" Target="../media/image8.wmf"/><Relationship Id="rId17" Type="http://schemas.openxmlformats.org/officeDocument/2006/relationships/oleObject" Target="../embeddings/oleObject11.bin"/><Relationship Id="rId25" Type="http://schemas.openxmlformats.org/officeDocument/2006/relationships/oleObject" Target="../embeddings/oleObject15.bin"/><Relationship Id="rId33" Type="http://schemas.openxmlformats.org/officeDocument/2006/relationships/oleObject" Target="../embeddings/oleObject19.bin"/><Relationship Id="rId38" Type="http://schemas.openxmlformats.org/officeDocument/2006/relationships/image" Target="../media/image21.wmf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0.wmf"/><Relationship Id="rId20" Type="http://schemas.openxmlformats.org/officeDocument/2006/relationships/image" Target="../media/image12.wmf"/><Relationship Id="rId29" Type="http://schemas.openxmlformats.org/officeDocument/2006/relationships/oleObject" Target="../embeddings/oleObject17.bin"/><Relationship Id="rId1" Type="http://schemas.openxmlformats.org/officeDocument/2006/relationships/drawing" Target="../drawings/drawing2.xml"/><Relationship Id="rId6" Type="http://schemas.openxmlformats.org/officeDocument/2006/relationships/image" Target="../media/image5.wmf"/><Relationship Id="rId11" Type="http://schemas.openxmlformats.org/officeDocument/2006/relationships/oleObject" Target="../embeddings/oleObject8.bin"/><Relationship Id="rId24" Type="http://schemas.openxmlformats.org/officeDocument/2006/relationships/image" Target="../media/image14.wmf"/><Relationship Id="rId32" Type="http://schemas.openxmlformats.org/officeDocument/2006/relationships/image" Target="../media/image18.wmf"/><Relationship Id="rId37" Type="http://schemas.openxmlformats.org/officeDocument/2006/relationships/oleObject" Target="../embeddings/oleObject21.bin"/><Relationship Id="rId5" Type="http://schemas.openxmlformats.org/officeDocument/2006/relationships/oleObject" Target="../embeddings/oleObject5.bin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4.bin"/><Relationship Id="rId28" Type="http://schemas.openxmlformats.org/officeDocument/2006/relationships/image" Target="../media/image16.wmf"/><Relationship Id="rId36" Type="http://schemas.openxmlformats.org/officeDocument/2006/relationships/image" Target="../media/image20.wmf"/><Relationship Id="rId10" Type="http://schemas.openxmlformats.org/officeDocument/2006/relationships/image" Target="../media/image7.wmf"/><Relationship Id="rId19" Type="http://schemas.openxmlformats.org/officeDocument/2006/relationships/oleObject" Target="../embeddings/oleObject12.bin"/><Relationship Id="rId31" Type="http://schemas.openxmlformats.org/officeDocument/2006/relationships/oleObject" Target="../embeddings/oleObject18.bin"/><Relationship Id="rId4" Type="http://schemas.openxmlformats.org/officeDocument/2006/relationships/image" Target="../media/image4.wmf"/><Relationship Id="rId9" Type="http://schemas.openxmlformats.org/officeDocument/2006/relationships/oleObject" Target="../embeddings/oleObject7.bin"/><Relationship Id="rId14" Type="http://schemas.openxmlformats.org/officeDocument/2006/relationships/image" Target="../media/image9.wmf"/><Relationship Id="rId22" Type="http://schemas.openxmlformats.org/officeDocument/2006/relationships/image" Target="../media/image13.wmf"/><Relationship Id="rId27" Type="http://schemas.openxmlformats.org/officeDocument/2006/relationships/oleObject" Target="../embeddings/oleObject16.bin"/><Relationship Id="rId30" Type="http://schemas.openxmlformats.org/officeDocument/2006/relationships/image" Target="../media/image17.wmf"/><Relationship Id="rId35" Type="http://schemas.openxmlformats.org/officeDocument/2006/relationships/oleObject" Target="../embeddings/oleObject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4.bin"/><Relationship Id="rId13" Type="http://schemas.openxmlformats.org/officeDocument/2006/relationships/image" Target="../media/image26.w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23.wmf"/><Relationship Id="rId12" Type="http://schemas.openxmlformats.org/officeDocument/2006/relationships/oleObject" Target="../embeddings/oleObject2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3.bin"/><Relationship Id="rId11" Type="http://schemas.openxmlformats.org/officeDocument/2006/relationships/image" Target="../media/image25.wmf"/><Relationship Id="rId5" Type="http://schemas.openxmlformats.org/officeDocument/2006/relationships/image" Target="../media/image22.wmf"/><Relationship Id="rId15" Type="http://schemas.openxmlformats.org/officeDocument/2006/relationships/image" Target="../media/image27.wmf"/><Relationship Id="rId10" Type="http://schemas.openxmlformats.org/officeDocument/2006/relationships/oleObject" Target="../embeddings/oleObject25.bin"/><Relationship Id="rId4" Type="http://schemas.openxmlformats.org/officeDocument/2006/relationships/oleObject" Target="../embeddings/oleObject22.bin"/><Relationship Id="rId9" Type="http://schemas.openxmlformats.org/officeDocument/2006/relationships/image" Target="../media/image24.wmf"/><Relationship Id="rId14" Type="http://schemas.openxmlformats.org/officeDocument/2006/relationships/oleObject" Target="../embeddings/oleObject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0.bin"/><Relationship Id="rId13" Type="http://schemas.openxmlformats.org/officeDocument/2006/relationships/image" Target="../media/image32.w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9.wmf"/><Relationship Id="rId12" Type="http://schemas.openxmlformats.org/officeDocument/2006/relationships/oleObject" Target="../embeddings/oleObject32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9.bin"/><Relationship Id="rId11" Type="http://schemas.openxmlformats.org/officeDocument/2006/relationships/image" Target="../media/image31.wmf"/><Relationship Id="rId5" Type="http://schemas.openxmlformats.org/officeDocument/2006/relationships/image" Target="../media/image28.wmf"/><Relationship Id="rId15" Type="http://schemas.openxmlformats.org/officeDocument/2006/relationships/image" Target="../media/image33.wmf"/><Relationship Id="rId10" Type="http://schemas.openxmlformats.org/officeDocument/2006/relationships/oleObject" Target="../embeddings/oleObject31.bin"/><Relationship Id="rId4" Type="http://schemas.openxmlformats.org/officeDocument/2006/relationships/oleObject" Target="../embeddings/oleObject28.bin"/><Relationship Id="rId9" Type="http://schemas.openxmlformats.org/officeDocument/2006/relationships/image" Target="../media/image30.wmf"/><Relationship Id="rId14" Type="http://schemas.openxmlformats.org/officeDocument/2006/relationships/oleObject" Target="../embeddings/oleObject3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wmf"/><Relationship Id="rId13" Type="http://schemas.openxmlformats.org/officeDocument/2006/relationships/oleObject" Target="../embeddings/oleObject39.bin"/><Relationship Id="rId18" Type="http://schemas.openxmlformats.org/officeDocument/2006/relationships/image" Target="../media/image37.wmf"/><Relationship Id="rId3" Type="http://schemas.openxmlformats.org/officeDocument/2006/relationships/oleObject" Target="../embeddings/oleObject34.bin"/><Relationship Id="rId21" Type="http://schemas.openxmlformats.org/officeDocument/2006/relationships/oleObject" Target="../embeddings/oleObject43.bin"/><Relationship Id="rId7" Type="http://schemas.openxmlformats.org/officeDocument/2006/relationships/oleObject" Target="../embeddings/oleObject36.bin"/><Relationship Id="rId12" Type="http://schemas.openxmlformats.org/officeDocument/2006/relationships/image" Target="../media/image32.wmf"/><Relationship Id="rId17" Type="http://schemas.openxmlformats.org/officeDocument/2006/relationships/oleObject" Target="../embeddings/oleObject41.bin"/><Relationship Id="rId2" Type="http://schemas.openxmlformats.org/officeDocument/2006/relationships/vmlDrawing" Target="../drawings/vmlDrawing5.vml"/><Relationship Id="rId16" Type="http://schemas.openxmlformats.org/officeDocument/2006/relationships/image" Target="../media/image36.wmf"/><Relationship Id="rId20" Type="http://schemas.openxmlformats.org/officeDocument/2006/relationships/image" Target="../media/image38.wmf"/><Relationship Id="rId1" Type="http://schemas.openxmlformats.org/officeDocument/2006/relationships/drawing" Target="../drawings/drawing5.xml"/><Relationship Id="rId6" Type="http://schemas.openxmlformats.org/officeDocument/2006/relationships/image" Target="../media/image29.wmf"/><Relationship Id="rId11" Type="http://schemas.openxmlformats.org/officeDocument/2006/relationships/oleObject" Target="../embeddings/oleObject38.bin"/><Relationship Id="rId5" Type="http://schemas.openxmlformats.org/officeDocument/2006/relationships/oleObject" Target="../embeddings/oleObject35.bin"/><Relationship Id="rId15" Type="http://schemas.openxmlformats.org/officeDocument/2006/relationships/oleObject" Target="../embeddings/oleObject40.bin"/><Relationship Id="rId10" Type="http://schemas.openxmlformats.org/officeDocument/2006/relationships/image" Target="../media/image34.wmf"/><Relationship Id="rId19" Type="http://schemas.openxmlformats.org/officeDocument/2006/relationships/oleObject" Target="../embeddings/oleObject42.bin"/><Relationship Id="rId4" Type="http://schemas.openxmlformats.org/officeDocument/2006/relationships/image" Target="../media/image28.wmf"/><Relationship Id="rId9" Type="http://schemas.openxmlformats.org/officeDocument/2006/relationships/oleObject" Target="../embeddings/oleObject37.bin"/><Relationship Id="rId14" Type="http://schemas.openxmlformats.org/officeDocument/2006/relationships/image" Target="../media/image35.wmf"/><Relationship Id="rId22" Type="http://schemas.openxmlformats.org/officeDocument/2006/relationships/image" Target="../media/image39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zoomScale="160" zoomScaleNormal="160" workbookViewId="0">
      <selection activeCell="J14" sqref="J14"/>
    </sheetView>
  </sheetViews>
  <sheetFormatPr defaultRowHeight="15" x14ac:dyDescent="0.25"/>
  <sheetData>
    <row r="1" spans="1:10" ht="16.5" thickTop="1" thickBot="1" x14ac:dyDescent="0.3">
      <c r="A1" s="16" t="s">
        <v>0</v>
      </c>
      <c r="B1" s="17"/>
      <c r="C1" s="18" t="s">
        <v>1</v>
      </c>
      <c r="D1" s="17"/>
      <c r="E1" s="18" t="s">
        <v>2</v>
      </c>
      <c r="F1" s="19"/>
    </row>
    <row r="2" spans="1:10" ht="21.75" thickTop="1" thickBot="1" x14ac:dyDescent="0.3">
      <c r="A2" s="1" t="s">
        <v>3</v>
      </c>
      <c r="B2" s="2" t="s">
        <v>4</v>
      </c>
      <c r="C2" s="3" t="s">
        <v>3</v>
      </c>
      <c r="D2" s="2" t="s">
        <v>5</v>
      </c>
      <c r="E2" s="3" t="s">
        <v>3</v>
      </c>
      <c r="F2" s="4" t="s">
        <v>4</v>
      </c>
    </row>
    <row r="3" spans="1:10" ht="16.5" thickTop="1" thickBot="1" x14ac:dyDescent="0.3">
      <c r="A3" s="5">
        <v>80</v>
      </c>
      <c r="B3" s="6">
        <v>10</v>
      </c>
      <c r="C3" s="6">
        <v>100</v>
      </c>
      <c r="D3" s="6">
        <v>20</v>
      </c>
      <c r="E3" s="6">
        <v>120</v>
      </c>
      <c r="F3" s="7">
        <v>50</v>
      </c>
      <c r="H3" s="20">
        <v>100</v>
      </c>
    </row>
    <row r="4" spans="1:10" ht="15.75" thickBot="1" x14ac:dyDescent="0.3">
      <c r="A4" s="8">
        <v>100</v>
      </c>
      <c r="B4" s="9">
        <v>80</v>
      </c>
      <c r="C4" s="9">
        <v>120</v>
      </c>
      <c r="D4" s="9">
        <v>30</v>
      </c>
      <c r="E4" s="9">
        <v>160</v>
      </c>
      <c r="F4" s="10">
        <v>50</v>
      </c>
    </row>
    <row r="5" spans="1:10" ht="15.75" thickBot="1" x14ac:dyDescent="0.3">
      <c r="A5" s="11">
        <v>180</v>
      </c>
      <c r="B5" s="12">
        <v>10</v>
      </c>
      <c r="C5" s="12">
        <v>150</v>
      </c>
      <c r="D5" s="12">
        <v>50</v>
      </c>
      <c r="E5" s="12"/>
      <c r="F5" s="15"/>
    </row>
    <row r="6" spans="1:10" ht="15.75" thickTop="1" x14ac:dyDescent="0.25"/>
    <row r="7" spans="1:10" x14ac:dyDescent="0.25">
      <c r="A7" t="s">
        <v>11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12</v>
      </c>
      <c r="H7" t="s">
        <v>13</v>
      </c>
      <c r="J7" t="s">
        <v>15</v>
      </c>
    </row>
    <row r="8" spans="1:10" x14ac:dyDescent="0.25">
      <c r="A8" s="20">
        <v>80</v>
      </c>
      <c r="B8" s="20">
        <v>0.1</v>
      </c>
      <c r="E8">
        <f>SUM(B8:D8)</f>
        <v>0.1</v>
      </c>
      <c r="F8">
        <f>E8/3</f>
        <v>3.3333333333333333E-2</v>
      </c>
      <c r="G8">
        <f>LN(A8/$H$3)</f>
        <v>-0.22314355131420971</v>
      </c>
      <c r="H8">
        <f>G8*F8</f>
        <v>-7.4381183771403238E-3</v>
      </c>
      <c r="J8">
        <f>(G8-$H$14)^2</f>
        <v>0.18475284872084619</v>
      </c>
    </row>
    <row r="9" spans="1:10" x14ac:dyDescent="0.25">
      <c r="A9" s="20">
        <v>100</v>
      </c>
      <c r="B9" s="20">
        <v>0.8</v>
      </c>
      <c r="C9">
        <v>0.2</v>
      </c>
      <c r="E9">
        <f t="shared" ref="E9:E13" si="0">SUM(B9:D9)</f>
        <v>1</v>
      </c>
      <c r="F9">
        <f t="shared" ref="F9:F13" si="1">E9/3</f>
        <v>0.33333333333333331</v>
      </c>
      <c r="G9">
        <f t="shared" ref="G9:G12" si="2">LN(A9/$H$3)</f>
        <v>0</v>
      </c>
      <c r="H9">
        <f t="shared" ref="H9:H13" si="3">G9*F9</f>
        <v>0</v>
      </c>
      <c r="J9">
        <f>(G9-$H$14)^2</f>
        <v>4.2718816745731102E-2</v>
      </c>
    </row>
    <row r="10" spans="1:10" x14ac:dyDescent="0.25">
      <c r="A10" s="20">
        <v>120</v>
      </c>
      <c r="C10">
        <v>0.3</v>
      </c>
      <c r="D10">
        <v>0.5</v>
      </c>
      <c r="E10">
        <f t="shared" si="0"/>
        <v>0.8</v>
      </c>
      <c r="F10">
        <f t="shared" si="1"/>
        <v>0.26666666666666666</v>
      </c>
      <c r="G10">
        <f t="shared" si="2"/>
        <v>0.18232155679395459</v>
      </c>
      <c r="H10">
        <f t="shared" si="3"/>
        <v>4.8619081811721226E-2</v>
      </c>
      <c r="J10">
        <f>(G10-$H$14)^2</f>
        <v>5.935923967212471E-4</v>
      </c>
    </row>
    <row r="11" spans="1:10" x14ac:dyDescent="0.25">
      <c r="A11" s="20">
        <v>150</v>
      </c>
      <c r="C11">
        <v>0.5</v>
      </c>
      <c r="E11">
        <f t="shared" si="0"/>
        <v>0.5</v>
      </c>
      <c r="F11">
        <f t="shared" si="1"/>
        <v>0.16666666666666666</v>
      </c>
      <c r="G11">
        <f t="shared" si="2"/>
        <v>0.40546510810816438</v>
      </c>
      <c r="H11">
        <f t="shared" si="3"/>
        <v>6.7577518018027388E-2</v>
      </c>
      <c r="J11">
        <f>(G11-$H$14)^2</f>
        <v>3.9513408736117722E-2</v>
      </c>
    </row>
    <row r="12" spans="1:10" x14ac:dyDescent="0.25">
      <c r="A12" s="20">
        <v>160</v>
      </c>
      <c r="D12">
        <v>0.5</v>
      </c>
      <c r="E12">
        <f t="shared" si="0"/>
        <v>0.5</v>
      </c>
      <c r="F12">
        <f t="shared" si="1"/>
        <v>0.16666666666666666</v>
      </c>
      <c r="G12">
        <f t="shared" si="2"/>
        <v>0.47000362924573563</v>
      </c>
      <c r="H12">
        <f t="shared" si="3"/>
        <v>7.8333938207622605E-2</v>
      </c>
      <c r="J12">
        <f>(G12-$H$14)^2</f>
        <v>6.9336538045461707E-2</v>
      </c>
    </row>
    <row r="13" spans="1:10" x14ac:dyDescent="0.25">
      <c r="A13" s="20">
        <v>180</v>
      </c>
      <c r="B13" s="20">
        <v>0.1</v>
      </c>
      <c r="E13">
        <f t="shared" si="0"/>
        <v>0.1</v>
      </c>
      <c r="F13">
        <f t="shared" si="1"/>
        <v>3.3333333333333333E-2</v>
      </c>
      <c r="G13">
        <f>LN(A13/$H$3)</f>
        <v>0.58778666490211906</v>
      </c>
      <c r="H13">
        <f t="shared" si="3"/>
        <v>1.9592888830070637E-2</v>
      </c>
      <c r="J13">
        <f>(G13-$H$14)^2</f>
        <v>0.14523824385892717</v>
      </c>
    </row>
    <row r="14" spans="1:10" x14ac:dyDescent="0.25">
      <c r="F14">
        <f>SUM(F8:F13)</f>
        <v>0.99999999999999989</v>
      </c>
      <c r="G14" t="s">
        <v>14</v>
      </c>
      <c r="H14">
        <f>SUM(H8:H13)</f>
        <v>0.20668530849030151</v>
      </c>
      <c r="I14" t="s">
        <v>15</v>
      </c>
      <c r="J14">
        <f>SUM(J8:J13)</f>
        <v>0.48215344850380515</v>
      </c>
    </row>
    <row r="15" spans="1:10" x14ac:dyDescent="0.25">
      <c r="I15" t="s">
        <v>16</v>
      </c>
      <c r="J15">
        <f>J14^0.5</f>
        <v>0.69437270143907959</v>
      </c>
    </row>
  </sheetData>
  <mergeCells count="3">
    <mergeCell ref="A1:B1"/>
    <mergeCell ref="C1:D1"/>
    <mergeCell ref="E1:F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7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5" r:id="rId8">
          <objectPr defaultSize="0" autoPict="0" r:id="rId9">
            <anchor moveWithCells="1" siz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295275</xdr:colOff>
                <xdr:row>1</xdr:row>
                <xdr:rowOff>238125</xdr:rowOff>
              </to>
            </anchor>
          </objectPr>
        </oleObject>
      </mc:Choice>
      <mc:Fallback>
        <oleObject progId="Equation.3" shapeId="102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6" zoomScale="175" zoomScaleNormal="175" workbookViewId="0">
      <selection activeCell="A15" sqref="A15"/>
    </sheetView>
  </sheetViews>
  <sheetFormatPr defaultRowHeight="15" x14ac:dyDescent="0.25"/>
  <sheetData>
    <row r="1" spans="1:8" ht="20.25" thickTop="1" thickBot="1" x14ac:dyDescent="0.3">
      <c r="A1" s="21"/>
      <c r="B1" s="22"/>
      <c r="C1" s="23"/>
      <c r="D1" s="24"/>
      <c r="E1" s="25"/>
    </row>
    <row r="2" spans="1:8" ht="20.25" thickTop="1" thickBot="1" x14ac:dyDescent="0.3">
      <c r="A2" s="26"/>
      <c r="B2" s="27">
        <v>0.05</v>
      </c>
      <c r="C2" s="28">
        <v>0.2</v>
      </c>
      <c r="D2" s="29"/>
      <c r="E2" s="30"/>
    </row>
    <row r="3" spans="1:8" x14ac:dyDescent="0.25">
      <c r="A3" s="31"/>
      <c r="B3" s="33">
        <v>0.15</v>
      </c>
      <c r="C3" s="35">
        <v>0.4</v>
      </c>
      <c r="D3" s="37" t="s">
        <v>17</v>
      </c>
      <c r="E3" s="38"/>
    </row>
    <row r="4" spans="1:8" ht="15.75" thickBot="1" x14ac:dyDescent="0.3">
      <c r="A4" s="32"/>
      <c r="B4" s="34"/>
      <c r="C4" s="36"/>
      <c r="D4" s="39"/>
      <c r="E4" s="40"/>
    </row>
    <row r="5" spans="1:8" ht="15.75" thickTop="1" x14ac:dyDescent="0.25"/>
    <row r="6" spans="1:8" ht="15.75" thickBot="1" x14ac:dyDescent="0.3"/>
    <row r="7" spans="1:8" ht="16.5" thickTop="1" thickBot="1" x14ac:dyDescent="0.3">
      <c r="A7" s="41"/>
      <c r="B7" s="42"/>
      <c r="C7" s="42"/>
      <c r="D7" s="42"/>
      <c r="E7" s="42"/>
      <c r="F7" s="42"/>
      <c r="G7" s="42"/>
      <c r="H7" s="43"/>
    </row>
    <row r="8" spans="1:8" ht="16.5" thickTop="1" thickBot="1" x14ac:dyDescent="0.3">
      <c r="A8" s="44"/>
      <c r="B8" s="9">
        <v>1</v>
      </c>
      <c r="C8" s="9">
        <v>0.83</v>
      </c>
      <c r="D8" s="9">
        <v>0.67</v>
      </c>
      <c r="E8" s="9">
        <v>0.5</v>
      </c>
      <c r="F8" s="9">
        <v>0.33</v>
      </c>
      <c r="G8" s="9">
        <v>0.17</v>
      </c>
      <c r="H8" s="45">
        <v>0</v>
      </c>
    </row>
    <row r="9" spans="1:8" ht="15.75" thickBot="1" x14ac:dyDescent="0.3">
      <c r="A9" s="46"/>
      <c r="B9" s="47">
        <v>0</v>
      </c>
      <c r="C9" s="47">
        <v>0.17</v>
      </c>
      <c r="D9" s="47">
        <v>0.33</v>
      </c>
      <c r="E9" s="47">
        <v>0.5</v>
      </c>
      <c r="F9" s="47">
        <v>0.67</v>
      </c>
      <c r="G9" s="47">
        <v>0.83</v>
      </c>
      <c r="H9" s="48">
        <v>1</v>
      </c>
    </row>
    <row r="10" spans="1:8" ht="15.75" thickTop="1" x14ac:dyDescent="0.25"/>
    <row r="11" spans="1:8" x14ac:dyDescent="0.25">
      <c r="A11" t="s">
        <v>18</v>
      </c>
      <c r="B11">
        <f>B8*$B$2+B9*$B$3</f>
        <v>0.05</v>
      </c>
      <c r="C11">
        <f t="shared" ref="C11:H11" si="0">C8*$B$2+C9*$B$3</f>
        <v>6.7000000000000004E-2</v>
      </c>
      <c r="D11">
        <f t="shared" si="0"/>
        <v>8.3000000000000004E-2</v>
      </c>
      <c r="E11">
        <f t="shared" si="0"/>
        <v>0.1</v>
      </c>
      <c r="F11">
        <f t="shared" si="0"/>
        <v>0.11700000000000001</v>
      </c>
      <c r="G11">
        <f t="shared" si="0"/>
        <v>0.13299999999999998</v>
      </c>
      <c r="H11">
        <f t="shared" si="0"/>
        <v>0.15</v>
      </c>
    </row>
    <row r="14" spans="1:8" x14ac:dyDescent="0.25">
      <c r="A14" t="s">
        <v>30</v>
      </c>
      <c r="B14" t="s">
        <v>15</v>
      </c>
    </row>
    <row r="15" spans="1:8" x14ac:dyDescent="0.25">
      <c r="A15">
        <v>1</v>
      </c>
      <c r="B15">
        <f>B$8^2*$C$2^2+B$9^2*$C$3^2+2*B$8*B$9*$C$2*$C$3*$A15</f>
        <v>4.0000000000000008E-2</v>
      </c>
      <c r="C15">
        <f t="shared" ref="C15:H19" si="1">C$8^2*$C$2^2+C$9^2*$C$3^2+2*C$8*C$9*$C$2*$C$3*$A15</f>
        <v>5.4756000000000013E-2</v>
      </c>
      <c r="D15">
        <f t="shared" si="1"/>
        <v>7.0756000000000013E-2</v>
      </c>
      <c r="E15">
        <f t="shared" si="1"/>
        <v>9.0000000000000024E-2</v>
      </c>
      <c r="F15">
        <f t="shared" si="1"/>
        <v>0.11155600000000004</v>
      </c>
      <c r="G15">
        <f t="shared" si="1"/>
        <v>0.13395600000000002</v>
      </c>
      <c r="H15">
        <f t="shared" si="1"/>
        <v>0.16000000000000003</v>
      </c>
    </row>
    <row r="16" spans="1:8" x14ac:dyDescent="0.25">
      <c r="A16">
        <v>0.5</v>
      </c>
      <c r="B16">
        <f t="shared" ref="B16:B19" si="2">B$8^2*$C$2^2+B$9^2*$C$3^2+2*B$8*B$9*$C$2*$C$3*$A16</f>
        <v>4.0000000000000008E-2</v>
      </c>
      <c r="C16">
        <f t="shared" si="1"/>
        <v>4.3468000000000007E-2</v>
      </c>
      <c r="D16">
        <f t="shared" si="1"/>
        <v>5.3068000000000018E-2</v>
      </c>
      <c r="E16">
        <f t="shared" si="1"/>
        <v>7.0000000000000007E-2</v>
      </c>
      <c r="F16">
        <f t="shared" si="1"/>
        <v>9.3868000000000035E-2</v>
      </c>
      <c r="G16">
        <f t="shared" si="1"/>
        <v>0.12266800000000003</v>
      </c>
      <c r="H16">
        <f t="shared" si="1"/>
        <v>0.16000000000000003</v>
      </c>
    </row>
    <row r="17" spans="1:8" x14ac:dyDescent="0.25">
      <c r="A17">
        <v>0</v>
      </c>
      <c r="B17">
        <f t="shared" si="2"/>
        <v>4.0000000000000008E-2</v>
      </c>
      <c r="C17">
        <f t="shared" si="1"/>
        <v>3.2180000000000007E-2</v>
      </c>
      <c r="D17">
        <f t="shared" si="1"/>
        <v>3.5380000000000009E-2</v>
      </c>
      <c r="E17">
        <f t="shared" si="1"/>
        <v>5.000000000000001E-2</v>
      </c>
      <c r="F17">
        <f t="shared" si="1"/>
        <v>7.6180000000000025E-2</v>
      </c>
      <c r="G17">
        <f t="shared" si="1"/>
        <v>0.11138000000000002</v>
      </c>
      <c r="H17">
        <f t="shared" si="1"/>
        <v>0.16000000000000003</v>
      </c>
    </row>
    <row r="18" spans="1:8" x14ac:dyDescent="0.25">
      <c r="A18">
        <v>-0.5</v>
      </c>
      <c r="B18">
        <f t="shared" si="2"/>
        <v>4.0000000000000008E-2</v>
      </c>
      <c r="C18">
        <f t="shared" si="1"/>
        <v>2.0892000000000008E-2</v>
      </c>
      <c r="D18">
        <f t="shared" si="1"/>
        <v>1.7692000000000003E-2</v>
      </c>
      <c r="E18">
        <f t="shared" si="1"/>
        <v>3.0000000000000006E-2</v>
      </c>
      <c r="F18">
        <f t="shared" si="1"/>
        <v>5.8492000000000016E-2</v>
      </c>
      <c r="G18">
        <f t="shared" si="1"/>
        <v>0.10009200000000001</v>
      </c>
      <c r="H18">
        <f t="shared" si="1"/>
        <v>0.16000000000000003</v>
      </c>
    </row>
    <row r="19" spans="1:8" x14ac:dyDescent="0.25">
      <c r="A19">
        <v>-1</v>
      </c>
      <c r="B19">
        <f t="shared" si="2"/>
        <v>4.0000000000000008E-2</v>
      </c>
      <c r="C19">
        <f t="shared" si="1"/>
        <v>9.6040000000000049E-3</v>
      </c>
      <c r="D19">
        <f t="shared" si="1"/>
        <v>3.9999999999970615E-6</v>
      </c>
      <c r="E19">
        <f t="shared" si="1"/>
        <v>1.0000000000000002E-2</v>
      </c>
      <c r="F19">
        <f t="shared" si="1"/>
        <v>4.0804000000000014E-2</v>
      </c>
      <c r="G19">
        <f t="shared" si="1"/>
        <v>8.8804000000000022E-2</v>
      </c>
      <c r="H19">
        <f t="shared" si="1"/>
        <v>0.16000000000000003</v>
      </c>
    </row>
    <row r="21" spans="1:8" x14ac:dyDescent="0.25">
      <c r="B21" t="s">
        <v>16</v>
      </c>
    </row>
    <row r="22" spans="1:8" x14ac:dyDescent="0.25">
      <c r="B22">
        <f>B15^0.5</f>
        <v>0.2</v>
      </c>
      <c r="C22">
        <f t="shared" ref="C22:H22" si="3">C15^0.5</f>
        <v>0.23400000000000004</v>
      </c>
      <c r="D22">
        <f t="shared" si="3"/>
        <v>0.26600000000000001</v>
      </c>
      <c r="E22">
        <f t="shared" si="3"/>
        <v>0.30000000000000004</v>
      </c>
      <c r="F22">
        <f t="shared" si="3"/>
        <v>0.33400000000000007</v>
      </c>
      <c r="G22">
        <f t="shared" si="3"/>
        <v>0.36600000000000005</v>
      </c>
      <c r="H22">
        <f t="shared" si="3"/>
        <v>0.4</v>
      </c>
    </row>
    <row r="23" spans="1:8" x14ac:dyDescent="0.25">
      <c r="B23">
        <f t="shared" ref="B23:H23" si="4">B16^0.5</f>
        <v>0.2</v>
      </c>
      <c r="C23">
        <f t="shared" si="4"/>
        <v>0.20848980790436736</v>
      </c>
      <c r="D23">
        <f t="shared" si="4"/>
        <v>0.23036492788616938</v>
      </c>
      <c r="E23">
        <f t="shared" si="4"/>
        <v>0.26457513110645908</v>
      </c>
      <c r="F23">
        <f t="shared" si="4"/>
        <v>0.30637885044500057</v>
      </c>
      <c r="G23">
        <f t="shared" si="4"/>
        <v>0.35023991777066193</v>
      </c>
      <c r="H23">
        <f t="shared" si="4"/>
        <v>0.4</v>
      </c>
    </row>
    <row r="24" spans="1:8" x14ac:dyDescent="0.25">
      <c r="B24">
        <f t="shared" ref="B24:H24" si="5">B17^0.5</f>
        <v>0.2</v>
      </c>
      <c r="C24">
        <f t="shared" si="5"/>
        <v>0.17938784797192928</v>
      </c>
      <c r="D24">
        <f t="shared" si="5"/>
        <v>0.18809572031282373</v>
      </c>
      <c r="E24">
        <f t="shared" si="5"/>
        <v>0.22360679774997899</v>
      </c>
      <c r="F24">
        <f t="shared" si="5"/>
        <v>0.27600724628168738</v>
      </c>
      <c r="G24">
        <f t="shared" si="5"/>
        <v>0.33373642294481437</v>
      </c>
      <c r="H24">
        <f t="shared" si="5"/>
        <v>0.4</v>
      </c>
    </row>
    <row r="25" spans="1:8" x14ac:dyDescent="0.25">
      <c r="B25">
        <f t="shared" ref="B25:H25" si="6">B18^0.5</f>
        <v>0.2</v>
      </c>
      <c r="C25">
        <f t="shared" si="6"/>
        <v>0.14454065172123726</v>
      </c>
      <c r="D25">
        <f t="shared" si="6"/>
        <v>0.13301127771734245</v>
      </c>
      <c r="E25">
        <f t="shared" si="6"/>
        <v>0.17320508075688776</v>
      </c>
      <c r="F25">
        <f t="shared" si="6"/>
        <v>0.24185119391890547</v>
      </c>
      <c r="G25">
        <f t="shared" si="6"/>
        <v>0.31637319734768937</v>
      </c>
      <c r="H25">
        <f t="shared" si="6"/>
        <v>0.4</v>
      </c>
    </row>
    <row r="26" spans="1:8" x14ac:dyDescent="0.25">
      <c r="B26">
        <f t="shared" ref="B26:H26" si="7">B19^0.5</f>
        <v>0.2</v>
      </c>
      <c r="C26">
        <f t="shared" si="7"/>
        <v>9.8000000000000032E-2</v>
      </c>
      <c r="D26">
        <f t="shared" si="7"/>
        <v>1.9999999999992654E-3</v>
      </c>
      <c r="E26">
        <f t="shared" si="7"/>
        <v>0.1</v>
      </c>
      <c r="F26">
        <f t="shared" si="7"/>
        <v>0.20200000000000004</v>
      </c>
      <c r="G26">
        <f t="shared" si="7"/>
        <v>0.29800000000000004</v>
      </c>
      <c r="H26">
        <f t="shared" si="7"/>
        <v>0.4</v>
      </c>
    </row>
  </sheetData>
  <mergeCells count="4">
    <mergeCell ref="A3:A4"/>
    <mergeCell ref="B3:B4"/>
    <mergeCell ref="C3:C4"/>
    <mergeCell ref="D3:E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7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0</xdr:row>
                <xdr:rowOff>200025</xdr:rowOff>
              </to>
            </anchor>
          </objectPr>
        </oleObject>
      </mc:Choice>
      <mc:Fallback>
        <oleObject progId="Equation.3" shapeId="2057" r:id="rId3"/>
      </mc:Fallback>
    </mc:AlternateContent>
    <mc:AlternateContent xmlns:mc="http://schemas.openxmlformats.org/markup-compatibility/2006">
      <mc:Choice Requires="x14">
        <oleObject progId="Equation.3" shapeId="2056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0</xdr:row>
                <xdr:rowOff>200025</xdr:rowOff>
              </to>
            </anchor>
          </objectPr>
        </oleObject>
      </mc:Choice>
      <mc:Fallback>
        <oleObject progId="Equation.3" shapeId="2056" r:id="rId5"/>
      </mc:Fallback>
    </mc:AlternateContent>
    <mc:AlternateContent xmlns:mc="http://schemas.openxmlformats.org/markup-compatibility/2006">
      <mc:Choice Requires="x14">
        <oleObject progId="Equation.3" shapeId="2055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457200</xdr:colOff>
                <xdr:row>0</xdr:row>
                <xdr:rowOff>219075</xdr:rowOff>
              </to>
            </anchor>
          </objectPr>
        </oleObject>
      </mc:Choice>
      <mc:Fallback>
        <oleObject progId="Equation.3" shapeId="2055" r:id="rId7"/>
      </mc:Fallback>
    </mc:AlternateContent>
    <mc:AlternateContent xmlns:mc="http://schemas.openxmlformats.org/markup-compatibility/2006">
      <mc:Choice Requires="x14">
        <oleObject progId="Equation.3" shapeId="2054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571500</xdr:colOff>
                <xdr:row>0</xdr:row>
                <xdr:rowOff>219075</xdr:rowOff>
              </to>
            </anchor>
          </objectPr>
        </oleObject>
      </mc:Choice>
      <mc:Fallback>
        <oleObject progId="Equation.3" shapeId="2054" r:id="rId9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utoPict="0" r:id="rId12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190500</xdr:colOff>
                <xdr:row>1</xdr:row>
                <xdr:rowOff>200025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2" r:id="rId13">
          <objectPr defaultSize="0" autoPict="0" r:id="rId14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542925</xdr:colOff>
                <xdr:row>1</xdr:row>
                <xdr:rowOff>219075</xdr:rowOff>
              </to>
            </anchor>
          </objectPr>
        </oleObject>
      </mc:Choice>
      <mc:Fallback>
        <oleObject progId="Equation.3" shapeId="2052" r:id="rId13"/>
      </mc:Fallback>
    </mc:AlternateContent>
    <mc:AlternateContent xmlns:mc="http://schemas.openxmlformats.org/markup-compatibility/2006">
      <mc:Choice Requires="x14">
        <oleObject progId="Equation.3" shapeId="2051" r:id="rId15">
          <objectPr defaultSize="0" autoPict="0" r:id="rId16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38100</xdr:colOff>
                <xdr:row>1</xdr:row>
                <xdr:rowOff>219075</xdr:rowOff>
              </to>
            </anchor>
          </objectPr>
        </oleObject>
      </mc:Choice>
      <mc:Fallback>
        <oleObject progId="Equation.3" shapeId="2051" r:id="rId15"/>
      </mc:Fallback>
    </mc:AlternateContent>
    <mc:AlternateContent xmlns:mc="http://schemas.openxmlformats.org/markup-compatibility/2006">
      <mc:Choice Requires="x14">
        <oleObject progId="Equation.3" shapeId="2050" r:id="rId17">
          <objectPr defaultSize="0" autoPict="0" r:id="rId1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Equation.3" shapeId="2050" r:id="rId17"/>
      </mc:Fallback>
    </mc:AlternateContent>
    <mc:AlternateContent xmlns:mc="http://schemas.openxmlformats.org/markup-compatibility/2006">
      <mc:Choice Requires="x14">
        <oleObject progId="Equation.3" shapeId="2049" r:id="rId19">
          <objectPr defaultSize="0" autoPict="0" r:id="rId20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466725</xdr:colOff>
                <xdr:row>4</xdr:row>
                <xdr:rowOff>19050</xdr:rowOff>
              </to>
            </anchor>
          </objectPr>
        </oleObject>
      </mc:Choice>
      <mc:Fallback>
        <oleObject progId="Equation.3" shapeId="2049" r:id="rId19"/>
      </mc:Fallback>
    </mc:AlternateContent>
    <mc:AlternateContent xmlns:mc="http://schemas.openxmlformats.org/markup-compatibility/2006">
      <mc:Choice Requires="x14">
        <oleObject progId="Equation.3" shapeId="2066" r:id="rId21">
          <objectPr defaultSize="0" autoPict="0" r:id="rId22">
            <anchor moveWithCells="1" siz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161925</xdr:colOff>
                <xdr:row>6</xdr:row>
                <xdr:rowOff>200025</xdr:rowOff>
              </to>
            </anchor>
          </objectPr>
        </oleObject>
      </mc:Choice>
      <mc:Fallback>
        <oleObject progId="Equation.3" shapeId="2066" r:id="rId21"/>
      </mc:Fallback>
    </mc:AlternateContent>
    <mc:AlternateContent xmlns:mc="http://schemas.openxmlformats.org/markup-compatibility/2006">
      <mc:Choice Requires="x14">
        <oleObject progId="Equation.3" shapeId="2065" r:id="rId23">
          <objectPr defaultSize="0" autoPict="0" r:id="rId24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5" r:id="rId23"/>
      </mc:Fallback>
    </mc:AlternateContent>
    <mc:AlternateContent xmlns:mc="http://schemas.openxmlformats.org/markup-compatibility/2006">
      <mc:Choice Requires="x14">
        <oleObject progId="Equation.3" shapeId="2064" r:id="rId25">
          <objectPr defaultSize="0" autoPict="0" r:id="rId26">
            <anchor moveWithCells="1" siz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4" r:id="rId25"/>
      </mc:Fallback>
    </mc:AlternateContent>
    <mc:AlternateContent xmlns:mc="http://schemas.openxmlformats.org/markup-compatibility/2006">
      <mc:Choice Requires="x14">
        <oleObject progId="Equation.3" shapeId="2063" r:id="rId27">
          <objectPr defaultSize="0" autoPict="0" r:id="rId28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3" r:id="rId27"/>
      </mc:Fallback>
    </mc:AlternateContent>
    <mc:AlternateContent xmlns:mc="http://schemas.openxmlformats.org/markup-compatibility/2006">
      <mc:Choice Requires="x14">
        <oleObject progId="Equation.3" shapeId="2062" r:id="rId29">
          <objectPr defaultSize="0" autoPict="0" r:id="rId30">
            <anchor moveWithCells="1" siz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2" r:id="rId29"/>
      </mc:Fallback>
    </mc:AlternateContent>
    <mc:AlternateContent xmlns:mc="http://schemas.openxmlformats.org/markup-compatibility/2006">
      <mc:Choice Requires="x14">
        <oleObject progId="Equation.3" shapeId="2061" r:id="rId31">
          <objectPr defaultSize="0" autoPict="0" r:id="rId32">
            <anchor moveWithCells="1" siz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1" r:id="rId31"/>
      </mc:Fallback>
    </mc:AlternateContent>
    <mc:AlternateContent xmlns:mc="http://schemas.openxmlformats.org/markup-compatibility/2006">
      <mc:Choice Requires="x14">
        <oleObject progId="Equation.3" shapeId="2060" r:id="rId33">
          <objectPr defaultSize="0" autoPict="0" r:id="rId34">
            <anchor moveWithCells="1" siz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0" r:id="rId33"/>
      </mc:Fallback>
    </mc:AlternateContent>
    <mc:AlternateContent xmlns:mc="http://schemas.openxmlformats.org/markup-compatibility/2006">
      <mc:Choice Requires="x14">
        <oleObject progId="Equation.3" shapeId="2059" r:id="rId35">
          <objectPr defaultSize="0" autoPict="0" r:id="rId36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200025</xdr:colOff>
                <xdr:row>7</xdr:row>
                <xdr:rowOff>200025</xdr:rowOff>
              </to>
            </anchor>
          </objectPr>
        </oleObject>
      </mc:Choice>
      <mc:Fallback>
        <oleObject progId="Equation.3" shapeId="2059" r:id="rId35"/>
      </mc:Fallback>
    </mc:AlternateContent>
    <mc:AlternateContent xmlns:mc="http://schemas.openxmlformats.org/markup-compatibility/2006">
      <mc:Choice Requires="x14">
        <oleObject progId="Equation.3" shapeId="2058" r:id="rId37">
          <objectPr defaultSize="0" autoPict="0" r:id="rId38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9</xdr:row>
                <xdr:rowOff>0</xdr:rowOff>
              </to>
            </anchor>
          </objectPr>
        </oleObject>
      </mc:Choice>
      <mc:Fallback>
        <oleObject progId="Equation.3" shapeId="2058" r:id="rId3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zoomScale="160" zoomScaleNormal="160" workbookViewId="0">
      <selection activeCell="B11" sqref="B11:F11"/>
    </sheetView>
  </sheetViews>
  <sheetFormatPr defaultRowHeight="15" x14ac:dyDescent="0.25"/>
  <sheetData>
    <row r="1" spans="1:13" ht="17.25" thickTop="1" thickBot="1" x14ac:dyDescent="0.3">
      <c r="A1" s="49"/>
      <c r="B1" s="50" t="s">
        <v>19</v>
      </c>
      <c r="C1" s="51" t="s">
        <v>20</v>
      </c>
      <c r="D1" s="51" t="s">
        <v>21</v>
      </c>
      <c r="E1" s="51" t="s">
        <v>22</v>
      </c>
      <c r="F1" s="52" t="s">
        <v>23</v>
      </c>
    </row>
    <row r="2" spans="1:13" ht="17.25" thickTop="1" thickBot="1" x14ac:dyDescent="0.3">
      <c r="A2" s="53"/>
      <c r="B2" s="54">
        <v>0.2</v>
      </c>
      <c r="C2" s="55">
        <v>0.25</v>
      </c>
      <c r="D2" s="55">
        <v>0.5</v>
      </c>
      <c r="E2" s="55">
        <v>0.3</v>
      </c>
      <c r="F2" s="56">
        <v>0.1</v>
      </c>
    </row>
    <row r="3" spans="1:13" ht="16.5" thickBot="1" x14ac:dyDescent="0.3">
      <c r="A3" s="57"/>
      <c r="B3" s="58">
        <v>0.2</v>
      </c>
      <c r="C3" s="59">
        <v>0.25</v>
      </c>
      <c r="D3" s="59">
        <v>0.1</v>
      </c>
      <c r="E3" s="59">
        <v>0.4</v>
      </c>
      <c r="F3" s="60">
        <v>0.2</v>
      </c>
    </row>
    <row r="4" spans="1:13" ht="16.5" thickBot="1" x14ac:dyDescent="0.3">
      <c r="A4" s="61"/>
      <c r="B4" s="62">
        <v>0.6</v>
      </c>
      <c r="C4" s="63">
        <v>0.5</v>
      </c>
      <c r="D4" s="63">
        <v>0.4</v>
      </c>
      <c r="E4" s="63">
        <v>0.3</v>
      </c>
      <c r="F4" s="64">
        <v>0.7</v>
      </c>
    </row>
    <row r="5" spans="1:13" ht="15.75" thickTop="1" x14ac:dyDescent="0.25">
      <c r="M5">
        <v>16.2</v>
      </c>
    </row>
    <row r="6" spans="1:13" x14ac:dyDescent="0.25">
      <c r="I6">
        <v>459</v>
      </c>
      <c r="J6">
        <v>-211</v>
      </c>
      <c r="K6">
        <v>112</v>
      </c>
      <c r="M6">
        <v>24.6</v>
      </c>
    </row>
    <row r="7" spans="1:13" x14ac:dyDescent="0.25">
      <c r="A7" t="s">
        <v>18</v>
      </c>
      <c r="B7">
        <f>B2*$M$5+B3*$M$6+B4*$M$7</f>
        <v>21.84</v>
      </c>
      <c r="C7">
        <f t="shared" ref="C7:F7" si="0">C2*$M$5+C3*$M$6+C4*$M$7</f>
        <v>21.6</v>
      </c>
      <c r="D7">
        <f t="shared" si="0"/>
        <v>19.68</v>
      </c>
      <c r="E7">
        <f t="shared" si="0"/>
        <v>21.54</v>
      </c>
      <c r="F7">
        <f t="shared" si="0"/>
        <v>22.5</v>
      </c>
      <c r="J7">
        <v>312</v>
      </c>
      <c r="K7">
        <v>215</v>
      </c>
      <c r="M7">
        <v>22.8</v>
      </c>
    </row>
    <row r="8" spans="1:13" x14ac:dyDescent="0.25">
      <c r="B8">
        <f>SUMPRODUCT(B2:B4,$M$5:$M$7)</f>
        <v>21.84</v>
      </c>
      <c r="C8">
        <f t="shared" ref="C8:F8" si="1">SUMPRODUCT(C2:C4,$M$5:$M$7)</f>
        <v>21.6</v>
      </c>
      <c r="D8">
        <f t="shared" si="1"/>
        <v>19.68</v>
      </c>
      <c r="E8">
        <f t="shared" si="1"/>
        <v>21.54</v>
      </c>
      <c r="F8">
        <f t="shared" si="1"/>
        <v>22.5</v>
      </c>
      <c r="K8">
        <v>179</v>
      </c>
    </row>
    <row r="10" spans="1:13" x14ac:dyDescent="0.25">
      <c r="A10" t="s">
        <v>24</v>
      </c>
      <c r="B10">
        <f>B2^2*$I$6+B3^2*$J$7+B4^2*$K$8+2*B2*B3*$J$6+2*B2*B4*$K$6+2*B3*B4*$K$7</f>
        <v>156.88</v>
      </c>
      <c r="C10">
        <f t="shared" ref="C10:F10" si="2">C2^2*$I$6+C3^2*$J$7+C4^2*$K$8+2*C2*C3*$J$6+2*C2*C4*$K$6+2*C3*C4*$K$7</f>
        <v>148.3125</v>
      </c>
      <c r="D10">
        <f t="shared" si="2"/>
        <v>187.41000000000003</v>
      </c>
      <c r="E10">
        <f t="shared" si="2"/>
        <v>128.46</v>
      </c>
      <c r="F10">
        <f t="shared" si="2"/>
        <v>172.22</v>
      </c>
    </row>
    <row r="11" spans="1:13" x14ac:dyDescent="0.25">
      <c r="A11" t="s">
        <v>25</v>
      </c>
      <c r="B11">
        <f>B10^0.5</f>
        <v>12.52517464948094</v>
      </c>
      <c r="C11">
        <f t="shared" ref="C11:F11" si="3">C10^0.5</f>
        <v>12.1783619588186</v>
      </c>
      <c r="D11">
        <f t="shared" si="3"/>
        <v>13.689777207829206</v>
      </c>
      <c r="E11">
        <f t="shared" si="3"/>
        <v>11.334019587066189</v>
      </c>
      <c r="F11">
        <f t="shared" si="3"/>
        <v>13.123261789661898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523875</xdr:colOff>
                <xdr:row>1</xdr:row>
                <xdr:rowOff>47625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5" r:id="rId6">
          <objectPr defaultSize="0" autoPict="0" r:id="rId7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47625</xdr:rowOff>
              </to>
            </anchor>
          </objectPr>
        </oleObject>
      </mc:Choice>
      <mc:Fallback>
        <oleObject progId="Equation.3" shapeId="3075" r:id="rId6"/>
      </mc:Fallback>
    </mc:AlternateContent>
    <mc:AlternateContent xmlns:mc="http://schemas.openxmlformats.org/markup-compatibility/2006">
      <mc:Choice Requires="x14">
        <oleObject progId="Equation.3" shapeId="3074" r:id="rId8">
          <objectPr defaultSize="0" autoPict="0" r:id="rId9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276225</xdr:colOff>
                <xdr:row>3</xdr:row>
                <xdr:rowOff>57150</xdr:rowOff>
              </to>
            </anchor>
          </objectPr>
        </oleObject>
      </mc:Choice>
      <mc:Fallback>
        <oleObject progId="Equation.3" shapeId="3074" r:id="rId8"/>
      </mc:Fallback>
    </mc:AlternateContent>
    <mc:AlternateContent xmlns:mc="http://schemas.openxmlformats.org/markup-compatibility/2006">
      <mc:Choice Requires="x14">
        <oleObject progId="Equation.3" shapeId="3073" r:id="rId10">
          <objectPr defaultSize="0" autoPict="0" r:id="rId11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276225</xdr:colOff>
                <xdr:row>4</xdr:row>
                <xdr:rowOff>57150</xdr:rowOff>
              </to>
            </anchor>
          </objectPr>
        </oleObject>
      </mc:Choice>
      <mc:Fallback>
        <oleObject progId="Equation.3" shapeId="3073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7</xdr:col>
                <xdr:colOff>0</xdr:colOff>
                <xdr:row>0</xdr:row>
                <xdr:rowOff>0</xdr:rowOff>
              </from>
              <to>
                <xdr:col>10</xdr:col>
                <xdr:colOff>47625</xdr:colOff>
                <xdr:row>3</xdr:row>
                <xdr:rowOff>38100</xdr:rowOff>
              </to>
            </anchor>
          </objectPr>
        </oleObject>
      </mc:Choice>
      <mc:Fallback>
        <oleObject progId="Equation.3" shapeId="3077" r:id="rId12"/>
      </mc:Fallback>
    </mc:AlternateContent>
    <mc:AlternateContent xmlns:mc="http://schemas.openxmlformats.org/markup-compatibility/2006">
      <mc:Choice Requires="x14">
        <oleObject progId="Equation.3" shapeId="3078" r:id="rId14">
          <objectPr defaultSize="0" autoPict="0" r:id="rId15">
            <anchor moveWithCells="1" sizeWithCells="1">
              <from>
                <xdr:col>11</xdr:col>
                <xdr:colOff>0</xdr:colOff>
                <xdr:row>0</xdr:row>
                <xdr:rowOff>0</xdr:rowOff>
              </from>
              <to>
                <xdr:col>12</xdr:col>
                <xdr:colOff>238125</xdr:colOff>
                <xdr:row>3</xdr:row>
                <xdr:rowOff>38100</xdr:rowOff>
              </to>
            </anchor>
          </objectPr>
        </oleObject>
      </mc:Choice>
      <mc:Fallback>
        <oleObject progId="Equation.3" shapeId="3078" r:id="rId1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workbookViewId="0">
      <selection activeCell="A9" sqref="A9"/>
    </sheetView>
  </sheetViews>
  <sheetFormatPr defaultRowHeight="15" x14ac:dyDescent="0.25"/>
  <sheetData>
    <row r="1" spans="1:4" ht="33" thickTop="1" thickBot="1" x14ac:dyDescent="0.3">
      <c r="A1" s="65" t="s">
        <v>26</v>
      </c>
      <c r="B1" s="66" t="s">
        <v>27</v>
      </c>
      <c r="C1" s="67" t="s">
        <v>28</v>
      </c>
      <c r="D1" s="68" t="s">
        <v>29</v>
      </c>
    </row>
    <row r="2" spans="1:4" ht="17.25" thickTop="1" thickBot="1" x14ac:dyDescent="0.3">
      <c r="A2" s="69"/>
      <c r="B2" s="70"/>
      <c r="C2" s="71"/>
      <c r="D2" s="72"/>
    </row>
    <row r="3" spans="1:4" ht="17.25" thickTop="1" thickBot="1" x14ac:dyDescent="0.3">
      <c r="A3" s="49"/>
      <c r="B3" s="73">
        <v>0.15</v>
      </c>
      <c r="C3" s="74">
        <v>0.28000000000000003</v>
      </c>
      <c r="D3" s="75">
        <v>0.6</v>
      </c>
    </row>
    <row r="4" spans="1:4" ht="16.5" thickBot="1" x14ac:dyDescent="0.3">
      <c r="A4" s="76"/>
      <c r="B4" s="77">
        <v>0.21</v>
      </c>
      <c r="C4" s="13">
        <v>0.42</v>
      </c>
      <c r="D4" s="14">
        <v>0.4</v>
      </c>
    </row>
    <row r="5" spans="1:4" ht="15.75" thickTop="1" x14ac:dyDescent="0.25"/>
    <row r="6" spans="1:4" x14ac:dyDescent="0.25">
      <c r="A6" t="s">
        <v>18</v>
      </c>
      <c r="B6">
        <f>SUMPRODUCT(B3:B4,D3:D4)</f>
        <v>0.17399999999999999</v>
      </c>
    </row>
    <row r="8" spans="1:4" x14ac:dyDescent="0.25">
      <c r="A8" t="s">
        <v>30</v>
      </c>
      <c r="C8" t="s">
        <v>15</v>
      </c>
      <c r="D8" t="s">
        <v>16</v>
      </c>
    </row>
    <row r="9" spans="1:4" x14ac:dyDescent="0.25">
      <c r="A9">
        <v>1</v>
      </c>
      <c r="C9">
        <f>$D$3^2*$C$3^2+$D$4^2*$C$4^2+2*$D$3*$D$4*$C$3*$C$4*A9</f>
        <v>0.11289600000000001</v>
      </c>
      <c r="D9">
        <f>C9^0.5</f>
        <v>0.33600000000000002</v>
      </c>
    </row>
    <row r="10" spans="1:4" x14ac:dyDescent="0.25">
      <c r="A10">
        <f>A9-0.2</f>
        <v>0.8</v>
      </c>
      <c r="C10">
        <f t="shared" ref="C10:C19" si="0">$D$3^2*$C$3^2+$D$4^2*$C$4^2+2*$D$3*$D$4*$C$3*$C$4*A10</f>
        <v>0.10160640000000001</v>
      </c>
      <c r="D10">
        <f t="shared" ref="D10:D19" si="1">C10^0.5</f>
        <v>0.31875758814497268</v>
      </c>
    </row>
    <row r="11" spans="1:4" x14ac:dyDescent="0.25">
      <c r="A11">
        <f t="shared" ref="A11:A18" si="2">A10-0.2</f>
        <v>0.60000000000000009</v>
      </c>
      <c r="C11">
        <f t="shared" si="0"/>
        <v>9.0316800000000017E-2</v>
      </c>
      <c r="D11">
        <f t="shared" si="1"/>
        <v>0.30052753617597178</v>
      </c>
    </row>
    <row r="12" spans="1:4" x14ac:dyDescent="0.25">
      <c r="A12">
        <f t="shared" si="2"/>
        <v>0.40000000000000008</v>
      </c>
      <c r="C12">
        <f t="shared" si="0"/>
        <v>7.902720000000002E-2</v>
      </c>
      <c r="D12">
        <f t="shared" si="1"/>
        <v>0.28111776891544943</v>
      </c>
    </row>
    <row r="13" spans="1:4" x14ac:dyDescent="0.25">
      <c r="A13">
        <f t="shared" si="2"/>
        <v>0.20000000000000007</v>
      </c>
      <c r="C13">
        <f t="shared" si="0"/>
        <v>6.7737600000000009E-2</v>
      </c>
      <c r="D13">
        <f t="shared" si="1"/>
        <v>0.26026448086513843</v>
      </c>
    </row>
    <row r="14" spans="1:4" x14ac:dyDescent="0.25">
      <c r="A14">
        <f t="shared" si="2"/>
        <v>0</v>
      </c>
      <c r="C14">
        <f t="shared" si="0"/>
        <v>5.6448000000000005E-2</v>
      </c>
      <c r="D14">
        <f t="shared" si="1"/>
        <v>0.23758787847867999</v>
      </c>
    </row>
    <row r="15" spans="1:4" x14ac:dyDescent="0.25">
      <c r="A15">
        <f t="shared" si="2"/>
        <v>-0.2</v>
      </c>
      <c r="C15">
        <f t="shared" si="0"/>
        <v>4.5158400000000001E-2</v>
      </c>
      <c r="D15">
        <f t="shared" si="1"/>
        <v>0.2125050587633151</v>
      </c>
    </row>
    <row r="16" spans="1:4" x14ac:dyDescent="0.25">
      <c r="A16">
        <f t="shared" si="2"/>
        <v>-0.4</v>
      </c>
      <c r="C16">
        <f t="shared" si="0"/>
        <v>3.3868800000000004E-2</v>
      </c>
      <c r="D16">
        <f t="shared" si="1"/>
        <v>0.18403477932173581</v>
      </c>
    </row>
    <row r="17" spans="1:4" x14ac:dyDescent="0.25">
      <c r="A17">
        <f t="shared" si="2"/>
        <v>-0.60000000000000009</v>
      </c>
      <c r="C17">
        <f t="shared" si="0"/>
        <v>2.2579199999999994E-2</v>
      </c>
      <c r="D17">
        <f t="shared" si="1"/>
        <v>0.15026376808798583</v>
      </c>
    </row>
    <row r="18" spans="1:4" x14ac:dyDescent="0.25">
      <c r="A18">
        <f t="shared" si="2"/>
        <v>-0.8</v>
      </c>
      <c r="C18">
        <f t="shared" si="0"/>
        <v>1.1289599999999997E-2</v>
      </c>
      <c r="D18">
        <f t="shared" si="1"/>
        <v>0.10625252938165754</v>
      </c>
    </row>
    <row r="19" spans="1:4" x14ac:dyDescent="0.25">
      <c r="A19">
        <f>A18-0.2</f>
        <v>-1</v>
      </c>
      <c r="C19">
        <f t="shared" si="0"/>
        <v>0</v>
      </c>
      <c r="D19">
        <f t="shared" si="1"/>
        <v>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102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47625</xdr:rowOff>
              </to>
            </anchor>
          </objectPr>
        </oleObject>
      </mc:Choice>
      <mc:Fallback>
        <oleObject progId="Equation.3" shapeId="4102" r:id="rId4"/>
      </mc:Fallback>
    </mc:AlternateContent>
    <mc:AlternateContent xmlns:mc="http://schemas.openxmlformats.org/markup-compatibility/2006">
      <mc:Choice Requires="x14">
        <oleObject progId="Equation.3" shapeId="4101" r:id="rId6">
          <objectPr defaultSize="0" autoPict="0" r:id="rId7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47625</xdr:rowOff>
              </to>
            </anchor>
          </objectPr>
        </oleObject>
      </mc:Choice>
      <mc:Fallback>
        <oleObject progId="Equation.3" shapeId="4101" r:id="rId6"/>
      </mc:Fallback>
    </mc:AlternateContent>
    <mc:AlternateContent xmlns:mc="http://schemas.openxmlformats.org/markup-compatibility/2006">
      <mc:Choice Requires="x14">
        <oleObject progId="Equation.3" shapeId="4100" r:id="rId8">
          <objectPr defaultSize="0" autoPict="0" r:id="rId9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19050</xdr:rowOff>
              </to>
            </anchor>
          </objectPr>
        </oleObject>
      </mc:Choice>
      <mc:Fallback>
        <oleObject progId="Equation.3" shapeId="4100" r:id="rId8"/>
      </mc:Fallback>
    </mc:AlternateContent>
    <mc:AlternateContent xmlns:mc="http://schemas.openxmlformats.org/markup-compatibility/2006">
      <mc:Choice Requires="x14">
        <oleObject progId="Equation.3" shapeId="4099" r:id="rId10">
          <objectPr defaultSize="0" autoPict="0" r:id="rId11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47625</xdr:rowOff>
              </to>
            </anchor>
          </objectPr>
        </oleObject>
      </mc:Choice>
      <mc:Fallback>
        <oleObject progId="Equation.3" shapeId="4099" r:id="rId10"/>
      </mc:Fallback>
    </mc:AlternateContent>
    <mc:AlternateContent xmlns:mc="http://schemas.openxmlformats.org/markup-compatibility/2006">
      <mc:Choice Requires="x14">
        <oleObject progId="Equation.3" shapeId="4098" r:id="rId12">
          <objectPr defaultSize="0" autoPict="0" r:id="rId13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4098" r:id="rId12"/>
      </mc:Fallback>
    </mc:AlternateContent>
    <mc:AlternateContent xmlns:mc="http://schemas.openxmlformats.org/markup-compatibility/2006">
      <mc:Choice Requires="x14">
        <oleObject progId="Equation.3" shapeId="4097" r:id="rId14">
          <objectPr defaultSize="0" autoPict="0" r:id="rId15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4097" r:id="rId1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E17" sqref="E17"/>
    </sheetView>
  </sheetViews>
  <sheetFormatPr defaultRowHeight="15" x14ac:dyDescent="0.25"/>
  <cols>
    <col min="7" max="7" width="16.85546875" bestFit="1" customWidth="1"/>
  </cols>
  <sheetData>
    <row r="1" spans="1:12" ht="17.25" thickTop="1" thickBot="1" x14ac:dyDescent="0.3">
      <c r="A1" s="78" t="s">
        <v>26</v>
      </c>
      <c r="B1" s="79" t="s">
        <v>12</v>
      </c>
      <c r="C1" s="80" t="s">
        <v>28</v>
      </c>
      <c r="D1" s="81" t="s">
        <v>29</v>
      </c>
    </row>
    <row r="2" spans="1:12" ht="20.25" thickTop="1" thickBot="1" x14ac:dyDescent="0.3">
      <c r="A2" s="82"/>
      <c r="B2" s="83"/>
      <c r="C2" s="84"/>
      <c r="D2" s="85"/>
    </row>
    <row r="3" spans="1:12" ht="17.25" thickTop="1" thickBot="1" x14ac:dyDescent="0.3">
      <c r="A3" s="86"/>
      <c r="B3" s="73">
        <v>0.13</v>
      </c>
      <c r="C3" s="74">
        <v>0.28000000000000003</v>
      </c>
      <c r="D3" s="75">
        <v>0.2</v>
      </c>
    </row>
    <row r="4" spans="1:12" ht="16.5" thickBot="1" x14ac:dyDescent="0.3">
      <c r="A4" s="76"/>
      <c r="B4" s="77">
        <v>0.25</v>
      </c>
      <c r="C4" s="13">
        <v>0.42</v>
      </c>
      <c r="D4" s="14">
        <v>0.4</v>
      </c>
    </row>
    <row r="5" spans="1:12" ht="17.25" thickTop="1" thickBot="1" x14ac:dyDescent="0.3">
      <c r="A5" s="61"/>
      <c r="B5" s="77">
        <v>0.21</v>
      </c>
      <c r="C5" s="13">
        <v>0.35</v>
      </c>
      <c r="D5" s="14">
        <v>0.1</v>
      </c>
    </row>
    <row r="6" spans="1:12" ht="17.25" thickTop="1" thickBot="1" x14ac:dyDescent="0.3">
      <c r="A6" s="61"/>
      <c r="B6" s="77">
        <v>0.41</v>
      </c>
      <c r="C6" s="13">
        <v>0.48</v>
      </c>
      <c r="D6" s="14">
        <v>0.2</v>
      </c>
    </row>
    <row r="7" spans="1:12" ht="17.25" thickTop="1" thickBot="1" x14ac:dyDescent="0.3">
      <c r="A7" s="61"/>
      <c r="B7" s="77">
        <v>0.3</v>
      </c>
      <c r="C7" s="13">
        <v>0.39</v>
      </c>
      <c r="D7" s="14">
        <v>0.1</v>
      </c>
    </row>
    <row r="8" spans="1:12" ht="15.75" thickTop="1" x14ac:dyDescent="0.25"/>
    <row r="9" spans="1:12" x14ac:dyDescent="0.25">
      <c r="H9">
        <v>1</v>
      </c>
      <c r="I9">
        <v>0.3</v>
      </c>
      <c r="J9">
        <v>0.41</v>
      </c>
      <c r="K9">
        <v>-0.23</v>
      </c>
      <c r="L9">
        <v>0.13</v>
      </c>
    </row>
    <row r="10" spans="1:12" x14ac:dyDescent="0.25">
      <c r="A10" t="s">
        <v>18</v>
      </c>
      <c r="B10">
        <f>SUMPRODUCT(B3:B7,D3:D7)</f>
        <v>0.25900000000000001</v>
      </c>
      <c r="H10">
        <f t="array" ref="H10:H13">TRANSPOSE(I9:L9)</f>
        <v>0.3</v>
      </c>
      <c r="I10">
        <v>1</v>
      </c>
      <c r="J10">
        <v>0.25</v>
      </c>
      <c r="K10">
        <v>-0.09</v>
      </c>
      <c r="L10">
        <v>0</v>
      </c>
    </row>
    <row r="11" spans="1:12" x14ac:dyDescent="0.25">
      <c r="H11">
        <v>0.41</v>
      </c>
      <c r="I11">
        <f t="array" ref="I11:I13">-TRANSPOSE(J10:L10)</f>
        <v>-0.25</v>
      </c>
      <c r="J11">
        <v>1</v>
      </c>
      <c r="K11">
        <v>-0.22</v>
      </c>
      <c r="L11">
        <v>0.31</v>
      </c>
    </row>
    <row r="12" spans="1:12" x14ac:dyDescent="0.25">
      <c r="H12">
        <v>-0.23</v>
      </c>
      <c r="I12">
        <v>0.09</v>
      </c>
      <c r="J12">
        <f t="array" ref="J12:J13">TRANSPOSE(K11:L11)</f>
        <v>-0.22</v>
      </c>
      <c r="K12">
        <v>1</v>
      </c>
      <c r="L12">
        <v>0.14000000000000001</v>
      </c>
    </row>
    <row r="13" spans="1:12" x14ac:dyDescent="0.25">
      <c r="A13" t="s">
        <v>15</v>
      </c>
      <c r="B13">
        <f>D3^2*C3^2+D4^2*C4^2+D5^2*C5^2+D6^2*C6^4+D7^2*C7^2+2*D3*D4*I9*C3*C4+2*D3*D5*J9*C3*C5+2*D3*D6*K9*C3*C6+2*D3*D7*L9*C3*C7+2*D4*D5*J10*C4*C5+2*D4*D6*K10*C4*C6+2*D4*D7*L10*C4*C7+2*D5*D6*K11*C5*C6+2*D5*D7*L11*C5*C7+2*D6*D7*L12*C6*C7</f>
        <v>4.2029426400000007E-2</v>
      </c>
      <c r="H13">
        <v>0.13</v>
      </c>
      <c r="I13">
        <v>0</v>
      </c>
      <c r="J13">
        <v>0.31</v>
      </c>
      <c r="K13">
        <f>L12</f>
        <v>0.14000000000000001</v>
      </c>
      <c r="L13">
        <v>1</v>
      </c>
    </row>
    <row r="16" spans="1:12" x14ac:dyDescent="0.25">
      <c r="H16">
        <f t="array" ref="H16:L16">TRANSPOSE(C3:C7)</f>
        <v>0.28000000000000003</v>
      </c>
      <c r="I16">
        <v>0.42</v>
      </c>
      <c r="J16">
        <v>0.35</v>
      </c>
      <c r="K16">
        <v>0.48</v>
      </c>
      <c r="L16">
        <v>0.39</v>
      </c>
    </row>
    <row r="18" spans="8:12" x14ac:dyDescent="0.25">
      <c r="H18" t="s">
        <v>31</v>
      </c>
    </row>
    <row r="19" spans="8:12" x14ac:dyDescent="0.25">
      <c r="H19" s="87">
        <f>H9*$C3*H$16</f>
        <v>7.8400000000000011E-2</v>
      </c>
      <c r="I19" s="87">
        <f t="shared" ref="I19:L19" si="0">I9*$C3*I$16</f>
        <v>3.5279999999999999E-2</v>
      </c>
      <c r="J19" s="87">
        <f t="shared" si="0"/>
        <v>4.018E-2</v>
      </c>
      <c r="K19" s="87">
        <f t="shared" si="0"/>
        <v>-3.0912000000000005E-2</v>
      </c>
      <c r="L19" s="87">
        <f t="shared" si="0"/>
        <v>1.4196000000000002E-2</v>
      </c>
    </row>
    <row r="20" spans="8:12" x14ac:dyDescent="0.25">
      <c r="H20" s="87">
        <f t="shared" ref="H20:L20" si="1">H10*$C4*H$16</f>
        <v>3.5280000000000006E-2</v>
      </c>
      <c r="I20" s="87">
        <f t="shared" si="1"/>
        <v>0.17639999999999997</v>
      </c>
      <c r="J20" s="87">
        <f t="shared" si="1"/>
        <v>3.6749999999999998E-2</v>
      </c>
      <c r="K20" s="87">
        <f t="shared" si="1"/>
        <v>-1.8144E-2</v>
      </c>
      <c r="L20" s="87">
        <f t="shared" si="1"/>
        <v>0</v>
      </c>
    </row>
    <row r="21" spans="8:12" x14ac:dyDescent="0.25">
      <c r="H21" s="87">
        <f t="shared" ref="H21:L21" si="2">H11*$C5*H$16</f>
        <v>4.018E-2</v>
      </c>
      <c r="I21" s="87">
        <f t="shared" si="2"/>
        <v>-3.6749999999999998E-2</v>
      </c>
      <c r="J21" s="87">
        <f t="shared" si="2"/>
        <v>0.12249999999999998</v>
      </c>
      <c r="K21" s="87">
        <f t="shared" si="2"/>
        <v>-3.696E-2</v>
      </c>
      <c r="L21" s="87">
        <f t="shared" si="2"/>
        <v>4.2314999999999998E-2</v>
      </c>
    </row>
    <row r="22" spans="8:12" x14ac:dyDescent="0.25">
      <c r="H22" s="87">
        <f t="shared" ref="H22:L22" si="3">H12*$C6*H$16</f>
        <v>-3.0912000000000002E-2</v>
      </c>
      <c r="I22" s="87">
        <f t="shared" si="3"/>
        <v>1.8143999999999997E-2</v>
      </c>
      <c r="J22" s="87">
        <f t="shared" si="3"/>
        <v>-3.696E-2</v>
      </c>
      <c r="K22" s="87">
        <f t="shared" si="3"/>
        <v>0.23039999999999999</v>
      </c>
      <c r="L22" s="87">
        <f t="shared" si="3"/>
        <v>2.6208000000000006E-2</v>
      </c>
    </row>
    <row r="23" spans="8:12" x14ac:dyDescent="0.25">
      <c r="H23" s="87">
        <f t="shared" ref="H23:L23" si="4">H13*$C7*H$16</f>
        <v>1.4196000000000002E-2</v>
      </c>
      <c r="I23" s="87">
        <f t="shared" si="4"/>
        <v>0</v>
      </c>
      <c r="J23" s="87">
        <f t="shared" si="4"/>
        <v>4.2314999999999998E-2</v>
      </c>
      <c r="K23" s="87">
        <f t="shared" si="4"/>
        <v>2.6208000000000002E-2</v>
      </c>
      <c r="L23" s="87">
        <f t="shared" si="4"/>
        <v>0.15210000000000001</v>
      </c>
    </row>
    <row r="26" spans="8:12" x14ac:dyDescent="0.25">
      <c r="H26">
        <f t="array" ref="H26:L26">TRANSPOSE(D3:D7)</f>
        <v>0.2</v>
      </c>
      <c r="I26">
        <v>0.4</v>
      </c>
      <c r="J26">
        <v>0.1</v>
      </c>
      <c r="K26">
        <v>0.2</v>
      </c>
      <c r="L26">
        <v>0.1</v>
      </c>
    </row>
    <row r="28" spans="8:12" x14ac:dyDescent="0.25">
      <c r="H28">
        <f>$D3*H$26*H19</f>
        <v>3.1360000000000012E-3</v>
      </c>
      <c r="I28">
        <f t="shared" ref="I28:L28" si="5">$D3*I$26*I19</f>
        <v>2.8224000000000005E-3</v>
      </c>
      <c r="J28">
        <f t="shared" si="5"/>
        <v>8.0360000000000013E-4</v>
      </c>
      <c r="K28">
        <f t="shared" si="5"/>
        <v>-1.2364800000000005E-3</v>
      </c>
      <c r="L28">
        <f t="shared" si="5"/>
        <v>2.8392000000000011E-4</v>
      </c>
    </row>
    <row r="29" spans="8:12" x14ac:dyDescent="0.25">
      <c r="H29">
        <f t="shared" ref="H29:L29" si="6">$D4*H$26*H20</f>
        <v>2.8224000000000009E-3</v>
      </c>
      <c r="I29">
        <f t="shared" si="6"/>
        <v>2.8224000000000003E-2</v>
      </c>
      <c r="J29">
        <f t="shared" si="6"/>
        <v>1.4700000000000002E-3</v>
      </c>
      <c r="K29">
        <f t="shared" si="6"/>
        <v>-1.4515200000000004E-3</v>
      </c>
      <c r="L29">
        <f t="shared" si="6"/>
        <v>0</v>
      </c>
    </row>
    <row r="30" spans="8:12" x14ac:dyDescent="0.25">
      <c r="H30">
        <f t="shared" ref="H30:L30" si="7">$D5*H$26*H21</f>
        <v>8.0360000000000013E-4</v>
      </c>
      <c r="I30">
        <f t="shared" si="7"/>
        <v>-1.4700000000000002E-3</v>
      </c>
      <c r="J30">
        <f t="shared" si="7"/>
        <v>1.2250000000000002E-3</v>
      </c>
      <c r="K30">
        <f t="shared" si="7"/>
        <v>-7.3920000000000019E-4</v>
      </c>
      <c r="L30">
        <f t="shared" si="7"/>
        <v>4.2315000000000007E-4</v>
      </c>
    </row>
    <row r="31" spans="8:12" x14ac:dyDescent="0.25">
      <c r="H31">
        <f t="shared" ref="H31:L31" si="8">$D6*H$26*H22</f>
        <v>-1.2364800000000003E-3</v>
      </c>
      <c r="I31">
        <f t="shared" si="8"/>
        <v>1.45152E-3</v>
      </c>
      <c r="J31">
        <f t="shared" si="8"/>
        <v>-7.3920000000000019E-4</v>
      </c>
      <c r="K31">
        <f t="shared" si="8"/>
        <v>9.216000000000002E-3</v>
      </c>
      <c r="L31">
        <f t="shared" si="8"/>
        <v>5.2416000000000019E-4</v>
      </c>
    </row>
    <row r="32" spans="8:12" x14ac:dyDescent="0.25">
      <c r="H32">
        <f t="shared" ref="H32:L32" si="9">$D7*H$26*H23</f>
        <v>2.8392000000000011E-4</v>
      </c>
      <c r="I32">
        <f t="shared" si="9"/>
        <v>0</v>
      </c>
      <c r="J32">
        <f t="shared" si="9"/>
        <v>4.2315000000000007E-4</v>
      </c>
      <c r="K32">
        <f t="shared" si="9"/>
        <v>5.2416000000000019E-4</v>
      </c>
      <c r="L32">
        <f t="shared" si="9"/>
        <v>1.5210000000000004E-3</v>
      </c>
    </row>
    <row r="35" spans="7:8" x14ac:dyDescent="0.25">
      <c r="G35" t="s">
        <v>32</v>
      </c>
      <c r="H35">
        <f>SUM(H28:L32)</f>
        <v>4.90851E-2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9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9525</xdr:rowOff>
              </to>
            </anchor>
          </objectPr>
        </oleObject>
      </mc:Choice>
      <mc:Fallback>
        <oleObject progId="Equation.3" shapeId="5129" r:id="rId3"/>
      </mc:Fallback>
    </mc:AlternateContent>
    <mc:AlternateContent xmlns:mc="http://schemas.openxmlformats.org/markup-compatibility/2006">
      <mc:Choice Requires="x14">
        <oleObject progId="Equation.3" shapeId="5128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9525</xdr:rowOff>
              </to>
            </anchor>
          </objectPr>
        </oleObject>
      </mc:Choice>
      <mc:Fallback>
        <oleObject progId="Equation.3" shapeId="5128" r:id="rId5"/>
      </mc:Fallback>
    </mc:AlternateContent>
    <mc:AlternateContent xmlns:mc="http://schemas.openxmlformats.org/markup-compatibility/2006">
      <mc:Choice Requires="x14">
        <oleObject progId="Equation.3" shapeId="5127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238125</xdr:rowOff>
              </to>
            </anchor>
          </objectPr>
        </oleObject>
      </mc:Choice>
      <mc:Fallback>
        <oleObject progId="Equation.3" shapeId="5127" r:id="rId7"/>
      </mc:Fallback>
    </mc:AlternateContent>
    <mc:AlternateContent xmlns:mc="http://schemas.openxmlformats.org/markup-compatibility/2006">
      <mc:Choice Requires="x14">
        <oleObject progId="Equation.3" shapeId="5126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9525</xdr:rowOff>
              </to>
            </anchor>
          </objectPr>
        </oleObject>
      </mc:Choice>
      <mc:Fallback>
        <oleObject progId="Equation.3" shapeId="5126" r:id="rId9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utoPict="0" r:id="rId12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24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5124" r:id="rId13"/>
      </mc:Fallback>
    </mc:AlternateContent>
    <mc:AlternateContent xmlns:mc="http://schemas.openxmlformats.org/markup-compatibility/2006">
      <mc:Choice Requires="x14">
        <oleObject progId="Equation.3" shapeId="5123" r:id="rId15">
          <objectPr defaultSize="0" autoPict="0" r:id="rId16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266700</xdr:colOff>
                <xdr:row>5</xdr:row>
                <xdr:rowOff>47625</xdr:rowOff>
              </to>
            </anchor>
          </objectPr>
        </oleObject>
      </mc:Choice>
      <mc:Fallback>
        <oleObject progId="Equation.3" shapeId="5123" r:id="rId15"/>
      </mc:Fallback>
    </mc:AlternateContent>
    <mc:AlternateContent xmlns:mc="http://schemas.openxmlformats.org/markup-compatibility/2006">
      <mc:Choice Requires="x14">
        <oleObject progId="Equation.3" shapeId="5122" r:id="rId17">
          <objectPr defaultSize="0" autoPict="0" r:id="rId18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266700</xdr:colOff>
                <xdr:row>6</xdr:row>
                <xdr:rowOff>47625</xdr:rowOff>
              </to>
            </anchor>
          </objectPr>
        </oleObject>
      </mc:Choice>
      <mc:Fallback>
        <oleObject progId="Equation.3" shapeId="5122" r:id="rId17"/>
      </mc:Fallback>
    </mc:AlternateContent>
    <mc:AlternateContent xmlns:mc="http://schemas.openxmlformats.org/markup-compatibility/2006">
      <mc:Choice Requires="x14">
        <oleObject progId="Equation.3" shapeId="5121" r:id="rId19">
          <objectPr defaultSize="0" autoPict="0" r:id="rId20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266700</xdr:colOff>
                <xdr:row>7</xdr:row>
                <xdr:rowOff>47625</xdr:rowOff>
              </to>
            </anchor>
          </objectPr>
        </oleObject>
      </mc:Choice>
      <mc:Fallback>
        <oleObject progId="Equation.3" shapeId="5121" r:id="rId19"/>
      </mc:Fallback>
    </mc:AlternateContent>
    <mc:AlternateContent xmlns:mc="http://schemas.openxmlformats.org/markup-compatibility/2006">
      <mc:Choice Requires="x14">
        <oleObject progId="Equation.3" shapeId="5130" r:id="rId21">
          <objectPr defaultSize="0" autoPict="0" r:id="rId22">
            <anchor moveWithCells="1" sizeWithCells="1">
              <from>
                <xdr:col>6</xdr:col>
                <xdr:colOff>0</xdr:colOff>
                <xdr:row>1</xdr:row>
                <xdr:rowOff>0</xdr:rowOff>
              </from>
              <to>
                <xdr:col>11</xdr:col>
                <xdr:colOff>28575</xdr:colOff>
                <xdr:row>6</xdr:row>
                <xdr:rowOff>180975</xdr:rowOff>
              </to>
            </anchor>
          </objectPr>
        </oleObject>
      </mc:Choice>
      <mc:Fallback>
        <oleObject progId="Equation.3" shapeId="5130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Ex01</vt:lpstr>
      <vt:lpstr>Ex02</vt:lpstr>
      <vt:lpstr>Ex03</vt:lpstr>
      <vt:lpstr>Ex04</vt:lpstr>
      <vt:lpstr>Ex05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2020-03-03T17:03:07Z</dcterms:created>
  <dcterms:modified xsi:type="dcterms:W3CDTF">2020-03-03T18:31:34Z</dcterms:modified>
</cp:coreProperties>
</file>