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drawings/drawing3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drawings/drawing4.xml" ContentType="application/vnd.openxmlformats-officedocument.drawing+xml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drawings/drawing5.xml" ContentType="application/vnd.openxmlformats-officedocument.drawing+xml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APOT_2022\"/>
    </mc:Choice>
  </mc:AlternateContent>
  <xr:revisionPtr revIDLastSave="0" documentId="8_{F0D41152-B722-4B6A-8242-702C695B2EDB}" xr6:coauthVersionLast="36" xr6:coauthVersionMax="36" xr10:uidLastSave="{00000000-0000-0000-0000-000000000000}"/>
  <bookViews>
    <workbookView xWindow="0" yWindow="0" windowWidth="28800" windowHeight="14025" activeTab="4" xr2:uid="{1BC2DDD8-451C-4EA9-B519-96FE869ED8C4}"/>
  </bookViews>
  <sheets>
    <sheet name="Ex01" sheetId="1" r:id="rId1"/>
    <sheet name="Ex02" sheetId="2" r:id="rId2"/>
    <sheet name="Ex03" sheetId="3" r:id="rId3"/>
    <sheet name="Ex04" sheetId="4" r:id="rId4"/>
    <sheet name="Ex0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5" l="1"/>
  <c r="I24" i="5"/>
  <c r="J24" i="5"/>
  <c r="K24" i="5"/>
  <c r="L24" i="5"/>
  <c r="M24" i="5"/>
  <c r="I25" i="5"/>
  <c r="J25" i="5"/>
  <c r="K25" i="5"/>
  <c r="L25" i="5"/>
  <c r="M25" i="5"/>
  <c r="I26" i="5"/>
  <c r="J26" i="5"/>
  <c r="K26" i="5"/>
  <c r="L26" i="5"/>
  <c r="M26" i="5"/>
  <c r="I27" i="5"/>
  <c r="J27" i="5"/>
  <c r="K27" i="5"/>
  <c r="L27" i="5"/>
  <c r="M27" i="5"/>
  <c r="J23" i="5"/>
  <c r="K23" i="5"/>
  <c r="L23" i="5"/>
  <c r="M23" i="5"/>
  <c r="I23" i="5"/>
  <c r="I16" i="5" a="1"/>
  <c r="I16" i="5" s="1"/>
  <c r="H18" i="5"/>
  <c r="H19" i="5"/>
  <c r="H20" i="5"/>
  <c r="H21" i="5"/>
  <c r="H17" i="5"/>
  <c r="I18" i="5"/>
  <c r="J18" i="5"/>
  <c r="K18" i="5"/>
  <c r="L18" i="5"/>
  <c r="M18" i="5"/>
  <c r="I19" i="5"/>
  <c r="J19" i="5"/>
  <c r="K19" i="5"/>
  <c r="L19" i="5"/>
  <c r="M19" i="5"/>
  <c r="I20" i="5"/>
  <c r="J20" i="5"/>
  <c r="K20" i="5"/>
  <c r="L20" i="5"/>
  <c r="M20" i="5"/>
  <c r="I21" i="5"/>
  <c r="J21" i="5"/>
  <c r="K21" i="5"/>
  <c r="L21" i="5"/>
  <c r="M21" i="5"/>
  <c r="J17" i="5"/>
  <c r="K17" i="5"/>
  <c r="L17" i="5"/>
  <c r="M17" i="5"/>
  <c r="I17" i="5"/>
  <c r="I8" i="5" a="1"/>
  <c r="I8" i="5" s="1"/>
  <c r="H10" i="5"/>
  <c r="H11" i="5"/>
  <c r="H12" i="5"/>
  <c r="H13" i="5"/>
  <c r="H9" i="5"/>
  <c r="L13" i="5"/>
  <c r="K12" i="5" a="1"/>
  <c r="K12" i="5" s="1"/>
  <c r="J11" i="5" a="1"/>
  <c r="J11" i="5" s="1"/>
  <c r="I10" i="5" a="1"/>
  <c r="I10" i="5" s="1"/>
  <c r="B12" i="5"/>
  <c r="B10" i="5"/>
  <c r="B11" i="4"/>
  <c r="B12" i="4"/>
  <c r="B13" i="4"/>
  <c r="B14" i="4"/>
  <c r="B15" i="4"/>
  <c r="B16" i="4"/>
  <c r="B17" i="4"/>
  <c r="B18" i="4"/>
  <c r="B19" i="4"/>
  <c r="B20" i="4"/>
  <c r="B10" i="4"/>
  <c r="A19" i="4"/>
  <c r="A20" i="4" s="1"/>
  <c r="A12" i="4"/>
  <c r="A13" i="4" s="1"/>
  <c r="A14" i="4" s="1"/>
  <c r="A15" i="4" s="1"/>
  <c r="A16" i="4" s="1"/>
  <c r="A17" i="4" s="1"/>
  <c r="A18" i="4" s="1"/>
  <c r="A11" i="4"/>
  <c r="B6" i="4"/>
  <c r="B9" i="3"/>
  <c r="C10" i="3"/>
  <c r="D10" i="3"/>
  <c r="E10" i="3"/>
  <c r="F10" i="3"/>
  <c r="B10" i="3"/>
  <c r="C9" i="3"/>
  <c r="D9" i="3"/>
  <c r="E9" i="3"/>
  <c r="F9" i="3"/>
  <c r="C7" i="3"/>
  <c r="D7" i="3"/>
  <c r="E7" i="3"/>
  <c r="F7" i="3"/>
  <c r="B7" i="3"/>
  <c r="C6" i="3"/>
  <c r="D6" i="3"/>
  <c r="E6" i="3"/>
  <c r="F6" i="3"/>
  <c r="B6" i="3"/>
  <c r="B15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C22" i="2"/>
  <c r="D22" i="2"/>
  <c r="E22" i="2"/>
  <c r="F22" i="2"/>
  <c r="G22" i="2"/>
  <c r="H22" i="2"/>
  <c r="B22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C15" i="2"/>
  <c r="D15" i="2"/>
  <c r="E15" i="2"/>
  <c r="F15" i="2"/>
  <c r="G15" i="2"/>
  <c r="H15" i="2"/>
  <c r="C11" i="2"/>
  <c r="D11" i="2"/>
  <c r="E11" i="2"/>
  <c r="F11" i="2"/>
  <c r="G11" i="2"/>
  <c r="H11" i="2"/>
  <c r="B11" i="2"/>
  <c r="J21" i="1"/>
  <c r="J20" i="1"/>
  <c r="J15" i="1"/>
  <c r="J16" i="1"/>
  <c r="J17" i="1"/>
  <c r="J18" i="1"/>
  <c r="J19" i="1"/>
  <c r="J14" i="1"/>
  <c r="I20" i="1"/>
  <c r="I15" i="1"/>
  <c r="I16" i="1"/>
  <c r="I17" i="1"/>
  <c r="I18" i="1"/>
  <c r="I19" i="1"/>
  <c r="I14" i="1"/>
  <c r="H15" i="1"/>
  <c r="H16" i="1"/>
  <c r="H17" i="1"/>
  <c r="H18" i="1"/>
  <c r="H19" i="1"/>
  <c r="H14" i="1"/>
  <c r="G20" i="1"/>
  <c r="G15" i="1"/>
  <c r="G16" i="1"/>
  <c r="G17" i="1"/>
  <c r="G18" i="1"/>
  <c r="G19" i="1"/>
  <c r="G14" i="1"/>
  <c r="F15" i="1"/>
  <c r="F16" i="1"/>
  <c r="F17" i="1"/>
  <c r="F18" i="1"/>
  <c r="F19" i="1"/>
  <c r="F14" i="1"/>
  <c r="K16" i="5" l="1"/>
  <c r="J16" i="5"/>
  <c r="L16" i="5"/>
  <c r="M16" i="5"/>
  <c r="L8" i="5"/>
  <c r="K8" i="5"/>
  <c r="J8" i="5"/>
  <c r="M8" i="5"/>
  <c r="K13" i="5"/>
  <c r="J13" i="5"/>
  <c r="J12" i="5"/>
  <c r="I13" i="5"/>
  <c r="I12" i="5"/>
  <c r="I11" i="5"/>
</calcChain>
</file>

<file path=xl/sharedStrings.xml><?xml version="1.0" encoding="utf-8"?>
<sst xmlns="http://schemas.openxmlformats.org/spreadsheetml/2006/main" count="53" uniqueCount="40">
  <si>
    <t>Expert 1</t>
  </si>
  <si>
    <t>Expert 2</t>
  </si>
  <si>
    <t>Expert 3</t>
  </si>
  <si>
    <t>Price</t>
  </si>
  <si>
    <r>
      <t xml:space="preserve">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</si>
  <si>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r>
      <t xml:space="preserve"> 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</si>
  <si>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t>P_0</t>
  </si>
  <si>
    <t>P_ti</t>
  </si>
  <si>
    <t>p1i</t>
  </si>
  <si>
    <t>p2i</t>
  </si>
  <si>
    <t>p3i</t>
  </si>
  <si>
    <t>sum_ji</t>
  </si>
  <si>
    <t>sum_ji/N</t>
  </si>
  <si>
    <t>ri</t>
  </si>
  <si>
    <t>ri*pi</t>
  </si>
  <si>
    <t>(ri-E(ri))^2*pi</t>
  </si>
  <si>
    <t>Variance</t>
  </si>
  <si>
    <t>stdev</t>
  </si>
  <si>
    <t>E (ri)</t>
  </si>
  <si>
    <t xml:space="preserve">     </t>
  </si>
  <si>
    <t>Rp</t>
  </si>
  <si>
    <t>Variance of Portfolio</t>
  </si>
  <si>
    <t>Correl</t>
  </si>
  <si>
    <t>Sigma_P</t>
  </si>
  <si>
    <t>A</t>
  </si>
  <si>
    <t>B</t>
  </si>
  <si>
    <t>C</t>
  </si>
  <si>
    <t>D</t>
  </si>
  <si>
    <t>E</t>
  </si>
  <si>
    <t>Var_P</t>
  </si>
  <si>
    <t>Security</t>
  </si>
  <si>
    <t>Expected return</t>
  </si>
  <si>
    <t>Risk</t>
  </si>
  <si>
    <t>Weight</t>
  </si>
  <si>
    <t>Variance_P</t>
  </si>
  <si>
    <t>Sigma_P^2</t>
  </si>
  <si>
    <t>E(ri)</t>
  </si>
  <si>
    <t>sigma_i</t>
  </si>
  <si>
    <t>Covar_M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</si>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</sst>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gray125">
        <fgColor rgb="FF000000"/>
        <bgColor rgb="FFD9D9D9"/>
      </patternFill>
    </fill>
  </fills>
  <borders count="4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27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9" fontId="3" fillId="0" borderId="32" xfId="0" applyNumberFormat="1" applyFont="1" applyBorder="1" applyAlignment="1">
      <alignment horizontal="center" vertical="center" wrapText="1"/>
    </xf>
    <xf numFmtId="9" fontId="3" fillId="0" borderId="33" xfId="0" applyNumberFormat="1" applyFont="1" applyBorder="1" applyAlignment="1">
      <alignment horizontal="center" vertical="center" wrapText="1"/>
    </xf>
    <xf numFmtId="9" fontId="3" fillId="0" borderId="34" xfId="0" applyNumberFormat="1" applyFont="1" applyBorder="1" applyAlignment="1">
      <alignment horizontal="center" vertical="center" wrapText="1"/>
    </xf>
    <xf numFmtId="9" fontId="3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0" xfId="0" applyFont="1" applyBorder="1" applyAlignment="1">
      <alignment vertical="top" wrapText="1"/>
    </xf>
    <xf numFmtId="0" fontId="4" fillId="0" borderId="4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top" wrapText="1"/>
    </xf>
    <xf numFmtId="0" fontId="4" fillId="0" borderId="4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top" wrapText="1"/>
    </xf>
    <xf numFmtId="0" fontId="4" fillId="0" borderId="4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4" xfId="0" applyFont="1" applyFill="1" applyBorder="1" applyAlignment="1">
      <alignment vertical="center" wrapText="1"/>
    </xf>
    <xf numFmtId="0" fontId="4" fillId="8" borderId="47" xfId="0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0" fontId="4" fillId="8" borderId="7" xfId="0" applyFont="1" applyFill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7" fillId="9" borderId="47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0" fontId="7" fillId="8" borderId="6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9" fillId="0" borderId="0" xfId="0" applyFont="1"/>
    <xf numFmtId="0" fontId="10" fillId="0" borderId="0" xfId="0" applyFont="1"/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wmf"/><Relationship Id="rId13" Type="http://schemas.openxmlformats.org/officeDocument/2006/relationships/image" Target="../media/image16.wmf"/><Relationship Id="rId18" Type="http://schemas.openxmlformats.org/officeDocument/2006/relationships/image" Target="../media/image21.wmf"/><Relationship Id="rId3" Type="http://schemas.openxmlformats.org/officeDocument/2006/relationships/image" Target="../media/image6.wmf"/><Relationship Id="rId7" Type="http://schemas.openxmlformats.org/officeDocument/2006/relationships/image" Target="../media/image10.wmf"/><Relationship Id="rId12" Type="http://schemas.openxmlformats.org/officeDocument/2006/relationships/image" Target="../media/image15.wmf"/><Relationship Id="rId17" Type="http://schemas.openxmlformats.org/officeDocument/2006/relationships/image" Target="../media/image20.wmf"/><Relationship Id="rId2" Type="http://schemas.openxmlformats.org/officeDocument/2006/relationships/image" Target="../media/image5.wmf"/><Relationship Id="rId16" Type="http://schemas.openxmlformats.org/officeDocument/2006/relationships/image" Target="../media/image19.wmf"/><Relationship Id="rId1" Type="http://schemas.openxmlformats.org/officeDocument/2006/relationships/image" Target="../media/image4.wmf"/><Relationship Id="rId6" Type="http://schemas.openxmlformats.org/officeDocument/2006/relationships/image" Target="../media/image9.wmf"/><Relationship Id="rId11" Type="http://schemas.openxmlformats.org/officeDocument/2006/relationships/image" Target="../media/image14.wmf"/><Relationship Id="rId5" Type="http://schemas.openxmlformats.org/officeDocument/2006/relationships/image" Target="../media/image8.wmf"/><Relationship Id="rId15" Type="http://schemas.openxmlformats.org/officeDocument/2006/relationships/image" Target="../media/image18.wmf"/><Relationship Id="rId10" Type="http://schemas.openxmlformats.org/officeDocument/2006/relationships/image" Target="../media/image13.wmf"/><Relationship Id="rId4" Type="http://schemas.openxmlformats.org/officeDocument/2006/relationships/image" Target="../media/image7.wmf"/><Relationship Id="rId9" Type="http://schemas.openxmlformats.org/officeDocument/2006/relationships/image" Target="../media/image12.wmf"/><Relationship Id="rId14" Type="http://schemas.openxmlformats.org/officeDocument/2006/relationships/image" Target="../media/image17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wmf"/><Relationship Id="rId2" Type="http://schemas.openxmlformats.org/officeDocument/2006/relationships/image" Target="../media/image23.wmf"/><Relationship Id="rId1" Type="http://schemas.openxmlformats.org/officeDocument/2006/relationships/image" Target="../media/image22.wmf"/><Relationship Id="rId6" Type="http://schemas.openxmlformats.org/officeDocument/2006/relationships/image" Target="../media/image27.wmf"/><Relationship Id="rId5" Type="http://schemas.openxmlformats.org/officeDocument/2006/relationships/image" Target="../media/image26.wmf"/><Relationship Id="rId4" Type="http://schemas.openxmlformats.org/officeDocument/2006/relationships/image" Target="../media/image25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wmf"/><Relationship Id="rId2" Type="http://schemas.openxmlformats.org/officeDocument/2006/relationships/image" Target="../media/image29.wmf"/><Relationship Id="rId1" Type="http://schemas.openxmlformats.org/officeDocument/2006/relationships/image" Target="../media/image28.wmf"/><Relationship Id="rId6" Type="http://schemas.openxmlformats.org/officeDocument/2006/relationships/image" Target="../media/image33.wmf"/><Relationship Id="rId5" Type="http://schemas.openxmlformats.org/officeDocument/2006/relationships/image" Target="../media/image32.wmf"/><Relationship Id="rId4" Type="http://schemas.openxmlformats.org/officeDocument/2006/relationships/image" Target="../media/image31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7.wmf"/><Relationship Id="rId3" Type="http://schemas.openxmlformats.org/officeDocument/2006/relationships/image" Target="../media/image30.wmf"/><Relationship Id="rId7" Type="http://schemas.openxmlformats.org/officeDocument/2006/relationships/image" Target="../media/image36.wmf"/><Relationship Id="rId2" Type="http://schemas.openxmlformats.org/officeDocument/2006/relationships/image" Target="../media/image29.wmf"/><Relationship Id="rId1" Type="http://schemas.openxmlformats.org/officeDocument/2006/relationships/image" Target="../media/image28.wmf"/><Relationship Id="rId6" Type="http://schemas.openxmlformats.org/officeDocument/2006/relationships/image" Target="../media/image35.wmf"/><Relationship Id="rId5" Type="http://schemas.openxmlformats.org/officeDocument/2006/relationships/image" Target="../media/image32.wmf"/><Relationship Id="rId10" Type="http://schemas.openxmlformats.org/officeDocument/2006/relationships/image" Target="../media/image39.wmf"/><Relationship Id="rId4" Type="http://schemas.openxmlformats.org/officeDocument/2006/relationships/image" Target="../media/image34.wmf"/><Relationship Id="rId9" Type="http://schemas.openxmlformats.org/officeDocument/2006/relationships/image" Target="../media/image38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184547</xdr:colOff>
          <xdr:row>5</xdr:row>
          <xdr:rowOff>553640</xdr:rowOff>
        </xdr:from>
        <xdr:to>
          <xdr:col>2</xdr:col>
          <xdr:colOff>479822</xdr:colOff>
          <xdr:row>5</xdr:row>
          <xdr:rowOff>791765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E647224-BBB1-4B3A-B053-3A66A14CF8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196453</xdr:colOff>
          <xdr:row>5</xdr:row>
          <xdr:rowOff>553640</xdr:rowOff>
        </xdr:from>
        <xdr:to>
          <xdr:col>4</xdr:col>
          <xdr:colOff>491728</xdr:colOff>
          <xdr:row>5</xdr:row>
          <xdr:rowOff>791765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7612EC4-BDFC-47D7-8546-8CD5FE315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47625</xdr:colOff>
          <xdr:row>5</xdr:row>
          <xdr:rowOff>541734</xdr:rowOff>
        </xdr:from>
        <xdr:to>
          <xdr:col>6</xdr:col>
          <xdr:colOff>342900</xdr:colOff>
          <xdr:row>5</xdr:row>
          <xdr:rowOff>779859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FD14804-E484-4A32-88B1-FF0595DB71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142875</xdr:colOff>
          <xdr:row>0</xdr:row>
          <xdr:rowOff>200025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9370374F-1337-44E0-A6F2-500556B0C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180975</xdr:colOff>
          <xdr:row>0</xdr:row>
          <xdr:rowOff>200025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C047FE42-CB34-40FE-A1A6-E9B67313A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0</xdr:row>
          <xdr:rowOff>0</xdr:rowOff>
        </xdr:from>
        <xdr:to>
          <xdr:col>3</xdr:col>
          <xdr:colOff>457200</xdr:colOff>
          <xdr:row>0</xdr:row>
          <xdr:rowOff>219075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32F92C13-EE70-495A-B276-97C74CD25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0</xdr:row>
          <xdr:rowOff>0</xdr:rowOff>
        </xdr:from>
        <xdr:to>
          <xdr:col>4</xdr:col>
          <xdr:colOff>571500</xdr:colOff>
          <xdr:row>0</xdr:row>
          <xdr:rowOff>219075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1161350-F9ED-4FE1-A01F-0DFF95187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190500</xdr:colOff>
          <xdr:row>1</xdr:row>
          <xdr:rowOff>200025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3A26F035-6C9E-4B69-95CC-C3DD02138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542925</xdr:colOff>
          <xdr:row>1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81540734-CA8C-4BBA-A076-F4A1C34441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38100</xdr:colOff>
          <xdr:row>1</xdr:row>
          <xdr:rowOff>219075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A6D589A5-5850-4C93-B535-DA08C2BFA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200025</xdr:colOff>
          <xdr:row>3</xdr:row>
          <xdr:rowOff>9525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662F4D2B-1F49-4009-B1B5-DA55629B9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466725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AACB75B-3E96-4BEF-87F2-E6FB4B516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0</xdr:rowOff>
        </xdr:from>
        <xdr:to>
          <xdr:col>1</xdr:col>
          <xdr:colOff>161925</xdr:colOff>
          <xdr:row>6</xdr:row>
          <xdr:rowOff>200025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D1B9A68-95D3-4579-B476-6794C334D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180975</xdr:colOff>
          <xdr:row>6</xdr:row>
          <xdr:rowOff>200025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9D5A4F83-1500-4F8F-99B8-15FBD84B5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0</xdr:rowOff>
        </xdr:from>
        <xdr:to>
          <xdr:col>3</xdr:col>
          <xdr:colOff>180975</xdr:colOff>
          <xdr:row>6</xdr:row>
          <xdr:rowOff>200025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1CDCBE2A-A7C7-443C-BA1C-7D0D7810E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180975</xdr:colOff>
          <xdr:row>6</xdr:row>
          <xdr:rowOff>200025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6A800CD0-F18F-40EB-BAD1-F9D15412E9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</xdr:row>
          <xdr:rowOff>0</xdr:rowOff>
        </xdr:from>
        <xdr:to>
          <xdr:col>5</xdr:col>
          <xdr:colOff>180975</xdr:colOff>
          <xdr:row>6</xdr:row>
          <xdr:rowOff>200025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CF11CC66-82A9-4FB0-93B0-88AD4DD2EA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</xdr:row>
          <xdr:rowOff>0</xdr:rowOff>
        </xdr:from>
        <xdr:to>
          <xdr:col>6</xdr:col>
          <xdr:colOff>180975</xdr:colOff>
          <xdr:row>6</xdr:row>
          <xdr:rowOff>200025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9D2CB703-564C-47D5-AFB2-9B403AF56B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0</xdr:rowOff>
        </xdr:from>
        <xdr:to>
          <xdr:col>7</xdr:col>
          <xdr:colOff>180975</xdr:colOff>
          <xdr:row>6</xdr:row>
          <xdr:rowOff>200025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8415F826-30BE-44E3-8271-1DB1FCE3E7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0</xdr:rowOff>
        </xdr:from>
        <xdr:to>
          <xdr:col>0</xdr:col>
          <xdr:colOff>200025</xdr:colOff>
          <xdr:row>7</xdr:row>
          <xdr:rowOff>200025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632B367-8438-4C12-9E19-C277CB88A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</xdr:row>
          <xdr:rowOff>0</xdr:rowOff>
        </xdr:from>
        <xdr:to>
          <xdr:col>0</xdr:col>
          <xdr:colOff>219075</xdr:colOff>
          <xdr:row>9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A3048612-419E-45D8-8757-06F489B4B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523875</xdr:colOff>
          <xdr:row>1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C98EF5AF-B4B3-4A38-B873-5A3A0273EC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2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8FE881DF-43AE-424F-9A19-7F1C64622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276225</xdr:colOff>
          <xdr:row>3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FB92DA81-FE70-43F8-9FFE-70BC8756B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276225</xdr:colOff>
          <xdr:row>4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ED80424B-81C9-4F8C-9EAF-C8ABAFF03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</xdr:row>
          <xdr:rowOff>0</xdr:rowOff>
        </xdr:from>
        <xdr:to>
          <xdr:col>11</xdr:col>
          <xdr:colOff>47625</xdr:colOff>
          <xdr:row>4</xdr:row>
          <xdr:rowOff>47625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B18746C-0492-4EF4-99A3-41613A330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</xdr:row>
          <xdr:rowOff>0</xdr:rowOff>
        </xdr:from>
        <xdr:to>
          <xdr:col>13</xdr:col>
          <xdr:colOff>238125</xdr:colOff>
          <xdr:row>4</xdr:row>
          <xdr:rowOff>47625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A56F84D8-8586-46A7-B853-4C324AF4EE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6E6D5E1F-88B7-49A6-AE5C-65F6F84AAC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47625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AAF8415F-6BC4-41A9-A341-1234DD6C0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2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C149AE3-E17E-492F-B210-151A62F1D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4343D08A-80D6-4363-B6FF-91B05516E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95EBB3CF-3B17-4895-B856-E05EBD4B2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5C2AF08-F166-4688-A6A7-C0EEBA878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0</xdr:col>
          <xdr:colOff>228600</xdr:colOff>
          <xdr:row>2</xdr:row>
          <xdr:rowOff>9525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1A4E8714-414B-4D80-B659-D9ACFB0BF2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161925</xdr:colOff>
          <xdr:row>2</xdr:row>
          <xdr:rowOff>9525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94298F0E-CA7A-4FD4-9CFA-8846584EE3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228600</xdr:colOff>
          <xdr:row>1</xdr:row>
          <xdr:rowOff>238125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2E75D54-60AA-41A1-932D-AF5F2735E7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219075</xdr:colOff>
          <xdr:row>2</xdr:row>
          <xdr:rowOff>9525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9D55E47F-1D7B-4B6F-BBC4-3FFDE2A942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3</xdr:row>
          <xdr:rowOff>47625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A0E7775F-6282-4C0B-8688-EDE7B5B479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</xdr:row>
          <xdr:rowOff>0</xdr:rowOff>
        </xdr:from>
        <xdr:to>
          <xdr:col>0</xdr:col>
          <xdr:colOff>266700</xdr:colOff>
          <xdr:row>4</xdr:row>
          <xdr:rowOff>57150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36B0C820-7207-4A64-8778-2A4B2AB117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</xdr:row>
          <xdr:rowOff>0</xdr:rowOff>
        </xdr:from>
        <xdr:to>
          <xdr:col>0</xdr:col>
          <xdr:colOff>266700</xdr:colOff>
          <xdr:row>5</xdr:row>
          <xdr:rowOff>47625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EE6725E2-AD62-4FD2-90FC-C6A7A6398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5</xdr:row>
          <xdr:rowOff>0</xdr:rowOff>
        </xdr:from>
        <xdr:to>
          <xdr:col>0</xdr:col>
          <xdr:colOff>266700</xdr:colOff>
          <xdr:row>6</xdr:row>
          <xdr:rowOff>47625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2E12645E-2B8B-4B26-AFF6-492C592AD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6</xdr:row>
          <xdr:rowOff>0</xdr:rowOff>
        </xdr:from>
        <xdr:to>
          <xdr:col>0</xdr:col>
          <xdr:colOff>266700</xdr:colOff>
          <xdr:row>7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80930DE2-253C-498C-ABAE-BBE4FE864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</xdr:row>
          <xdr:rowOff>0</xdr:rowOff>
        </xdr:from>
        <xdr:to>
          <xdr:col>12</xdr:col>
          <xdr:colOff>28575</xdr:colOff>
          <xdr:row>6</xdr:row>
          <xdr:rowOff>180975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701DBD35-8603-4F47-A0F5-07E54EFC2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8.wmf"/><Relationship Id="rId18" Type="http://schemas.openxmlformats.org/officeDocument/2006/relationships/oleObject" Target="../embeddings/oleObject11.bin"/><Relationship Id="rId26" Type="http://schemas.openxmlformats.org/officeDocument/2006/relationships/oleObject" Target="../embeddings/oleObject15.bin"/><Relationship Id="rId39" Type="http://schemas.openxmlformats.org/officeDocument/2006/relationships/image" Target="../media/image21.wmf"/><Relationship Id="rId21" Type="http://schemas.openxmlformats.org/officeDocument/2006/relationships/image" Target="../media/image12.wmf"/><Relationship Id="rId34" Type="http://schemas.openxmlformats.org/officeDocument/2006/relationships/oleObject" Target="../embeddings/oleObject19.bin"/><Relationship Id="rId7" Type="http://schemas.openxmlformats.org/officeDocument/2006/relationships/image" Target="../media/image5.wmf"/><Relationship Id="rId12" Type="http://schemas.openxmlformats.org/officeDocument/2006/relationships/oleObject" Target="../embeddings/oleObject8.bin"/><Relationship Id="rId17" Type="http://schemas.openxmlformats.org/officeDocument/2006/relationships/image" Target="../media/image10.wmf"/><Relationship Id="rId25" Type="http://schemas.openxmlformats.org/officeDocument/2006/relationships/image" Target="../media/image14.wmf"/><Relationship Id="rId33" Type="http://schemas.openxmlformats.org/officeDocument/2006/relationships/image" Target="../media/image18.wmf"/><Relationship Id="rId38" Type="http://schemas.openxmlformats.org/officeDocument/2006/relationships/oleObject" Target="../embeddings/oleObject21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0.bin"/><Relationship Id="rId20" Type="http://schemas.openxmlformats.org/officeDocument/2006/relationships/oleObject" Target="../embeddings/oleObject12.bin"/><Relationship Id="rId29" Type="http://schemas.openxmlformats.org/officeDocument/2006/relationships/image" Target="../media/image16.wmf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5.bin"/><Relationship Id="rId11" Type="http://schemas.openxmlformats.org/officeDocument/2006/relationships/image" Target="../media/image7.wmf"/><Relationship Id="rId24" Type="http://schemas.openxmlformats.org/officeDocument/2006/relationships/oleObject" Target="../embeddings/oleObject14.bin"/><Relationship Id="rId32" Type="http://schemas.openxmlformats.org/officeDocument/2006/relationships/oleObject" Target="../embeddings/oleObject18.bin"/><Relationship Id="rId37" Type="http://schemas.openxmlformats.org/officeDocument/2006/relationships/image" Target="../media/image20.wmf"/><Relationship Id="rId5" Type="http://schemas.openxmlformats.org/officeDocument/2006/relationships/image" Target="../media/image4.wmf"/><Relationship Id="rId15" Type="http://schemas.openxmlformats.org/officeDocument/2006/relationships/image" Target="../media/image9.wmf"/><Relationship Id="rId23" Type="http://schemas.openxmlformats.org/officeDocument/2006/relationships/image" Target="../media/image13.wmf"/><Relationship Id="rId28" Type="http://schemas.openxmlformats.org/officeDocument/2006/relationships/oleObject" Target="../embeddings/oleObject16.bin"/><Relationship Id="rId36" Type="http://schemas.openxmlformats.org/officeDocument/2006/relationships/oleObject" Target="../embeddings/oleObject20.bin"/><Relationship Id="rId10" Type="http://schemas.openxmlformats.org/officeDocument/2006/relationships/oleObject" Target="../embeddings/oleObject7.bin"/><Relationship Id="rId19" Type="http://schemas.openxmlformats.org/officeDocument/2006/relationships/image" Target="../media/image11.wmf"/><Relationship Id="rId31" Type="http://schemas.openxmlformats.org/officeDocument/2006/relationships/image" Target="../media/image17.wmf"/><Relationship Id="rId4" Type="http://schemas.openxmlformats.org/officeDocument/2006/relationships/oleObject" Target="../embeddings/oleObject4.bin"/><Relationship Id="rId9" Type="http://schemas.openxmlformats.org/officeDocument/2006/relationships/image" Target="../media/image6.wmf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3.bin"/><Relationship Id="rId27" Type="http://schemas.openxmlformats.org/officeDocument/2006/relationships/image" Target="../media/image15.wmf"/><Relationship Id="rId30" Type="http://schemas.openxmlformats.org/officeDocument/2006/relationships/oleObject" Target="../embeddings/oleObject17.bin"/><Relationship Id="rId35" Type="http://schemas.openxmlformats.org/officeDocument/2006/relationships/image" Target="../media/image19.wmf"/><Relationship Id="rId8" Type="http://schemas.openxmlformats.org/officeDocument/2006/relationships/oleObject" Target="../embeddings/oleObject6.bin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wmf"/><Relationship Id="rId13" Type="http://schemas.openxmlformats.org/officeDocument/2006/relationships/oleObject" Target="../embeddings/oleObject27.bin"/><Relationship Id="rId3" Type="http://schemas.openxmlformats.org/officeDocument/2006/relationships/oleObject" Target="../embeddings/oleObject22.bin"/><Relationship Id="rId7" Type="http://schemas.openxmlformats.org/officeDocument/2006/relationships/oleObject" Target="../embeddings/oleObject24.bin"/><Relationship Id="rId12" Type="http://schemas.openxmlformats.org/officeDocument/2006/relationships/image" Target="../media/image26.w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23.wmf"/><Relationship Id="rId11" Type="http://schemas.openxmlformats.org/officeDocument/2006/relationships/oleObject" Target="../embeddings/oleObject26.bin"/><Relationship Id="rId5" Type="http://schemas.openxmlformats.org/officeDocument/2006/relationships/oleObject" Target="../embeddings/oleObject23.bin"/><Relationship Id="rId10" Type="http://schemas.openxmlformats.org/officeDocument/2006/relationships/image" Target="../media/image25.wmf"/><Relationship Id="rId4" Type="http://schemas.openxmlformats.org/officeDocument/2006/relationships/image" Target="../media/image22.wmf"/><Relationship Id="rId9" Type="http://schemas.openxmlformats.org/officeDocument/2006/relationships/oleObject" Target="../embeddings/oleObject25.bin"/><Relationship Id="rId14" Type="http://schemas.openxmlformats.org/officeDocument/2006/relationships/image" Target="../media/image27.w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wmf"/><Relationship Id="rId13" Type="http://schemas.openxmlformats.org/officeDocument/2006/relationships/oleObject" Target="../embeddings/oleObject33.bin"/><Relationship Id="rId3" Type="http://schemas.openxmlformats.org/officeDocument/2006/relationships/oleObject" Target="../embeddings/oleObject28.bin"/><Relationship Id="rId7" Type="http://schemas.openxmlformats.org/officeDocument/2006/relationships/oleObject" Target="../embeddings/oleObject30.bin"/><Relationship Id="rId12" Type="http://schemas.openxmlformats.org/officeDocument/2006/relationships/image" Target="../media/image32.wmf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29.wmf"/><Relationship Id="rId11" Type="http://schemas.openxmlformats.org/officeDocument/2006/relationships/oleObject" Target="../embeddings/oleObject32.bin"/><Relationship Id="rId5" Type="http://schemas.openxmlformats.org/officeDocument/2006/relationships/oleObject" Target="../embeddings/oleObject29.bin"/><Relationship Id="rId10" Type="http://schemas.openxmlformats.org/officeDocument/2006/relationships/image" Target="../media/image31.wmf"/><Relationship Id="rId4" Type="http://schemas.openxmlformats.org/officeDocument/2006/relationships/image" Target="../media/image28.wmf"/><Relationship Id="rId9" Type="http://schemas.openxmlformats.org/officeDocument/2006/relationships/oleObject" Target="../embeddings/oleObject31.bin"/><Relationship Id="rId14" Type="http://schemas.openxmlformats.org/officeDocument/2006/relationships/image" Target="../media/image33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wmf"/><Relationship Id="rId13" Type="http://schemas.openxmlformats.org/officeDocument/2006/relationships/oleObject" Target="../embeddings/oleObject39.bin"/><Relationship Id="rId18" Type="http://schemas.openxmlformats.org/officeDocument/2006/relationships/image" Target="../media/image37.wmf"/><Relationship Id="rId3" Type="http://schemas.openxmlformats.org/officeDocument/2006/relationships/oleObject" Target="../embeddings/oleObject34.bin"/><Relationship Id="rId21" Type="http://schemas.openxmlformats.org/officeDocument/2006/relationships/oleObject" Target="../embeddings/oleObject43.bin"/><Relationship Id="rId7" Type="http://schemas.openxmlformats.org/officeDocument/2006/relationships/oleObject" Target="../embeddings/oleObject36.bin"/><Relationship Id="rId12" Type="http://schemas.openxmlformats.org/officeDocument/2006/relationships/image" Target="../media/image32.wmf"/><Relationship Id="rId17" Type="http://schemas.openxmlformats.org/officeDocument/2006/relationships/oleObject" Target="../embeddings/oleObject41.bin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6.wmf"/><Relationship Id="rId20" Type="http://schemas.openxmlformats.org/officeDocument/2006/relationships/image" Target="../media/image38.wmf"/><Relationship Id="rId1" Type="http://schemas.openxmlformats.org/officeDocument/2006/relationships/drawing" Target="../drawings/drawing5.xml"/><Relationship Id="rId6" Type="http://schemas.openxmlformats.org/officeDocument/2006/relationships/image" Target="../media/image29.wmf"/><Relationship Id="rId11" Type="http://schemas.openxmlformats.org/officeDocument/2006/relationships/oleObject" Target="../embeddings/oleObject38.bin"/><Relationship Id="rId5" Type="http://schemas.openxmlformats.org/officeDocument/2006/relationships/oleObject" Target="../embeddings/oleObject35.bin"/><Relationship Id="rId15" Type="http://schemas.openxmlformats.org/officeDocument/2006/relationships/oleObject" Target="../embeddings/oleObject40.bin"/><Relationship Id="rId10" Type="http://schemas.openxmlformats.org/officeDocument/2006/relationships/image" Target="../media/image34.wmf"/><Relationship Id="rId19" Type="http://schemas.openxmlformats.org/officeDocument/2006/relationships/oleObject" Target="../embeddings/oleObject42.bin"/><Relationship Id="rId4" Type="http://schemas.openxmlformats.org/officeDocument/2006/relationships/image" Target="../media/image28.wmf"/><Relationship Id="rId9" Type="http://schemas.openxmlformats.org/officeDocument/2006/relationships/oleObject" Target="../embeddings/oleObject37.bin"/><Relationship Id="rId14" Type="http://schemas.openxmlformats.org/officeDocument/2006/relationships/image" Target="../media/image35.wmf"/><Relationship Id="rId22" Type="http://schemas.openxmlformats.org/officeDocument/2006/relationships/image" Target="../media/image39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F8B3-3EDA-425E-AE01-4AC269E715A9}">
  <dimension ref="B3:J21"/>
  <sheetViews>
    <sheetView zoomScale="160" zoomScaleNormal="160" workbookViewId="0">
      <selection activeCell="L24" sqref="L24"/>
    </sheetView>
  </sheetViews>
  <sheetFormatPr defaultRowHeight="15" x14ac:dyDescent="0.25"/>
  <sheetData>
    <row r="3" spans="2:10" ht="13.5" customHeight="1" thickBot="1" x14ac:dyDescent="0.3"/>
    <row r="4" spans="2:10" ht="15.75" hidden="1" thickBot="1" x14ac:dyDescent="0.3"/>
    <row r="5" spans="2:10" ht="15.75" hidden="1" thickBot="1" x14ac:dyDescent="0.3"/>
    <row r="6" spans="2:10" ht="68.25" customHeight="1" thickTop="1" thickBot="1" x14ac:dyDescent="0.3">
      <c r="B6" s="9" t="s">
        <v>0</v>
      </c>
      <c r="C6" s="10"/>
      <c r="D6" s="11" t="s">
        <v>1</v>
      </c>
      <c r="E6" s="10"/>
      <c r="F6" s="11" t="s">
        <v>2</v>
      </c>
      <c r="G6" s="12"/>
      <c r="I6" t="s">
        <v>6</v>
      </c>
      <c r="J6">
        <v>100</v>
      </c>
    </row>
    <row r="7" spans="2:10" ht="21.75" thickTop="1" thickBot="1" x14ac:dyDescent="0.3">
      <c r="B7" s="1" t="s">
        <v>3</v>
      </c>
      <c r="C7" s="2" t="s">
        <v>4</v>
      </c>
      <c r="D7" s="3" t="s">
        <v>3</v>
      </c>
      <c r="E7" s="2" t="s">
        <v>5</v>
      </c>
      <c r="F7" s="3" t="s">
        <v>3</v>
      </c>
      <c r="G7" s="4" t="s">
        <v>4</v>
      </c>
    </row>
    <row r="8" spans="2:10" ht="16.5" thickTop="1" thickBot="1" x14ac:dyDescent="0.3">
      <c r="B8" s="13">
        <v>80</v>
      </c>
      <c r="C8" s="19">
        <v>10</v>
      </c>
      <c r="D8" s="17">
        <v>100</v>
      </c>
      <c r="E8" s="19">
        <v>20</v>
      </c>
      <c r="F8" s="17">
        <v>120</v>
      </c>
      <c r="G8" s="22">
        <v>50</v>
      </c>
    </row>
    <row r="9" spans="2:10" ht="16.5" thickTop="1" thickBot="1" x14ac:dyDescent="0.3">
      <c r="B9" s="14">
        <v>100</v>
      </c>
      <c r="C9" s="20">
        <v>80</v>
      </c>
      <c r="D9" s="18">
        <v>120</v>
      </c>
      <c r="E9" s="20">
        <v>30</v>
      </c>
      <c r="F9" s="17">
        <v>160</v>
      </c>
      <c r="G9" s="23">
        <v>50</v>
      </c>
    </row>
    <row r="10" spans="2:10" ht="16.5" thickTop="1" thickBot="1" x14ac:dyDescent="0.3">
      <c r="B10" s="15">
        <v>180</v>
      </c>
      <c r="C10" s="21">
        <v>10</v>
      </c>
      <c r="D10" s="16">
        <v>150</v>
      </c>
      <c r="E10" s="21">
        <v>50</v>
      </c>
      <c r="F10" s="17"/>
      <c r="G10" s="8"/>
    </row>
    <row r="11" spans="2:10" ht="15.75" thickTop="1" x14ac:dyDescent="0.25"/>
    <row r="12" spans="2:10" x14ac:dyDescent="0.25">
      <c r="J12" t="s">
        <v>16</v>
      </c>
    </row>
    <row r="13" spans="2:10" x14ac:dyDescent="0.25">
      <c r="B13" t="s">
        <v>7</v>
      </c>
      <c r="C13" t="s">
        <v>8</v>
      </c>
      <c r="D13" t="s">
        <v>9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  <c r="J13" t="s">
        <v>15</v>
      </c>
    </row>
    <row r="14" spans="2:10" x14ac:dyDescent="0.25">
      <c r="B14">
        <v>80</v>
      </c>
      <c r="C14">
        <v>0.1</v>
      </c>
      <c r="F14">
        <f>SUM(C14:E14)</f>
        <v>0.1</v>
      </c>
      <c r="G14">
        <f>F14/3</f>
        <v>3.3333333333333333E-2</v>
      </c>
      <c r="H14">
        <f>LN(B14/$J$6)</f>
        <v>-0.22314355131420971</v>
      </c>
      <c r="I14">
        <f>G14*H14</f>
        <v>-7.4381183771403238E-3</v>
      </c>
      <c r="J14">
        <f>(H14-$I$20)^2*G14</f>
        <v>6.1584282906948732E-3</v>
      </c>
    </row>
    <row r="15" spans="2:10" x14ac:dyDescent="0.25">
      <c r="B15">
        <v>100</v>
      </c>
      <c r="C15">
        <v>0.8</v>
      </c>
      <c r="D15">
        <v>0.2</v>
      </c>
      <c r="F15">
        <f t="shared" ref="F15:F19" si="0">SUM(C15:E15)</f>
        <v>1</v>
      </c>
      <c r="G15">
        <f t="shared" ref="G15:G19" si="1">F15/3</f>
        <v>0.33333333333333331</v>
      </c>
      <c r="H15">
        <f t="shared" ref="H15:H19" si="2">LN(B15/$J$6)</f>
        <v>0</v>
      </c>
      <c r="I15">
        <f t="shared" ref="I15:I19" si="3">G15*H15</f>
        <v>0</v>
      </c>
      <c r="J15">
        <f t="shared" ref="J15:J19" si="4">(H15-$I$20)^2*G15</f>
        <v>1.4239605581910366E-2</v>
      </c>
    </row>
    <row r="16" spans="2:10" x14ac:dyDescent="0.25">
      <c r="B16">
        <v>120</v>
      </c>
      <c r="D16">
        <v>0.3</v>
      </c>
      <c r="E16">
        <v>0.5</v>
      </c>
      <c r="F16">
        <f t="shared" si="0"/>
        <v>0.8</v>
      </c>
      <c r="G16">
        <f t="shared" si="1"/>
        <v>0.26666666666666666</v>
      </c>
      <c r="H16">
        <f t="shared" si="2"/>
        <v>0.18232155679395459</v>
      </c>
      <c r="I16">
        <f t="shared" si="3"/>
        <v>4.8619081811721226E-2</v>
      </c>
      <c r="J16">
        <f t="shared" si="4"/>
        <v>1.5829130579233256E-4</v>
      </c>
    </row>
    <row r="17" spans="2:10" x14ac:dyDescent="0.25">
      <c r="B17">
        <v>150</v>
      </c>
      <c r="D17">
        <v>0.5</v>
      </c>
      <c r="F17">
        <f t="shared" si="0"/>
        <v>0.5</v>
      </c>
      <c r="G17">
        <f t="shared" si="1"/>
        <v>0.16666666666666666</v>
      </c>
      <c r="H17">
        <f t="shared" si="2"/>
        <v>0.40546510810816438</v>
      </c>
      <c r="I17">
        <f t="shared" si="3"/>
        <v>6.7577518018027388E-2</v>
      </c>
      <c r="J17">
        <f t="shared" si="4"/>
        <v>6.5855681226862865E-3</v>
      </c>
    </row>
    <row r="18" spans="2:10" x14ac:dyDescent="0.25">
      <c r="B18">
        <v>160</v>
      </c>
      <c r="E18">
        <v>0.5</v>
      </c>
      <c r="F18">
        <f t="shared" si="0"/>
        <v>0.5</v>
      </c>
      <c r="G18">
        <f t="shared" si="1"/>
        <v>0.16666666666666666</v>
      </c>
      <c r="H18">
        <f t="shared" si="2"/>
        <v>0.47000362924573563</v>
      </c>
      <c r="I18">
        <f t="shared" si="3"/>
        <v>7.8333938207622605E-2</v>
      </c>
      <c r="J18">
        <f t="shared" si="4"/>
        <v>1.1556089674243618E-2</v>
      </c>
    </row>
    <row r="19" spans="2:10" x14ac:dyDescent="0.25">
      <c r="B19">
        <v>180</v>
      </c>
      <c r="C19">
        <v>0.1</v>
      </c>
      <c r="F19">
        <f t="shared" si="0"/>
        <v>0.1</v>
      </c>
      <c r="G19">
        <f t="shared" si="1"/>
        <v>3.3333333333333333E-2</v>
      </c>
      <c r="H19">
        <f t="shared" si="2"/>
        <v>0.58778666490211906</v>
      </c>
      <c r="I19">
        <f t="shared" si="3"/>
        <v>1.9592888830070637E-2</v>
      </c>
      <c r="J19">
        <f t="shared" si="4"/>
        <v>4.8412747952975722E-3</v>
      </c>
    </row>
    <row r="20" spans="2:10" x14ac:dyDescent="0.25">
      <c r="G20">
        <f>SUM(G14:G19)</f>
        <v>0.99999999999999989</v>
      </c>
      <c r="H20" t="s">
        <v>18</v>
      </c>
      <c r="I20" s="26">
        <f>SUM(I14:I19)</f>
        <v>0.20668530849030151</v>
      </c>
      <c r="J20" s="25">
        <f>SUM(J14:J19)</f>
        <v>4.3539257770625048E-2</v>
      </c>
    </row>
    <row r="21" spans="2:10" x14ac:dyDescent="0.25">
      <c r="I21" s="24" t="s">
        <v>17</v>
      </c>
      <c r="J21" s="24">
        <f>J20^0.5</f>
        <v>0.20866062822349848</v>
      </c>
    </row>
  </sheetData>
  <mergeCells count="3">
    <mergeCell ref="B6:C6"/>
    <mergeCell ref="D6:E6"/>
    <mergeCell ref="F6:G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2</xdr:col>
                <xdr:colOff>180975</xdr:colOff>
                <xdr:row>5</xdr:row>
                <xdr:rowOff>552450</xdr:rowOff>
              </from>
              <to>
                <xdr:col>2</xdr:col>
                <xdr:colOff>476250</xdr:colOff>
                <xdr:row>5</xdr:row>
                <xdr:rowOff>790575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4</xdr:col>
                <xdr:colOff>200025</xdr:colOff>
                <xdr:row>5</xdr:row>
                <xdr:rowOff>552450</xdr:rowOff>
              </from>
              <to>
                <xdr:col>4</xdr:col>
                <xdr:colOff>495300</xdr:colOff>
                <xdr:row>5</xdr:row>
                <xdr:rowOff>790575</xdr:rowOff>
              </to>
            </anchor>
          </objectPr>
        </oleObject>
      </mc:Choice>
      <mc:Fallback>
        <oleObject progId="Equation.3" shapeId="1026" r:id="rId6"/>
      </mc:Fallback>
    </mc:AlternateContent>
    <mc:AlternateContent xmlns:mc="http://schemas.openxmlformats.org/markup-compatibility/2006">
      <mc:Choice Requires="x14">
        <oleObject progId="Equation.3" shapeId="1025" r:id="rId8">
          <objectPr defaultSize="0" autoPict="0" r:id="rId9">
            <anchor moveWithCells="1" sizeWithCells="1">
              <from>
                <xdr:col>6</xdr:col>
                <xdr:colOff>47625</xdr:colOff>
                <xdr:row>5</xdr:row>
                <xdr:rowOff>542925</xdr:rowOff>
              </from>
              <to>
                <xdr:col>6</xdr:col>
                <xdr:colOff>342900</xdr:colOff>
                <xdr:row>5</xdr:row>
                <xdr:rowOff>781050</xdr:rowOff>
              </to>
            </anchor>
          </objectPr>
        </oleObject>
      </mc:Choice>
      <mc:Fallback>
        <oleObject progId="Equation.3" shapeId="102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C7FB-5BBE-4C2E-9E36-F6C43F94B69C}">
  <dimension ref="A1:H26"/>
  <sheetViews>
    <sheetView workbookViewId="0">
      <selection activeCell="B16" sqref="B16"/>
    </sheetView>
  </sheetViews>
  <sheetFormatPr defaultRowHeight="15" x14ac:dyDescent="0.25"/>
  <sheetData>
    <row r="1" spans="1:8" ht="20.25" thickTop="1" thickBot="1" x14ac:dyDescent="0.3">
      <c r="A1" s="27"/>
      <c r="B1" s="28"/>
      <c r="C1" s="29"/>
      <c r="D1" s="30"/>
      <c r="E1" s="31"/>
    </row>
    <row r="2" spans="1:8" ht="20.25" thickTop="1" thickBot="1" x14ac:dyDescent="0.3">
      <c r="A2" s="32"/>
      <c r="B2" s="33">
        <v>0.05</v>
      </c>
      <c r="C2" s="34">
        <v>0.2</v>
      </c>
      <c r="D2" s="35"/>
      <c r="E2" s="36"/>
    </row>
    <row r="3" spans="1:8" x14ac:dyDescent="0.25">
      <c r="A3" s="37"/>
      <c r="B3" s="39">
        <v>0.15</v>
      </c>
      <c r="C3" s="41">
        <v>0.4</v>
      </c>
      <c r="D3" s="43" t="s">
        <v>19</v>
      </c>
      <c r="E3" s="44"/>
    </row>
    <row r="4" spans="1:8" ht="15.75" thickBot="1" x14ac:dyDescent="0.3">
      <c r="A4" s="38"/>
      <c r="B4" s="40"/>
      <c r="C4" s="42"/>
      <c r="D4" s="45"/>
      <c r="E4" s="46"/>
    </row>
    <row r="5" spans="1:8" ht="15.75" thickTop="1" x14ac:dyDescent="0.25"/>
    <row r="6" spans="1:8" ht="15.75" thickBot="1" x14ac:dyDescent="0.3"/>
    <row r="7" spans="1:8" ht="16.5" thickTop="1" thickBot="1" x14ac:dyDescent="0.3">
      <c r="A7" s="47"/>
      <c r="B7" s="48"/>
      <c r="C7" s="48"/>
      <c r="D7" s="48"/>
      <c r="E7" s="48"/>
      <c r="F7" s="48"/>
      <c r="G7" s="48"/>
      <c r="H7" s="49"/>
    </row>
    <row r="8" spans="1:8" ht="16.5" thickTop="1" thickBot="1" x14ac:dyDescent="0.3">
      <c r="A8" s="50"/>
      <c r="B8" s="5">
        <v>1</v>
      </c>
      <c r="C8" s="5">
        <v>0.83</v>
      </c>
      <c r="D8" s="5">
        <v>0.67</v>
      </c>
      <c r="E8" s="5">
        <v>0.5</v>
      </c>
      <c r="F8" s="5">
        <v>0.33</v>
      </c>
      <c r="G8" s="5">
        <v>0.17</v>
      </c>
      <c r="H8" s="51">
        <v>0</v>
      </c>
    </row>
    <row r="9" spans="1:8" ht="15.75" thickBot="1" x14ac:dyDescent="0.3">
      <c r="A9" s="52"/>
      <c r="B9" s="53">
        <v>0</v>
      </c>
      <c r="C9" s="53">
        <v>0.17</v>
      </c>
      <c r="D9" s="53">
        <v>0.33</v>
      </c>
      <c r="E9" s="53">
        <v>0.5</v>
      </c>
      <c r="F9" s="53">
        <v>0.67</v>
      </c>
      <c r="G9" s="53">
        <v>0.83</v>
      </c>
      <c r="H9" s="54">
        <v>1</v>
      </c>
    </row>
    <row r="10" spans="1:8" ht="15.75" thickTop="1" x14ac:dyDescent="0.25"/>
    <row r="11" spans="1:8" x14ac:dyDescent="0.25">
      <c r="A11" t="s">
        <v>20</v>
      </c>
      <c r="B11">
        <f>B8*$B$2+B9*$B$3</f>
        <v>0.05</v>
      </c>
      <c r="C11">
        <f t="shared" ref="C11:H11" si="0">C8*$B$2+C9*$B$3</f>
        <v>6.7000000000000004E-2</v>
      </c>
      <c r="D11">
        <f t="shared" si="0"/>
        <v>8.3000000000000004E-2</v>
      </c>
      <c r="E11">
        <f t="shared" si="0"/>
        <v>0.1</v>
      </c>
      <c r="F11">
        <f t="shared" si="0"/>
        <v>0.11700000000000001</v>
      </c>
      <c r="G11">
        <f t="shared" si="0"/>
        <v>0.13299999999999998</v>
      </c>
      <c r="H11">
        <f t="shared" si="0"/>
        <v>0.15</v>
      </c>
    </row>
    <row r="13" spans="1:8" x14ac:dyDescent="0.25">
      <c r="A13" t="s">
        <v>21</v>
      </c>
    </row>
    <row r="14" spans="1:8" x14ac:dyDescent="0.25">
      <c r="A14" t="s">
        <v>22</v>
      </c>
    </row>
    <row r="15" spans="1:8" x14ac:dyDescent="0.25">
      <c r="A15">
        <v>1</v>
      </c>
      <c r="B15">
        <f>B$8^2*$C$2^2+B$9^2*$C$3^2+2*B$8*B$9*$A15*$C$2*$C$3</f>
        <v>4.0000000000000008E-2</v>
      </c>
      <c r="C15">
        <f t="shared" ref="C15:H19" si="1">C$8^2*$C$2^2+C$9^2*$C$3^2+2*C$8*C$9*$A15*$C$2*$C$3</f>
        <v>5.4756000000000013E-2</v>
      </c>
      <c r="D15">
        <f t="shared" si="1"/>
        <v>7.0756000000000013E-2</v>
      </c>
      <c r="E15">
        <f t="shared" si="1"/>
        <v>9.0000000000000024E-2</v>
      </c>
      <c r="F15">
        <f t="shared" si="1"/>
        <v>0.11155600000000004</v>
      </c>
      <c r="G15">
        <f t="shared" si="1"/>
        <v>0.13395600000000002</v>
      </c>
      <c r="H15">
        <f t="shared" si="1"/>
        <v>0.16000000000000003</v>
      </c>
    </row>
    <row r="16" spans="1:8" x14ac:dyDescent="0.25">
      <c r="A16">
        <v>0.5</v>
      </c>
      <c r="B16">
        <f t="shared" ref="B16:B19" si="2">B$8^2*$C$2^2+B$9^2*$C$3^2+2*B$8*B$9*$A16*$C$2*$C$3</f>
        <v>4.0000000000000008E-2</v>
      </c>
      <c r="C16">
        <f t="shared" si="1"/>
        <v>4.3468000000000007E-2</v>
      </c>
      <c r="D16">
        <f t="shared" si="1"/>
        <v>5.3068000000000018E-2</v>
      </c>
      <c r="E16">
        <f t="shared" si="1"/>
        <v>7.0000000000000007E-2</v>
      </c>
      <c r="F16">
        <f t="shared" si="1"/>
        <v>9.3868000000000035E-2</v>
      </c>
      <c r="G16">
        <f t="shared" si="1"/>
        <v>0.12266800000000003</v>
      </c>
      <c r="H16">
        <f t="shared" si="1"/>
        <v>0.16000000000000003</v>
      </c>
    </row>
    <row r="17" spans="1:8" x14ac:dyDescent="0.25">
      <c r="A17">
        <v>0</v>
      </c>
      <c r="B17">
        <f t="shared" si="2"/>
        <v>4.0000000000000008E-2</v>
      </c>
      <c r="C17">
        <f t="shared" si="1"/>
        <v>3.2180000000000007E-2</v>
      </c>
      <c r="D17">
        <f t="shared" si="1"/>
        <v>3.5380000000000009E-2</v>
      </c>
      <c r="E17">
        <f t="shared" si="1"/>
        <v>5.000000000000001E-2</v>
      </c>
      <c r="F17">
        <f t="shared" si="1"/>
        <v>7.6180000000000025E-2</v>
      </c>
      <c r="G17">
        <f t="shared" si="1"/>
        <v>0.11138000000000002</v>
      </c>
      <c r="H17">
        <f t="shared" si="1"/>
        <v>0.16000000000000003</v>
      </c>
    </row>
    <row r="18" spans="1:8" x14ac:dyDescent="0.25">
      <c r="A18">
        <v>-0.5</v>
      </c>
      <c r="B18">
        <f t="shared" si="2"/>
        <v>4.0000000000000008E-2</v>
      </c>
      <c r="C18">
        <f t="shared" si="1"/>
        <v>2.0892000000000008E-2</v>
      </c>
      <c r="D18">
        <f t="shared" si="1"/>
        <v>1.7692000000000003E-2</v>
      </c>
      <c r="E18">
        <f t="shared" si="1"/>
        <v>3.0000000000000006E-2</v>
      </c>
      <c r="F18">
        <f t="shared" si="1"/>
        <v>5.8492000000000016E-2</v>
      </c>
      <c r="G18">
        <f t="shared" si="1"/>
        <v>0.10009200000000001</v>
      </c>
      <c r="H18">
        <f t="shared" si="1"/>
        <v>0.16000000000000003</v>
      </c>
    </row>
    <row r="19" spans="1:8" x14ac:dyDescent="0.25">
      <c r="A19">
        <v>-1</v>
      </c>
      <c r="B19">
        <f t="shared" si="2"/>
        <v>4.0000000000000008E-2</v>
      </c>
      <c r="C19">
        <f t="shared" si="1"/>
        <v>9.6040000000000049E-3</v>
      </c>
      <c r="D19">
        <f t="shared" si="1"/>
        <v>3.9999999999970615E-6</v>
      </c>
      <c r="E19">
        <f t="shared" si="1"/>
        <v>1.0000000000000002E-2</v>
      </c>
      <c r="F19">
        <f t="shared" si="1"/>
        <v>4.0804000000000014E-2</v>
      </c>
      <c r="G19">
        <f t="shared" si="1"/>
        <v>8.8804000000000022E-2</v>
      </c>
      <c r="H19">
        <f t="shared" si="1"/>
        <v>0.16000000000000003</v>
      </c>
    </row>
    <row r="21" spans="1:8" x14ac:dyDescent="0.25">
      <c r="A21" t="s">
        <v>23</v>
      </c>
    </row>
    <row r="22" spans="1:8" x14ac:dyDescent="0.25">
      <c r="B22">
        <f>B15^0.5</f>
        <v>0.2</v>
      </c>
      <c r="C22">
        <f t="shared" ref="C22:H22" si="3">C15^0.5</f>
        <v>0.23400000000000004</v>
      </c>
      <c r="D22">
        <f t="shared" si="3"/>
        <v>0.26600000000000001</v>
      </c>
      <c r="E22">
        <f t="shared" si="3"/>
        <v>0.30000000000000004</v>
      </c>
      <c r="F22">
        <f t="shared" si="3"/>
        <v>0.33400000000000007</v>
      </c>
      <c r="G22">
        <f t="shared" si="3"/>
        <v>0.36600000000000005</v>
      </c>
      <c r="H22">
        <f t="shared" si="3"/>
        <v>0.4</v>
      </c>
    </row>
    <row r="23" spans="1:8" x14ac:dyDescent="0.25">
      <c r="B23">
        <f t="shared" ref="B23:H23" si="4">B16^0.5</f>
        <v>0.2</v>
      </c>
      <c r="C23">
        <f t="shared" si="4"/>
        <v>0.20848980790436736</v>
      </c>
      <c r="D23">
        <f t="shared" si="4"/>
        <v>0.23036492788616938</v>
      </c>
      <c r="E23">
        <f t="shared" si="4"/>
        <v>0.26457513110645908</v>
      </c>
      <c r="F23">
        <f t="shared" si="4"/>
        <v>0.30637885044500057</v>
      </c>
      <c r="G23">
        <f t="shared" si="4"/>
        <v>0.35023991777066193</v>
      </c>
      <c r="H23">
        <f t="shared" si="4"/>
        <v>0.4</v>
      </c>
    </row>
    <row r="24" spans="1:8" x14ac:dyDescent="0.25">
      <c r="B24">
        <f t="shared" ref="B24:H24" si="5">B17^0.5</f>
        <v>0.2</v>
      </c>
      <c r="C24">
        <f t="shared" si="5"/>
        <v>0.17938784797192928</v>
      </c>
      <c r="D24">
        <f t="shared" si="5"/>
        <v>0.18809572031282373</v>
      </c>
      <c r="E24">
        <f t="shared" si="5"/>
        <v>0.22360679774997899</v>
      </c>
      <c r="F24">
        <f t="shared" si="5"/>
        <v>0.27600724628168738</v>
      </c>
      <c r="G24">
        <f t="shared" si="5"/>
        <v>0.33373642294481437</v>
      </c>
      <c r="H24">
        <f t="shared" si="5"/>
        <v>0.4</v>
      </c>
    </row>
    <row r="25" spans="1:8" x14ac:dyDescent="0.25">
      <c r="B25">
        <f t="shared" ref="B25:H25" si="6">B18^0.5</f>
        <v>0.2</v>
      </c>
      <c r="C25">
        <f t="shared" si="6"/>
        <v>0.14454065172123726</v>
      </c>
      <c r="D25">
        <f t="shared" si="6"/>
        <v>0.13301127771734245</v>
      </c>
      <c r="E25">
        <f t="shared" si="6"/>
        <v>0.17320508075688776</v>
      </c>
      <c r="F25">
        <f t="shared" si="6"/>
        <v>0.24185119391890547</v>
      </c>
      <c r="G25">
        <f t="shared" si="6"/>
        <v>0.31637319734768937</v>
      </c>
      <c r="H25">
        <f t="shared" si="6"/>
        <v>0.4</v>
      </c>
    </row>
    <row r="26" spans="1:8" x14ac:dyDescent="0.25">
      <c r="B26">
        <f t="shared" ref="B26:H26" si="7">B19^0.5</f>
        <v>0.2</v>
      </c>
      <c r="C26">
        <f t="shared" si="7"/>
        <v>9.8000000000000032E-2</v>
      </c>
      <c r="D26">
        <f t="shared" si="7"/>
        <v>1.9999999999992654E-3</v>
      </c>
      <c r="E26">
        <f t="shared" si="7"/>
        <v>0.1</v>
      </c>
      <c r="F26">
        <f t="shared" si="7"/>
        <v>0.20200000000000004</v>
      </c>
      <c r="G26">
        <f t="shared" si="7"/>
        <v>0.29800000000000004</v>
      </c>
      <c r="H26">
        <f t="shared" si="7"/>
        <v>0.4</v>
      </c>
    </row>
  </sheetData>
  <mergeCells count="4">
    <mergeCell ref="A3:A4"/>
    <mergeCell ref="B3:B4"/>
    <mergeCell ref="C3:C4"/>
    <mergeCell ref="D3:E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7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142875</xdr:colOff>
                <xdr:row>0</xdr:row>
                <xdr:rowOff>200025</xdr:rowOff>
              </to>
            </anchor>
          </objectPr>
        </oleObject>
      </mc:Choice>
      <mc:Fallback>
        <oleObject progId="Equation.3" shapeId="2057" r:id="rId4"/>
      </mc:Fallback>
    </mc:AlternateContent>
    <mc:AlternateContent xmlns:mc="http://schemas.openxmlformats.org/markup-compatibility/2006">
      <mc:Choice Requires="x14">
        <oleObject progId="Equation.3" shapeId="2056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180975</xdr:colOff>
                <xdr:row>0</xdr:row>
                <xdr:rowOff>200025</xdr:rowOff>
              </to>
            </anchor>
          </objectPr>
        </oleObject>
      </mc:Choice>
      <mc:Fallback>
        <oleObject progId="Equation.3" shapeId="2056" r:id="rId6"/>
      </mc:Fallback>
    </mc:AlternateContent>
    <mc:AlternateContent xmlns:mc="http://schemas.openxmlformats.org/markup-compatibility/2006">
      <mc:Choice Requires="x14">
        <oleObject progId="Equation.3" shapeId="2055" r:id="rId8">
          <objectPr defaultSize="0" autoPict="0" r:id="rId9">
            <anchor moveWithCells="1" sizeWithCells="1">
              <from>
                <xdr:col>3</xdr:col>
                <xdr:colOff>0</xdr:colOff>
                <xdr:row>0</xdr:row>
                <xdr:rowOff>0</xdr:rowOff>
              </from>
              <to>
                <xdr:col>3</xdr:col>
                <xdr:colOff>457200</xdr:colOff>
                <xdr:row>0</xdr:row>
                <xdr:rowOff>219075</xdr:rowOff>
              </to>
            </anchor>
          </objectPr>
        </oleObject>
      </mc:Choice>
      <mc:Fallback>
        <oleObject progId="Equation.3" shapeId="2055" r:id="rId8"/>
      </mc:Fallback>
    </mc:AlternateContent>
    <mc:AlternateContent xmlns:mc="http://schemas.openxmlformats.org/markup-compatibility/2006">
      <mc:Choice Requires="x14">
        <oleObject progId="Equation.3" shapeId="2054" r:id="rId10">
          <objectPr defaultSize="0" autoPict="0" r:id="rId11">
            <anchor moveWithCells="1" sizeWithCells="1">
              <from>
                <xdr:col>4</xdr:col>
                <xdr:colOff>0</xdr:colOff>
                <xdr:row>0</xdr:row>
                <xdr:rowOff>0</xdr:rowOff>
              </from>
              <to>
                <xdr:col>4</xdr:col>
                <xdr:colOff>571500</xdr:colOff>
                <xdr:row>0</xdr:row>
                <xdr:rowOff>219075</xdr:rowOff>
              </to>
            </anchor>
          </objectPr>
        </oleObject>
      </mc:Choice>
      <mc:Fallback>
        <oleObject progId="Equation.3" shapeId="2054" r:id="rId10"/>
      </mc:Fallback>
    </mc:AlternateContent>
    <mc:AlternateContent xmlns:mc="http://schemas.openxmlformats.org/markup-compatibility/2006">
      <mc:Choice Requires="x14">
        <oleObject progId="Equation.3" shapeId="2053" r:id="rId12">
          <objectPr defaultSize="0" autoPict="0" r:id="rId13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190500</xdr:colOff>
                <xdr:row>1</xdr:row>
                <xdr:rowOff>200025</xdr:rowOff>
              </to>
            </anchor>
          </objectPr>
        </oleObject>
      </mc:Choice>
      <mc:Fallback>
        <oleObject progId="Equation.3" shapeId="2053" r:id="rId12"/>
      </mc:Fallback>
    </mc:AlternateContent>
    <mc:AlternateContent xmlns:mc="http://schemas.openxmlformats.org/markup-compatibility/2006">
      <mc:Choice Requires="x14">
        <oleObject progId="Equation.3" shapeId="2052" r:id="rId14">
          <objectPr defaultSize="0" autoPict="0" r:id="rId15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542925</xdr:colOff>
                <xdr:row>1</xdr:row>
                <xdr:rowOff>219075</xdr:rowOff>
              </to>
            </anchor>
          </objectPr>
        </oleObject>
      </mc:Choice>
      <mc:Fallback>
        <oleObject progId="Equation.3" shapeId="2052" r:id="rId14"/>
      </mc:Fallback>
    </mc:AlternateContent>
    <mc:AlternateContent xmlns:mc="http://schemas.openxmlformats.org/markup-compatibility/2006">
      <mc:Choice Requires="x14">
        <oleObject progId="Equation.3" shapeId="2051" r:id="rId16">
          <objectPr defaultSize="0" autoPict="0" r:id="rId17">
            <anchor moveWithCells="1" sizeWithCells="1">
              <from>
                <xdr:col>4</xdr:col>
                <xdr:colOff>0</xdr:colOff>
                <xdr:row>1</xdr:row>
                <xdr:rowOff>0</xdr:rowOff>
              </from>
              <to>
                <xdr:col>5</xdr:col>
                <xdr:colOff>38100</xdr:colOff>
                <xdr:row>1</xdr:row>
                <xdr:rowOff>219075</xdr:rowOff>
              </to>
            </anchor>
          </objectPr>
        </oleObject>
      </mc:Choice>
      <mc:Fallback>
        <oleObject progId="Equation.3" shapeId="2051" r:id="rId16"/>
      </mc:Fallback>
    </mc:AlternateContent>
    <mc:AlternateContent xmlns:mc="http://schemas.openxmlformats.org/markup-compatibility/2006">
      <mc:Choice Requires="x14">
        <oleObject progId="Equation.3" shapeId="2050" r:id="rId18">
          <objectPr defaultSize="0" autoPict="0" r:id="rId19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200025</xdr:colOff>
                <xdr:row>3</xdr:row>
                <xdr:rowOff>9525</xdr:rowOff>
              </to>
            </anchor>
          </objectPr>
        </oleObject>
      </mc:Choice>
      <mc:Fallback>
        <oleObject progId="Equation.3" shapeId="2050" r:id="rId18"/>
      </mc:Fallback>
    </mc:AlternateContent>
    <mc:AlternateContent xmlns:mc="http://schemas.openxmlformats.org/markup-compatibility/2006">
      <mc:Choice Requires="x14">
        <oleObject progId="Equation.3" shapeId="2049" r:id="rId20">
          <objectPr defaultSize="0" autoPict="0" r:id="rId21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466725</xdr:colOff>
                <xdr:row>4</xdr:row>
                <xdr:rowOff>19050</xdr:rowOff>
              </to>
            </anchor>
          </objectPr>
        </oleObject>
      </mc:Choice>
      <mc:Fallback>
        <oleObject progId="Equation.3" shapeId="2049" r:id="rId20"/>
      </mc:Fallback>
    </mc:AlternateContent>
    <mc:AlternateContent xmlns:mc="http://schemas.openxmlformats.org/markup-compatibility/2006">
      <mc:Choice Requires="x14">
        <oleObject progId="Equation.3" shapeId="2066" r:id="rId22">
          <objectPr defaultSize="0" autoPict="0" r:id="rId23">
            <anchor moveWithCells="1" siz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161925</xdr:colOff>
                <xdr:row>6</xdr:row>
                <xdr:rowOff>200025</xdr:rowOff>
              </to>
            </anchor>
          </objectPr>
        </oleObject>
      </mc:Choice>
      <mc:Fallback>
        <oleObject progId="Equation.3" shapeId="2066" r:id="rId22"/>
      </mc:Fallback>
    </mc:AlternateContent>
    <mc:AlternateContent xmlns:mc="http://schemas.openxmlformats.org/markup-compatibility/2006">
      <mc:Choice Requires="x14">
        <oleObject progId="Equation.3" shapeId="2065" r:id="rId24">
          <objectPr defaultSize="0" autoPict="0" r:id="rId25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5" r:id="rId24"/>
      </mc:Fallback>
    </mc:AlternateContent>
    <mc:AlternateContent xmlns:mc="http://schemas.openxmlformats.org/markup-compatibility/2006">
      <mc:Choice Requires="x14">
        <oleObject progId="Equation.3" shapeId="2064" r:id="rId26">
          <objectPr defaultSize="0" autoPict="0" r:id="rId27">
            <anchor moveWithCells="1" sizeWithCells="1">
              <from>
                <xdr:col>3</xdr:col>
                <xdr:colOff>0</xdr:colOff>
                <xdr:row>6</xdr:row>
                <xdr:rowOff>0</xdr:rowOff>
              </from>
              <to>
                <xdr:col>3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4" r:id="rId26"/>
      </mc:Fallback>
    </mc:AlternateContent>
    <mc:AlternateContent xmlns:mc="http://schemas.openxmlformats.org/markup-compatibility/2006">
      <mc:Choice Requires="x14">
        <oleObject progId="Equation.3" shapeId="2063" r:id="rId28">
          <objectPr defaultSize="0" autoPict="0" r:id="rId29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3" r:id="rId28"/>
      </mc:Fallback>
    </mc:AlternateContent>
    <mc:AlternateContent xmlns:mc="http://schemas.openxmlformats.org/markup-compatibility/2006">
      <mc:Choice Requires="x14">
        <oleObject progId="Equation.3" shapeId="2062" r:id="rId30">
          <objectPr defaultSize="0" autoPict="0" r:id="rId31">
            <anchor moveWithCells="1" siz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2" r:id="rId30"/>
      </mc:Fallback>
    </mc:AlternateContent>
    <mc:AlternateContent xmlns:mc="http://schemas.openxmlformats.org/markup-compatibility/2006">
      <mc:Choice Requires="x14">
        <oleObject progId="Equation.3" shapeId="2061" r:id="rId32">
          <objectPr defaultSize="0" autoPict="0" r:id="rId33">
            <anchor moveWithCells="1" siz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1" r:id="rId32"/>
      </mc:Fallback>
    </mc:AlternateContent>
    <mc:AlternateContent xmlns:mc="http://schemas.openxmlformats.org/markup-compatibility/2006">
      <mc:Choice Requires="x14">
        <oleObject progId="Equation.3" shapeId="2060" r:id="rId34">
          <objectPr defaultSize="0" autoPict="0" r:id="rId35">
            <anchor moveWithCells="1" siz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180975</xdr:colOff>
                <xdr:row>6</xdr:row>
                <xdr:rowOff>200025</xdr:rowOff>
              </to>
            </anchor>
          </objectPr>
        </oleObject>
      </mc:Choice>
      <mc:Fallback>
        <oleObject progId="Equation.3" shapeId="2060" r:id="rId34"/>
      </mc:Fallback>
    </mc:AlternateContent>
    <mc:AlternateContent xmlns:mc="http://schemas.openxmlformats.org/markup-compatibility/2006">
      <mc:Choice Requires="x14">
        <oleObject progId="Equation.3" shapeId="2059" r:id="rId36">
          <objectPr defaultSize="0" autoPict="0" r:id="rId37">
            <anchor moveWithCells="1" siz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200025</xdr:colOff>
                <xdr:row>7</xdr:row>
                <xdr:rowOff>200025</xdr:rowOff>
              </to>
            </anchor>
          </objectPr>
        </oleObject>
      </mc:Choice>
      <mc:Fallback>
        <oleObject progId="Equation.3" shapeId="2059" r:id="rId36"/>
      </mc:Fallback>
    </mc:AlternateContent>
    <mc:AlternateContent xmlns:mc="http://schemas.openxmlformats.org/markup-compatibility/2006">
      <mc:Choice Requires="x14">
        <oleObject progId="Equation.3" shapeId="2058" r:id="rId38">
          <objectPr defaultSize="0" autoPict="0" r:id="rId39">
            <anchor moveWithCells="1" siz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219075</xdr:colOff>
                <xdr:row>9</xdr:row>
                <xdr:rowOff>0</xdr:rowOff>
              </to>
            </anchor>
          </objectPr>
        </oleObject>
      </mc:Choice>
      <mc:Fallback>
        <oleObject progId="Equation.3" shapeId="2058" r:id="rId3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A638-3121-454E-B272-B126216B4384}">
  <dimension ref="A1:N10"/>
  <sheetViews>
    <sheetView workbookViewId="0">
      <selection activeCell="B10" sqref="B10"/>
    </sheetView>
  </sheetViews>
  <sheetFormatPr defaultRowHeight="15" x14ac:dyDescent="0.25"/>
  <sheetData>
    <row r="1" spans="1:14" ht="17.25" thickTop="1" thickBot="1" x14ac:dyDescent="0.3">
      <c r="A1" s="55"/>
      <c r="B1" s="56" t="s">
        <v>24</v>
      </c>
      <c r="C1" s="57" t="s">
        <v>25</v>
      </c>
      <c r="D1" s="57" t="s">
        <v>26</v>
      </c>
      <c r="E1" s="57" t="s">
        <v>27</v>
      </c>
      <c r="F1" s="58" t="s">
        <v>28</v>
      </c>
    </row>
    <row r="2" spans="1:14" ht="17.25" thickTop="1" thickBot="1" x14ac:dyDescent="0.3">
      <c r="A2" s="59"/>
      <c r="B2" s="60">
        <v>0.2</v>
      </c>
      <c r="C2" s="61">
        <v>0.25</v>
      </c>
      <c r="D2" s="61">
        <v>0.5</v>
      </c>
      <c r="E2" s="61">
        <v>0.3</v>
      </c>
      <c r="F2" s="62">
        <v>0.1</v>
      </c>
    </row>
    <row r="3" spans="1:14" ht="16.5" thickBot="1" x14ac:dyDescent="0.3">
      <c r="A3" s="63"/>
      <c r="B3" s="64">
        <v>0.2</v>
      </c>
      <c r="C3" s="65">
        <v>0.25</v>
      </c>
      <c r="D3" s="65">
        <v>0.1</v>
      </c>
      <c r="E3" s="65">
        <v>0.4</v>
      </c>
      <c r="F3" s="66">
        <v>0.2</v>
      </c>
    </row>
    <row r="4" spans="1:14" ht="16.5" thickBot="1" x14ac:dyDescent="0.3">
      <c r="A4" s="67"/>
      <c r="B4" s="68">
        <v>0.6</v>
      </c>
      <c r="C4" s="69">
        <v>0.5</v>
      </c>
      <c r="D4" s="69">
        <v>0.4</v>
      </c>
      <c r="E4" s="69">
        <v>0.3</v>
      </c>
      <c r="F4" s="70">
        <v>0.7</v>
      </c>
    </row>
    <row r="5" spans="1:14" ht="15.75" thickTop="1" x14ac:dyDescent="0.25"/>
    <row r="6" spans="1:14" x14ac:dyDescent="0.25">
      <c r="A6" t="s">
        <v>20</v>
      </c>
      <c r="B6">
        <f>B2*$N$6+B3*$N$7+B4*$N$8</f>
        <v>21.84</v>
      </c>
      <c r="C6">
        <f t="shared" ref="C6:F6" si="0">C2*$N$6+C3*$N$7+C4*$N$8</f>
        <v>21.6</v>
      </c>
      <c r="D6">
        <f t="shared" si="0"/>
        <v>19.68</v>
      </c>
      <c r="E6">
        <f t="shared" si="0"/>
        <v>21.54</v>
      </c>
      <c r="F6">
        <f t="shared" si="0"/>
        <v>22.5</v>
      </c>
      <c r="J6">
        <v>459</v>
      </c>
      <c r="K6">
        <v>-211</v>
      </c>
      <c r="L6">
        <v>112</v>
      </c>
      <c r="N6">
        <v>16.2</v>
      </c>
    </row>
    <row r="7" spans="1:14" x14ac:dyDescent="0.25">
      <c r="B7">
        <f>SUMPRODUCT(B2:B4,$N$6:$N$8)</f>
        <v>21.84</v>
      </c>
      <c r="C7">
        <f t="shared" ref="C7:F7" si="1">SUMPRODUCT(C2:C4,$N$6:$N$8)</f>
        <v>21.6</v>
      </c>
      <c r="D7">
        <f t="shared" si="1"/>
        <v>19.68</v>
      </c>
      <c r="E7">
        <f t="shared" si="1"/>
        <v>21.54</v>
      </c>
      <c r="F7">
        <f t="shared" si="1"/>
        <v>22.5</v>
      </c>
      <c r="K7">
        <v>312</v>
      </c>
      <c r="L7">
        <v>215</v>
      </c>
      <c r="N7">
        <v>24.6</v>
      </c>
    </row>
    <row r="8" spans="1:14" x14ac:dyDescent="0.25">
      <c r="L8">
        <v>179</v>
      </c>
      <c r="N8">
        <v>22.8</v>
      </c>
    </row>
    <row r="9" spans="1:14" x14ac:dyDescent="0.25">
      <c r="A9" t="s">
        <v>29</v>
      </c>
      <c r="B9">
        <f>B2^2*$J$6+B3^2*$K$7+B4^2*$L$8+2*B2*B3*$K$6+2*B2*B4*$L$6+2*B3*B4*$L$7</f>
        <v>156.88</v>
      </c>
      <c r="C9">
        <f t="shared" ref="C9:F9" si="2">C2^2*$J$6+C3^2*$K$7+C4^2*$L$8+2*C2*C3*$K$6+2*C2*C4*$L$6+2*C3*C4*$L$7</f>
        <v>148.3125</v>
      </c>
      <c r="D9">
        <f t="shared" si="2"/>
        <v>187.41000000000003</v>
      </c>
      <c r="E9">
        <f t="shared" si="2"/>
        <v>128.46</v>
      </c>
      <c r="F9">
        <f t="shared" si="2"/>
        <v>172.22</v>
      </c>
    </row>
    <row r="10" spans="1:14" x14ac:dyDescent="0.25">
      <c r="A10" t="s">
        <v>23</v>
      </c>
      <c r="B10">
        <f>B9^0.5</f>
        <v>12.52517464948094</v>
      </c>
      <c r="C10">
        <f t="shared" ref="C10:F10" si="3">C9^0.5</f>
        <v>12.1783619588186</v>
      </c>
      <c r="D10">
        <f t="shared" si="3"/>
        <v>13.689777207829206</v>
      </c>
      <c r="E10">
        <f t="shared" si="3"/>
        <v>11.334019587066189</v>
      </c>
      <c r="F10">
        <f t="shared" si="3"/>
        <v>13.123261789661898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6" r:id="rId3">
          <objectPr defaultSize="0" autoPict="0" r:id="rId4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523875</xdr:colOff>
                <xdr:row>1</xdr:row>
                <xdr:rowOff>47625</xdr:rowOff>
              </to>
            </anchor>
          </objectPr>
        </oleObject>
      </mc:Choice>
      <mc:Fallback>
        <oleObject progId="Equation.3" shapeId="3076" r:id="rId3"/>
      </mc:Fallback>
    </mc:AlternateContent>
    <mc:AlternateContent xmlns:mc="http://schemas.openxmlformats.org/markup-compatibility/2006">
      <mc:Choice Requires="x14">
        <oleObject progId="Equation.3" shapeId="3075" r:id="rId5">
          <objectPr defaultSize="0" autoPict="0" r:id="rId6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2</xdr:row>
                <xdr:rowOff>47625</xdr:rowOff>
              </to>
            </anchor>
          </objectPr>
        </oleObject>
      </mc:Choice>
      <mc:Fallback>
        <oleObject progId="Equation.3" shapeId="3075" r:id="rId5"/>
      </mc:Fallback>
    </mc:AlternateContent>
    <mc:AlternateContent xmlns:mc="http://schemas.openxmlformats.org/markup-compatibility/2006">
      <mc:Choice Requires="x14">
        <oleObject progId="Equation.3" shapeId="3074" r:id="rId7">
          <objectPr defaultSize="0" autoPict="0" r:id="rId8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276225</xdr:colOff>
                <xdr:row>3</xdr:row>
                <xdr:rowOff>57150</xdr:rowOff>
              </to>
            </anchor>
          </objectPr>
        </oleObject>
      </mc:Choice>
      <mc:Fallback>
        <oleObject progId="Equation.3" shapeId="3074" r:id="rId7"/>
      </mc:Fallback>
    </mc:AlternateContent>
    <mc:AlternateContent xmlns:mc="http://schemas.openxmlformats.org/markup-compatibility/2006">
      <mc:Choice Requires="x14">
        <oleObject progId="Equation.3" shapeId="3073" r:id="rId9">
          <objectPr defaultSize="0" autoPict="0" r:id="rId10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276225</xdr:colOff>
                <xdr:row>4</xdr:row>
                <xdr:rowOff>57150</xdr:rowOff>
              </to>
            </anchor>
          </objectPr>
        </oleObject>
      </mc:Choice>
      <mc:Fallback>
        <oleObject progId="Equation.3" shapeId="3073" r:id="rId9"/>
      </mc:Fallback>
    </mc:AlternateContent>
    <mc:AlternateContent xmlns:mc="http://schemas.openxmlformats.org/markup-compatibility/2006">
      <mc:Choice Requires="x14">
        <oleObject progId="Equation.3" shapeId="3077" r:id="rId11">
          <objectPr defaultSize="0" autoPict="0" r:id="rId12">
            <anchor moveWithCells="1" sizeWithCells="1">
              <from>
                <xdr:col>8</xdr:col>
                <xdr:colOff>0</xdr:colOff>
                <xdr:row>1</xdr:row>
                <xdr:rowOff>0</xdr:rowOff>
              </from>
              <to>
                <xdr:col>11</xdr:col>
                <xdr:colOff>47625</xdr:colOff>
                <xdr:row>4</xdr:row>
                <xdr:rowOff>47625</xdr:rowOff>
              </to>
            </anchor>
          </objectPr>
        </oleObject>
      </mc:Choice>
      <mc:Fallback>
        <oleObject progId="Equation.3" shapeId="3077" r:id="rId11"/>
      </mc:Fallback>
    </mc:AlternateContent>
    <mc:AlternateContent xmlns:mc="http://schemas.openxmlformats.org/markup-compatibility/2006">
      <mc:Choice Requires="x14">
        <oleObject progId="Equation.3" shapeId="3078" r:id="rId13">
          <objectPr defaultSize="0" autoPict="0" r:id="rId14">
            <anchor moveWithCells="1" sizeWithCells="1">
              <from>
                <xdr:col>12</xdr:col>
                <xdr:colOff>0</xdr:colOff>
                <xdr:row>1</xdr:row>
                <xdr:rowOff>0</xdr:rowOff>
              </from>
              <to>
                <xdr:col>13</xdr:col>
                <xdr:colOff>238125</xdr:colOff>
                <xdr:row>4</xdr:row>
                <xdr:rowOff>47625</xdr:rowOff>
              </to>
            </anchor>
          </objectPr>
        </oleObject>
      </mc:Choice>
      <mc:Fallback>
        <oleObject progId="Equation.3" shapeId="3078" r:id="rId13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34D50-4643-4D06-9028-4D962B18F190}">
  <dimension ref="A1:D20"/>
  <sheetViews>
    <sheetView workbookViewId="0">
      <selection activeCell="B10" sqref="B10:B20"/>
    </sheetView>
  </sheetViews>
  <sheetFormatPr defaultRowHeight="15" x14ac:dyDescent="0.25"/>
  <sheetData>
    <row r="1" spans="1:4" ht="33" thickTop="1" thickBot="1" x14ac:dyDescent="0.3">
      <c r="A1" s="71" t="s">
        <v>30</v>
      </c>
      <c r="B1" s="72" t="s">
        <v>31</v>
      </c>
      <c r="C1" s="73" t="s">
        <v>32</v>
      </c>
      <c r="D1" s="74" t="s">
        <v>33</v>
      </c>
    </row>
    <row r="2" spans="1:4" ht="17.25" thickTop="1" thickBot="1" x14ac:dyDescent="0.3">
      <c r="A2" s="75"/>
      <c r="B2" s="76"/>
      <c r="C2" s="77"/>
      <c r="D2" s="78"/>
    </row>
    <row r="3" spans="1:4" ht="17.25" thickTop="1" thickBot="1" x14ac:dyDescent="0.3">
      <c r="A3" s="55"/>
      <c r="B3" s="79">
        <v>0.15</v>
      </c>
      <c r="C3" s="80">
        <v>0.28000000000000003</v>
      </c>
      <c r="D3" s="81">
        <v>0.6</v>
      </c>
    </row>
    <row r="4" spans="1:4" ht="16.5" thickBot="1" x14ac:dyDescent="0.3">
      <c r="A4" s="82"/>
      <c r="B4" s="83">
        <v>0.21</v>
      </c>
      <c r="C4" s="6">
        <v>0.42</v>
      </c>
      <c r="D4" s="7">
        <v>0.4</v>
      </c>
    </row>
    <row r="5" spans="1:4" ht="15.75" thickTop="1" x14ac:dyDescent="0.25"/>
    <row r="6" spans="1:4" x14ac:dyDescent="0.25">
      <c r="A6" t="s">
        <v>20</v>
      </c>
      <c r="B6">
        <f>SUMPRODUCT(B3:B4,D3:D4)</f>
        <v>0.17399999999999999</v>
      </c>
    </row>
    <row r="8" spans="1:4" x14ac:dyDescent="0.25">
      <c r="A8" t="s">
        <v>34</v>
      </c>
    </row>
    <row r="9" spans="1:4" x14ac:dyDescent="0.25">
      <c r="A9" t="s">
        <v>22</v>
      </c>
      <c r="B9" t="s">
        <v>35</v>
      </c>
    </row>
    <row r="10" spans="1:4" x14ac:dyDescent="0.25">
      <c r="A10">
        <v>1</v>
      </c>
      <c r="B10">
        <f>$D$3^2*$C$3^2+$D$4^2*$C$4^2+2*$D$3*$D$4*A10*$C$3*$C$4</f>
        <v>0.11289600000000001</v>
      </c>
    </row>
    <row r="11" spans="1:4" x14ac:dyDescent="0.25">
      <c r="A11">
        <f>A10-0.2</f>
        <v>0.8</v>
      </c>
      <c r="B11">
        <f t="shared" ref="B11:B20" si="0">$D$3^2*$C$3^2+$D$4^2*$C$4^2+2*$D$3*$D$4*A11*$C$3*$C$4</f>
        <v>0.10160640000000001</v>
      </c>
    </row>
    <row r="12" spans="1:4" x14ac:dyDescent="0.25">
      <c r="A12">
        <f t="shared" ref="A12:A20" si="1">A11-0.2</f>
        <v>0.60000000000000009</v>
      </c>
      <c r="B12">
        <f t="shared" si="0"/>
        <v>9.0316800000000003E-2</v>
      </c>
    </row>
    <row r="13" spans="1:4" x14ac:dyDescent="0.25">
      <c r="A13">
        <f t="shared" si="1"/>
        <v>0.40000000000000008</v>
      </c>
      <c r="B13">
        <f t="shared" si="0"/>
        <v>7.902720000000002E-2</v>
      </c>
    </row>
    <row r="14" spans="1:4" x14ac:dyDescent="0.25">
      <c r="A14">
        <f t="shared" si="1"/>
        <v>0.20000000000000007</v>
      </c>
      <c r="B14">
        <f t="shared" si="0"/>
        <v>6.7737600000000009E-2</v>
      </c>
    </row>
    <row r="15" spans="1:4" x14ac:dyDescent="0.25">
      <c r="A15">
        <f t="shared" si="1"/>
        <v>0</v>
      </c>
      <c r="B15">
        <f t="shared" si="0"/>
        <v>5.6448000000000005E-2</v>
      </c>
    </row>
    <row r="16" spans="1:4" x14ac:dyDescent="0.25">
      <c r="A16">
        <f t="shared" si="1"/>
        <v>-0.2</v>
      </c>
      <c r="B16">
        <f t="shared" si="0"/>
        <v>4.5158400000000001E-2</v>
      </c>
    </row>
    <row r="17" spans="1:2" x14ac:dyDescent="0.25">
      <c r="A17">
        <f t="shared" si="1"/>
        <v>-0.4</v>
      </c>
      <c r="B17">
        <f t="shared" si="0"/>
        <v>3.3868800000000004E-2</v>
      </c>
    </row>
    <row r="18" spans="1:2" x14ac:dyDescent="0.25">
      <c r="A18">
        <f t="shared" si="1"/>
        <v>-0.60000000000000009</v>
      </c>
      <c r="B18">
        <f t="shared" si="0"/>
        <v>2.2579200000000001E-2</v>
      </c>
    </row>
    <row r="19" spans="1:2" x14ac:dyDescent="0.25">
      <c r="A19">
        <f>A18-0.2</f>
        <v>-0.8</v>
      </c>
      <c r="B19">
        <f t="shared" si="0"/>
        <v>1.1289599999999997E-2</v>
      </c>
    </row>
    <row r="20" spans="1:2" x14ac:dyDescent="0.25">
      <c r="A20">
        <f t="shared" si="1"/>
        <v>-1</v>
      </c>
      <c r="B20">
        <f t="shared" si="0"/>
        <v>0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2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47625</xdr:rowOff>
              </to>
            </anchor>
          </objectPr>
        </oleObject>
      </mc:Choice>
      <mc:Fallback>
        <oleObject progId="Equation.3" shapeId="4102" r:id="rId3"/>
      </mc:Fallback>
    </mc:AlternateContent>
    <mc:AlternateContent xmlns:mc="http://schemas.openxmlformats.org/markup-compatibility/2006">
      <mc:Choice Requires="x14">
        <oleObject progId="Equation.3" shapeId="4101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47625</xdr:rowOff>
              </to>
            </anchor>
          </objectPr>
        </oleObject>
      </mc:Choice>
      <mc:Fallback>
        <oleObject progId="Equation.3" shapeId="4101" r:id="rId5"/>
      </mc:Fallback>
    </mc:AlternateContent>
    <mc:AlternateContent xmlns:mc="http://schemas.openxmlformats.org/markup-compatibility/2006">
      <mc:Choice Requires="x14">
        <oleObject progId="Equation.3" shapeId="4100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2</xdr:row>
                <xdr:rowOff>19050</xdr:rowOff>
              </to>
            </anchor>
          </objectPr>
        </oleObject>
      </mc:Choice>
      <mc:Fallback>
        <oleObject progId="Equation.3" shapeId="4100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47625</xdr:rowOff>
              </to>
            </anchor>
          </objectPr>
        </oleObject>
      </mc:Choice>
      <mc:Fallback>
        <oleObject progId="Equation.3" shapeId="4099" r:id="rId9"/>
      </mc:Fallback>
    </mc:AlternateContent>
    <mc:AlternateContent xmlns:mc="http://schemas.openxmlformats.org/markup-compatibility/2006">
      <mc:Choice Requires="x14">
        <oleObject progId="Equation.3" shapeId="4098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4098" r:id="rId11"/>
      </mc:Fallback>
    </mc:AlternateContent>
    <mc:AlternateContent xmlns:mc="http://schemas.openxmlformats.org/markup-compatibility/2006">
      <mc:Choice Requires="x14">
        <oleObject progId="Equation.3" shapeId="4097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4097" r:id="rId1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5040-34E2-4CD0-B048-7A181EBE608F}">
  <dimension ref="A1:M30"/>
  <sheetViews>
    <sheetView tabSelected="1" workbookViewId="0">
      <selection activeCell="B12" sqref="B12"/>
    </sheetView>
  </sheetViews>
  <sheetFormatPr defaultRowHeight="15" x14ac:dyDescent="0.25"/>
  <sheetData>
    <row r="1" spans="1:13" ht="17.25" thickTop="1" thickBot="1" x14ac:dyDescent="0.3">
      <c r="A1" s="84" t="s">
        <v>30</v>
      </c>
      <c r="B1" s="85" t="s">
        <v>36</v>
      </c>
      <c r="C1" s="86" t="s">
        <v>32</v>
      </c>
      <c r="D1" s="87" t="s">
        <v>33</v>
      </c>
    </row>
    <row r="2" spans="1:13" ht="20.25" thickTop="1" thickBot="1" x14ac:dyDescent="0.3">
      <c r="A2" s="88"/>
      <c r="B2" s="89"/>
      <c r="C2" s="90"/>
      <c r="D2" s="91"/>
    </row>
    <row r="3" spans="1:13" ht="17.25" thickTop="1" thickBot="1" x14ac:dyDescent="0.3">
      <c r="A3" s="92"/>
      <c r="B3" s="79">
        <v>0.13</v>
      </c>
      <c r="C3" s="95">
        <v>0.28000000000000003</v>
      </c>
      <c r="D3" s="81">
        <v>0.2</v>
      </c>
    </row>
    <row r="4" spans="1:13" ht="16.5" thickBot="1" x14ac:dyDescent="0.3">
      <c r="A4" s="82"/>
      <c r="B4" s="83">
        <v>0.25</v>
      </c>
      <c r="C4" s="96">
        <v>0.42</v>
      </c>
      <c r="D4" s="7">
        <v>0.4</v>
      </c>
    </row>
    <row r="5" spans="1:13" ht="17.25" thickTop="1" thickBot="1" x14ac:dyDescent="0.3">
      <c r="A5" s="67"/>
      <c r="B5" s="83">
        <v>0.21</v>
      </c>
      <c r="C5" s="96">
        <v>0.35</v>
      </c>
      <c r="D5" s="7">
        <v>0.1</v>
      </c>
    </row>
    <row r="6" spans="1:13" ht="17.25" thickTop="1" thickBot="1" x14ac:dyDescent="0.3">
      <c r="A6" s="67"/>
      <c r="B6" s="83">
        <v>0.41</v>
      </c>
      <c r="C6" s="96">
        <v>0.48</v>
      </c>
      <c r="D6" s="7">
        <v>0.2</v>
      </c>
    </row>
    <row r="7" spans="1:13" ht="17.25" thickTop="1" thickBot="1" x14ac:dyDescent="0.3">
      <c r="A7" s="67"/>
      <c r="B7" s="83">
        <v>0.3</v>
      </c>
      <c r="C7" s="96">
        <v>0.39</v>
      </c>
      <c r="D7" s="7">
        <v>0.1</v>
      </c>
    </row>
    <row r="8" spans="1:13" ht="15.75" thickTop="1" x14ac:dyDescent="0.25">
      <c r="H8" t="s">
        <v>37</v>
      </c>
      <c r="I8" s="94">
        <f t="array" ref="I8:M8">TRANSPOSE(H9:H13)</f>
        <v>0.28000000000000003</v>
      </c>
      <c r="J8" s="94">
        <v>0.42</v>
      </c>
      <c r="K8" s="94">
        <v>0.35</v>
      </c>
      <c r="L8" s="94">
        <v>0.48</v>
      </c>
      <c r="M8" s="94">
        <v>0.39</v>
      </c>
    </row>
    <row r="9" spans="1:13" x14ac:dyDescent="0.25">
      <c r="H9" s="94">
        <f>C3</f>
        <v>0.28000000000000003</v>
      </c>
      <c r="I9" s="93">
        <v>1</v>
      </c>
      <c r="J9" s="93">
        <v>0.3</v>
      </c>
      <c r="K9" s="93">
        <v>0.41</v>
      </c>
      <c r="L9" s="93">
        <v>-0.23</v>
      </c>
      <c r="M9" s="93">
        <v>0.13</v>
      </c>
    </row>
    <row r="10" spans="1:13" x14ac:dyDescent="0.25">
      <c r="A10" t="s">
        <v>20</v>
      </c>
      <c r="B10">
        <f>SUMPRODUCT(B3:B7,D3:D7)</f>
        <v>0.25900000000000001</v>
      </c>
      <c r="H10" s="94">
        <f t="shared" ref="H10:H13" si="0">C4</f>
        <v>0.42</v>
      </c>
      <c r="I10" s="93">
        <f t="array" ref="I10:I13">TRANSPOSE(J9:M9)</f>
        <v>0.3</v>
      </c>
      <c r="J10" s="93">
        <v>1</v>
      </c>
      <c r="K10" s="93">
        <v>0.25</v>
      </c>
      <c r="L10" s="93">
        <v>-0.09</v>
      </c>
      <c r="M10" s="93">
        <v>0</v>
      </c>
    </row>
    <row r="11" spans="1:13" x14ac:dyDescent="0.25">
      <c r="H11" s="94">
        <f t="shared" si="0"/>
        <v>0.35</v>
      </c>
      <c r="I11" s="93">
        <v>0.41</v>
      </c>
      <c r="J11" s="93">
        <f t="array" ref="J11:J13">TRANSPOSE(K10:M10)</f>
        <v>0.25</v>
      </c>
      <c r="K11" s="93">
        <v>1</v>
      </c>
      <c r="L11" s="93">
        <v>-0.22</v>
      </c>
      <c r="M11" s="93">
        <v>0.31</v>
      </c>
    </row>
    <row r="12" spans="1:13" ht="18.75" x14ac:dyDescent="0.3">
      <c r="A12" t="s">
        <v>29</v>
      </c>
      <c r="B12" s="97">
        <f>D3^2*C3^2+D4^2*C4^2+D5^2*C5^2+D6^2*C6^2+D7^2*C7^2+2*D3*D4*J9*C3*C4+2*D3*D5*C3*C5*K9+2*D3*D6*C3*C6*L9+2*D3*D7*C3*C7*M9+2*D4*D5*C4*C5*K10+2*D4*D6*C4*C6*L10+2*D4*D7*C4*C7*M10+2*D5*D6*C5*C6*L11+2*D5*D7*C5*C7*M11+2*D6*D7*C6*C7*M12</f>
        <v>4.9122060000000002E-2</v>
      </c>
      <c r="H12" s="94">
        <f t="shared" si="0"/>
        <v>0.48</v>
      </c>
      <c r="I12" s="93">
        <v>-0.23</v>
      </c>
      <c r="J12" s="93">
        <v>-0.09</v>
      </c>
      <c r="K12" s="93">
        <f t="array" ref="K12:K13">TRANSPOSE(L11:M11)</f>
        <v>-0.22</v>
      </c>
      <c r="L12" s="93">
        <v>1</v>
      </c>
      <c r="M12" s="93">
        <v>0.14000000000000001</v>
      </c>
    </row>
    <row r="13" spans="1:13" x14ac:dyDescent="0.25">
      <c r="H13" s="94">
        <f t="shared" si="0"/>
        <v>0.39</v>
      </c>
      <c r="I13" s="93">
        <v>0.13</v>
      </c>
      <c r="J13" s="93">
        <v>0</v>
      </c>
      <c r="K13" s="93">
        <v>0.31</v>
      </c>
      <c r="L13" s="93">
        <f>M12</f>
        <v>0.14000000000000001</v>
      </c>
      <c r="M13" s="93">
        <v>1</v>
      </c>
    </row>
    <row r="15" spans="1:13" x14ac:dyDescent="0.25">
      <c r="H15" t="s">
        <v>38</v>
      </c>
    </row>
    <row r="16" spans="1:13" x14ac:dyDescent="0.25">
      <c r="H16" t="s">
        <v>39</v>
      </c>
      <c r="I16" s="94">
        <f t="array" ref="I16:M16">TRANSPOSE(H17:H22)</f>
        <v>0.2</v>
      </c>
      <c r="J16" s="94">
        <v>0.4</v>
      </c>
      <c r="K16" s="94">
        <v>0.1</v>
      </c>
      <c r="L16" s="94">
        <v>0.2</v>
      </c>
      <c r="M16" s="94">
        <v>0.1</v>
      </c>
    </row>
    <row r="17" spans="8:13" x14ac:dyDescent="0.25">
      <c r="H17" s="94">
        <f>D3</f>
        <v>0.2</v>
      </c>
      <c r="I17" s="93">
        <f>$H9*I9*I$8</f>
        <v>7.8400000000000011E-2</v>
      </c>
      <c r="J17" s="93">
        <f>$H9*J9*J$8</f>
        <v>3.5279999999999999E-2</v>
      </c>
      <c r="K17" s="93">
        <f>$H9*K9*K$8</f>
        <v>4.018E-2</v>
      </c>
      <c r="L17" s="93">
        <f>$H9*L9*L$8</f>
        <v>-3.0912000000000005E-2</v>
      </c>
      <c r="M17" s="93">
        <f>$H9*M9*M$8</f>
        <v>1.4196000000000002E-2</v>
      </c>
    </row>
    <row r="18" spans="8:13" x14ac:dyDescent="0.25">
      <c r="H18" s="94">
        <f t="shared" ref="H18:H21" si="1">D4</f>
        <v>0.4</v>
      </c>
      <c r="I18" s="93">
        <f>$H10*I10*I$8</f>
        <v>3.5280000000000006E-2</v>
      </c>
      <c r="J18" s="93">
        <f>$H10*J10*J$8</f>
        <v>0.17639999999999997</v>
      </c>
      <c r="K18" s="93">
        <f>$H10*K10*K$8</f>
        <v>3.6749999999999998E-2</v>
      </c>
      <c r="L18" s="93">
        <f>$H10*L10*L$8</f>
        <v>-1.8144E-2</v>
      </c>
      <c r="M18" s="93">
        <f>$H10*M10*M$8</f>
        <v>0</v>
      </c>
    </row>
    <row r="19" spans="8:13" x14ac:dyDescent="0.25">
      <c r="H19" s="94">
        <f t="shared" si="1"/>
        <v>0.1</v>
      </c>
      <c r="I19" s="93">
        <f>$H11*I11*I$8</f>
        <v>4.018E-2</v>
      </c>
      <c r="J19" s="93">
        <f>$H11*J11*J$8</f>
        <v>3.6749999999999998E-2</v>
      </c>
      <c r="K19" s="93">
        <f>$H11*K11*K$8</f>
        <v>0.12249999999999998</v>
      </c>
      <c r="L19" s="93">
        <f>$H11*L11*L$8</f>
        <v>-3.696E-2</v>
      </c>
      <c r="M19" s="93">
        <f>$H11*M11*M$8</f>
        <v>4.2314999999999998E-2</v>
      </c>
    </row>
    <row r="20" spans="8:13" x14ac:dyDescent="0.25">
      <c r="H20" s="94">
        <f t="shared" si="1"/>
        <v>0.2</v>
      </c>
      <c r="I20" s="93">
        <f>$H12*I12*I$8</f>
        <v>-3.0912000000000002E-2</v>
      </c>
      <c r="J20" s="93">
        <f>$H12*J12*J$8</f>
        <v>-1.8143999999999997E-2</v>
      </c>
      <c r="K20" s="93">
        <f>$H12*K12*K$8</f>
        <v>-3.696E-2</v>
      </c>
      <c r="L20" s="93">
        <f>$H12*L12*L$8</f>
        <v>0.23039999999999999</v>
      </c>
      <c r="M20" s="93">
        <f>$H12*M12*M$8</f>
        <v>2.6208000000000006E-2</v>
      </c>
    </row>
    <row r="21" spans="8:13" x14ac:dyDescent="0.25">
      <c r="H21" s="94">
        <f t="shared" si="1"/>
        <v>0.1</v>
      </c>
      <c r="I21" s="93">
        <f>$H13*I13*I$8</f>
        <v>1.4196000000000002E-2</v>
      </c>
      <c r="J21" s="93">
        <f>$H13*J13*J$8</f>
        <v>0</v>
      </c>
      <c r="K21" s="93">
        <f>$H13*K13*K$8</f>
        <v>4.2314999999999998E-2</v>
      </c>
      <c r="L21" s="93">
        <f>$H13*L13*L$8</f>
        <v>2.6208000000000002E-2</v>
      </c>
      <c r="M21" s="93">
        <f>$H13*M13*M$8</f>
        <v>0.15210000000000001</v>
      </c>
    </row>
    <row r="23" spans="8:13" x14ac:dyDescent="0.25">
      <c r="I23" s="93">
        <f>$H17*I17*I$16</f>
        <v>3.1360000000000008E-3</v>
      </c>
      <c r="J23" s="93">
        <f t="shared" ref="J23:M23" si="2">$H17*J17*J$16</f>
        <v>2.8224000000000001E-3</v>
      </c>
      <c r="K23" s="93">
        <f t="shared" si="2"/>
        <v>8.0360000000000002E-4</v>
      </c>
      <c r="L23" s="93">
        <f t="shared" si="2"/>
        <v>-1.2364800000000003E-3</v>
      </c>
      <c r="M23" s="93">
        <f t="shared" si="2"/>
        <v>2.8392000000000006E-4</v>
      </c>
    </row>
    <row r="24" spans="8:13" x14ac:dyDescent="0.25">
      <c r="I24" s="93">
        <f t="shared" ref="I24:M24" si="3">$H18*I18*I$16</f>
        <v>2.8224000000000009E-3</v>
      </c>
      <c r="J24" s="93">
        <f t="shared" si="3"/>
        <v>2.8223999999999999E-2</v>
      </c>
      <c r="K24" s="93">
        <f t="shared" si="3"/>
        <v>1.47E-3</v>
      </c>
      <c r="L24" s="93">
        <f t="shared" si="3"/>
        <v>-1.4515200000000002E-3</v>
      </c>
      <c r="M24" s="93">
        <f t="shared" si="3"/>
        <v>0</v>
      </c>
    </row>
    <row r="25" spans="8:13" x14ac:dyDescent="0.25">
      <c r="I25" s="93">
        <f t="shared" ref="I25:M25" si="4">$H19*I19*I$16</f>
        <v>8.0360000000000002E-4</v>
      </c>
      <c r="J25" s="93">
        <f t="shared" si="4"/>
        <v>1.47E-3</v>
      </c>
      <c r="K25" s="93">
        <f t="shared" si="4"/>
        <v>1.225E-3</v>
      </c>
      <c r="L25" s="93">
        <f t="shared" si="4"/>
        <v>-7.3920000000000008E-4</v>
      </c>
      <c r="M25" s="93">
        <f t="shared" si="4"/>
        <v>4.2315000000000001E-4</v>
      </c>
    </row>
    <row r="26" spans="8:13" x14ac:dyDescent="0.25">
      <c r="I26" s="93">
        <f t="shared" ref="I26:M26" si="5">$H20*I20*I$16</f>
        <v>-1.2364800000000003E-3</v>
      </c>
      <c r="J26" s="93">
        <f t="shared" si="5"/>
        <v>-1.45152E-3</v>
      </c>
      <c r="K26" s="93">
        <f t="shared" si="5"/>
        <v>-7.3920000000000008E-4</v>
      </c>
      <c r="L26" s="93">
        <f t="shared" si="5"/>
        <v>9.2160000000000002E-3</v>
      </c>
      <c r="M26" s="93">
        <f t="shared" si="5"/>
        <v>5.2416000000000019E-4</v>
      </c>
    </row>
    <row r="27" spans="8:13" x14ac:dyDescent="0.25">
      <c r="I27" s="93">
        <f t="shared" ref="I27:M27" si="6">$H21*I21*I$16</f>
        <v>2.8392000000000006E-4</v>
      </c>
      <c r="J27" s="93">
        <f t="shared" si="6"/>
        <v>0</v>
      </c>
      <c r="K27" s="93">
        <f t="shared" si="6"/>
        <v>4.2315000000000001E-4</v>
      </c>
      <c r="L27" s="93">
        <f t="shared" si="6"/>
        <v>5.2416000000000008E-4</v>
      </c>
      <c r="M27" s="93">
        <f t="shared" si="6"/>
        <v>1.5210000000000002E-3</v>
      </c>
    </row>
    <row r="30" spans="8:13" ht="18.75" x14ac:dyDescent="0.3">
      <c r="I30" t="s">
        <v>29</v>
      </c>
      <c r="J30" s="97">
        <f>SUM(I23:M27)</f>
        <v>4.9122060000000002E-2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9" r:id="rId3">
          <objectPr defaultSize="0" autoPict="0" r:id="rId4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228600</xdr:colOff>
                <xdr:row>2</xdr:row>
                <xdr:rowOff>9525</xdr:rowOff>
              </to>
            </anchor>
          </objectPr>
        </oleObject>
      </mc:Choice>
      <mc:Fallback>
        <oleObject progId="Equation.3" shapeId="5129" r:id="rId3"/>
      </mc:Fallback>
    </mc:AlternateContent>
    <mc:AlternateContent xmlns:mc="http://schemas.openxmlformats.org/markup-compatibility/2006">
      <mc:Choice Requires="x14">
        <oleObject progId="Equation.3" shapeId="5128" r:id="rId5">
          <objectPr defaultSize="0" autoPict="0" r:id="rId6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161925</xdr:colOff>
                <xdr:row>2</xdr:row>
                <xdr:rowOff>9525</xdr:rowOff>
              </to>
            </anchor>
          </objectPr>
        </oleObject>
      </mc:Choice>
      <mc:Fallback>
        <oleObject progId="Equation.3" shapeId="5128" r:id="rId5"/>
      </mc:Fallback>
    </mc:AlternateContent>
    <mc:AlternateContent xmlns:mc="http://schemas.openxmlformats.org/markup-compatibility/2006">
      <mc:Choice Requires="x14">
        <oleObject progId="Equation.3" shapeId="5127" r:id="rId7">
          <objectPr defaultSize="0" autoPict="0" r:id="rId8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228600</xdr:colOff>
                <xdr:row>1</xdr:row>
                <xdr:rowOff>238125</xdr:rowOff>
              </to>
            </anchor>
          </objectPr>
        </oleObject>
      </mc:Choice>
      <mc:Fallback>
        <oleObject progId="Equation.3" shapeId="5127" r:id="rId7"/>
      </mc:Fallback>
    </mc:AlternateContent>
    <mc:AlternateContent xmlns:mc="http://schemas.openxmlformats.org/markup-compatibility/2006">
      <mc:Choice Requires="x14">
        <oleObject progId="Equation.3" shapeId="5126" r:id="rId9">
          <objectPr defaultSize="0" autoPict="0" r:id="rId10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219075</xdr:colOff>
                <xdr:row>2</xdr:row>
                <xdr:rowOff>9525</xdr:rowOff>
              </to>
            </anchor>
          </objectPr>
        </oleObject>
      </mc:Choice>
      <mc:Fallback>
        <oleObject progId="Equation.3" shapeId="5126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12">
            <anchor moveWithCells="1" siz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3</xdr:row>
                <xdr:rowOff>47625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4" r:id="rId13">
          <objectPr defaultSize="0" autoPict="0" r:id="rId14">
            <anchor moveWithCells="1" siz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266700</xdr:colOff>
                <xdr:row>4</xdr:row>
                <xdr:rowOff>57150</xdr:rowOff>
              </to>
            </anchor>
          </objectPr>
        </oleObject>
      </mc:Choice>
      <mc:Fallback>
        <oleObject progId="Equation.3" shapeId="5124" r:id="rId13"/>
      </mc:Fallback>
    </mc:AlternateContent>
    <mc:AlternateContent xmlns:mc="http://schemas.openxmlformats.org/markup-compatibility/2006">
      <mc:Choice Requires="x14">
        <oleObject progId="Equation.3" shapeId="5123" r:id="rId15">
          <objectPr defaultSize="0" autoPict="0" r:id="rId16">
            <anchor moveWithCells="1" siz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266700</xdr:colOff>
                <xdr:row>5</xdr:row>
                <xdr:rowOff>47625</xdr:rowOff>
              </to>
            </anchor>
          </objectPr>
        </oleObject>
      </mc:Choice>
      <mc:Fallback>
        <oleObject progId="Equation.3" shapeId="5123" r:id="rId15"/>
      </mc:Fallback>
    </mc:AlternateContent>
    <mc:AlternateContent xmlns:mc="http://schemas.openxmlformats.org/markup-compatibility/2006">
      <mc:Choice Requires="x14">
        <oleObject progId="Equation.3" shapeId="5122" r:id="rId17">
          <objectPr defaultSize="0" autoPict="0" r:id="rId18">
            <anchor moveWithCells="1" siz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266700</xdr:colOff>
                <xdr:row>6</xdr:row>
                <xdr:rowOff>47625</xdr:rowOff>
              </to>
            </anchor>
          </objectPr>
        </oleObject>
      </mc:Choice>
      <mc:Fallback>
        <oleObject progId="Equation.3" shapeId="5122" r:id="rId17"/>
      </mc:Fallback>
    </mc:AlternateContent>
    <mc:AlternateContent xmlns:mc="http://schemas.openxmlformats.org/markup-compatibility/2006">
      <mc:Choice Requires="x14">
        <oleObject progId="Equation.3" shapeId="5121" r:id="rId19">
          <objectPr defaultSize="0" autoPict="0" r:id="rId20">
            <anchor moveWithCells="1" siz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266700</xdr:colOff>
                <xdr:row>7</xdr:row>
                <xdr:rowOff>47625</xdr:rowOff>
              </to>
            </anchor>
          </objectPr>
        </oleObject>
      </mc:Choice>
      <mc:Fallback>
        <oleObject progId="Equation.3" shapeId="5121" r:id="rId19"/>
      </mc:Fallback>
    </mc:AlternateContent>
    <mc:AlternateContent xmlns:mc="http://schemas.openxmlformats.org/markup-compatibility/2006">
      <mc:Choice Requires="x14">
        <oleObject progId="Equation.3" shapeId="5130" r:id="rId21">
          <objectPr defaultSize="0" autoPict="0" r:id="rId22">
            <anchor moveWithCells="1" sizeWithCells="1">
              <from>
                <xdr:col>7</xdr:col>
                <xdr:colOff>0</xdr:colOff>
                <xdr:row>1</xdr:row>
                <xdr:rowOff>0</xdr:rowOff>
              </from>
              <to>
                <xdr:col>12</xdr:col>
                <xdr:colOff>28575</xdr:colOff>
                <xdr:row>6</xdr:row>
                <xdr:rowOff>180975</xdr:rowOff>
              </to>
            </anchor>
          </objectPr>
        </oleObject>
      </mc:Choice>
      <mc:Fallback>
        <oleObject progId="Equation.3" shapeId="5130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csystem</dc:creator>
  <cp:lastModifiedBy>csystem</cp:lastModifiedBy>
  <dcterms:created xsi:type="dcterms:W3CDTF">2022-02-22T17:05:11Z</dcterms:created>
  <dcterms:modified xsi:type="dcterms:W3CDTF">2022-02-22T18:25:09Z</dcterms:modified>
</cp:coreProperties>
</file>