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Taxation\"/>
    </mc:Choice>
  </mc:AlternateContent>
  <xr:revisionPtr revIDLastSave="0" documentId="13_ncr:1_{5C292B89-A831-4817-A472-D38DB3EADC9B}" xr6:coauthVersionLast="45" xr6:coauthVersionMax="45" xr10:uidLastSave="{00000000-0000-0000-0000-000000000000}"/>
  <bookViews>
    <workbookView xWindow="-120" yWindow="-120" windowWidth="29040" windowHeight="15840" activeTab="3" xr2:uid="{00000000-000D-0000-FFFF-FFFF00000000}"/>
  </bookViews>
  <sheets>
    <sheet name="cover page" sheetId="7" r:id="rId1"/>
    <sheet name="tax payer" sheetId="1" r:id="rId2"/>
    <sheet name="scope of PIT" sheetId="6" r:id="rId3"/>
    <sheet name="proforma for PIT" sheetId="3" r:id="rId4"/>
    <sheet name="proforma for Agrmnt-based em-t" sheetId="8" r:id="rId5"/>
    <sheet name="empl-t&amp;bus income - add.notes" sheetId="4" r:id="rId6"/>
    <sheet name="admin-n"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0" i="4" l="1"/>
  <c r="R13" i="8"/>
  <c r="Q13" i="8"/>
  <c r="R12" i="8"/>
  <c r="R9" i="8"/>
  <c r="Q9" i="8"/>
  <c r="P9" i="8"/>
  <c r="O9" i="8"/>
  <c r="Q8" i="8"/>
  <c r="Q7" i="8"/>
  <c r="Q6" i="8"/>
  <c r="Q5" i="8"/>
  <c r="P12" i="8"/>
  <c r="K10" i="8"/>
  <c r="I11" i="8"/>
  <c r="H11" i="8"/>
  <c r="I10" i="8"/>
  <c r="K8" i="8"/>
  <c r="J8" i="8"/>
  <c r="I8" i="8"/>
  <c r="H8" i="8"/>
  <c r="J7" i="8"/>
  <c r="H7" i="8"/>
  <c r="J6" i="8"/>
  <c r="P10" i="8" l="1"/>
  <c r="O10" i="8"/>
  <c r="O13" i="8" s="1"/>
  <c r="R8" i="8"/>
  <c r="R7" i="8"/>
  <c r="K7" i="8"/>
  <c r="I7" i="8"/>
  <c r="R6" i="8"/>
  <c r="R10" i="8" s="1"/>
  <c r="Q10" i="8"/>
  <c r="K6" i="8"/>
  <c r="R5" i="8"/>
  <c r="J11" i="8" l="1"/>
  <c r="P13" i="8"/>
  <c r="K11" i="8"/>
  <c r="L7" i="7"/>
  <c r="L9" i="7" l="1"/>
  <c r="G54" i="4" l="1"/>
  <c r="F133" i="4" l="1"/>
  <c r="F134" i="4"/>
  <c r="H123" i="4" l="1"/>
  <c r="H125" i="4"/>
  <c r="H124" i="4"/>
  <c r="H122" i="4"/>
  <c r="H53" i="4"/>
  <c r="H52" i="4"/>
  <c r="H51" i="4"/>
  <c r="F54" i="4"/>
  <c r="H54" i="4" l="1"/>
  <c r="F126" i="4"/>
  <c r="H1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Oleksandra</author>
  </authors>
  <commentList>
    <comment ref="C14" authorId="0" shapeId="0" xr:uid="{00000000-0006-0000-0000-000001000000}">
      <text>
        <r>
          <rPr>
            <b/>
            <sz val="9"/>
            <color indexed="81"/>
            <rFont val="Tahoma"/>
            <family val="2"/>
          </rPr>
          <t>Oleksandra:</t>
        </r>
        <r>
          <rPr>
            <sz val="9"/>
            <color indexed="81"/>
            <rFont val="Tahoma"/>
            <family val="2"/>
          </rPr>
          <t xml:space="preserve">
frequency, duration, and regularity of stays that are part of the settled routine of an individual’s life. Ususally, last 5 years of individual's life for definition are taken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Oleksandra</author>
  </authors>
  <commentList>
    <comment ref="F5" authorId="0" shapeId="0" xr:uid="{00000000-0006-0000-0100-000001000000}">
      <text>
        <r>
          <rPr>
            <b/>
            <sz val="9"/>
            <color indexed="81"/>
            <rFont val="Tahoma"/>
            <family val="2"/>
          </rPr>
          <t>Oleksandra:</t>
        </r>
        <r>
          <rPr>
            <sz val="9"/>
            <color indexed="81"/>
            <rFont val="Tahoma"/>
            <family val="2"/>
          </rPr>
          <t xml:space="preserve">
exempted if certain conditions are fulfilled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Oleksandra</author>
  </authors>
  <commentList>
    <comment ref="B14" authorId="0" shapeId="0" xr:uid="{00000000-0006-0000-0200-000001000000}">
      <text>
        <r>
          <rPr>
            <b/>
            <sz val="9"/>
            <color indexed="81"/>
            <rFont val="Tahoma"/>
            <family val="2"/>
          </rPr>
          <t>Oleksandra:</t>
        </r>
        <r>
          <rPr>
            <sz val="9"/>
            <color indexed="81"/>
            <rFont val="Tahoma"/>
            <family val="2"/>
          </rPr>
          <t xml:space="preserve">
up to given limits</t>
        </r>
      </text>
    </comment>
    <comment ref="B45" authorId="0" shapeId="0" xr:uid="{00000000-0006-0000-0200-000002000000}">
      <text>
        <r>
          <rPr>
            <b/>
            <sz val="9"/>
            <color indexed="81"/>
            <rFont val="Tahoma"/>
            <family val="2"/>
          </rPr>
          <t>Oleksandra:</t>
        </r>
        <r>
          <rPr>
            <sz val="9"/>
            <color indexed="81"/>
            <rFont val="Tahoma"/>
            <family val="2"/>
          </rPr>
          <t xml:space="preserve">
up to given limits</t>
        </r>
      </text>
    </comment>
    <comment ref="B61" authorId="0" shapeId="0" xr:uid="{00000000-0006-0000-0200-000003000000}">
      <text>
        <r>
          <rPr>
            <b/>
            <sz val="9"/>
            <color indexed="81"/>
            <rFont val="Tahoma"/>
            <family val="2"/>
          </rPr>
          <t>Oleksandra:</t>
        </r>
        <r>
          <rPr>
            <sz val="9"/>
            <color indexed="81"/>
            <rFont val="Tahoma"/>
            <family val="2"/>
          </rPr>
          <t xml:space="preserve">
monthly PIT payments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tc={8C965C75-4C21-41AC-B6FD-4DF9C41F89EF}</author>
    <author>Oleksandra Lemeshko</author>
  </authors>
  <commentList>
    <comment ref="H50"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applicable also to person without taxable income</t>
      </text>
    </comment>
    <comment ref="F62" authorId="1" shapeId="0" xr:uid="{CFA5FF8A-1170-4D02-A21B-72B9B8F49E08}">
      <text>
        <r>
          <rPr>
            <b/>
            <sz val="9"/>
            <color indexed="81"/>
            <rFont val="Tahoma"/>
            <family val="2"/>
          </rPr>
          <t>Oleksandra Lemeshko:</t>
        </r>
        <r>
          <rPr>
            <sz val="9"/>
            <color indexed="81"/>
            <rFont val="Tahoma"/>
            <family val="2"/>
          </rPr>
          <t xml:space="preserve">
as per 2020; for 2021 it will be 1,701,168 czk
</t>
        </r>
      </text>
    </comment>
  </commentList>
</comments>
</file>

<file path=xl/sharedStrings.xml><?xml version="1.0" encoding="utf-8"?>
<sst xmlns="http://schemas.openxmlformats.org/spreadsheetml/2006/main" count="617" uniqueCount="449">
  <si>
    <t>Tax payer</t>
  </si>
  <si>
    <t>resident</t>
  </si>
  <si>
    <t>nonresident</t>
  </si>
  <si>
    <t>Scope of PIT</t>
  </si>
  <si>
    <t>taxable income</t>
  </si>
  <si>
    <t>exempted income</t>
  </si>
  <si>
    <t>overall tax base</t>
  </si>
  <si>
    <t>subject to PIT</t>
  </si>
  <si>
    <t>not subject to PIT</t>
  </si>
  <si>
    <t>employment income</t>
  </si>
  <si>
    <t>business (=self-employment) income</t>
  </si>
  <si>
    <t>capital income</t>
  </si>
  <si>
    <t>rental income</t>
  </si>
  <si>
    <t>other income</t>
  </si>
  <si>
    <t>Tax liability deductions</t>
  </si>
  <si>
    <t>Tax base deductions</t>
  </si>
  <si>
    <t>Employment income</t>
  </si>
  <si>
    <t>SHI</t>
  </si>
  <si>
    <t>Business (self-employment) income</t>
  </si>
  <si>
    <t>local competence</t>
  </si>
  <si>
    <t>communication with tax authorities</t>
  </si>
  <si>
    <t>* evidence from CZ</t>
  </si>
  <si>
    <t>unlimited tax liability in CZ =&gt; CZ tax on worldwide income</t>
  </si>
  <si>
    <t>limited tax liability in CZ =&gt; CZ tax on CZ-origin income</t>
  </si>
  <si>
    <t>to disclose worlwide income</t>
  </si>
  <si>
    <t>to disclose CZ-origin income</t>
  </si>
  <si>
    <t>permanent home</t>
  </si>
  <si>
    <t>or</t>
  </si>
  <si>
    <t>presence in CZ for more than 183 days</t>
  </si>
  <si>
    <t>if none of two conditions for tax residency are not satisfied</t>
  </si>
  <si>
    <t>impact on tax liability*:</t>
  </si>
  <si>
    <t>impact on tax return*:</t>
  </si>
  <si>
    <t>conditions*:</t>
  </si>
  <si>
    <t>Additional conditions:</t>
  </si>
  <si>
    <t>centre of vital interests</t>
  </si>
  <si>
    <t>habitual abode</t>
  </si>
  <si>
    <t>place of effective management</t>
  </si>
  <si>
    <t>for legal entity</t>
  </si>
  <si>
    <t>income from sale of family house or an apartment</t>
  </si>
  <si>
    <t>income from sale of other immovable property</t>
  </si>
  <si>
    <t>income from sale of tangible movable aaset</t>
  </si>
  <si>
    <t>income from sale of securities</t>
  </si>
  <si>
    <t>prizes awareded in public, promotional or sports competition, prizes in lotteries and awards from gambles</t>
  </si>
  <si>
    <t>benefits from state-approved insurance</t>
  </si>
  <si>
    <t>inheretance income</t>
  </si>
  <si>
    <t>gifts</t>
  </si>
  <si>
    <t>gifts received in connection with business activity</t>
  </si>
  <si>
    <t>loans</t>
  </si>
  <si>
    <t>Annual gross income</t>
  </si>
  <si>
    <t>Employer's SHI</t>
  </si>
  <si>
    <t>Expenses</t>
  </si>
  <si>
    <t>Partial tax base</t>
  </si>
  <si>
    <t>business income</t>
  </si>
  <si>
    <t>x</t>
  </si>
  <si>
    <t>x/(x)</t>
  </si>
  <si>
    <t>Total tax base</t>
  </si>
  <si>
    <t>X</t>
  </si>
  <si>
    <t>Personal income</t>
  </si>
  <si>
    <t>interest paid on mortgage</t>
  </si>
  <si>
    <t>pension insurance contributions</t>
  </si>
  <si>
    <t>life insurance contributions</t>
  </si>
  <si>
    <t>trade union contributions</t>
  </si>
  <si>
    <t>tax loss from previous periods</t>
  </si>
  <si>
    <t>R&amp;D allowances</t>
  </si>
  <si>
    <t>professional education allowance</t>
  </si>
  <si>
    <t>Tax base after deductions</t>
  </si>
  <si>
    <t>(x)</t>
  </si>
  <si>
    <t>Tax liability</t>
  </si>
  <si>
    <t>7% solidarity contribution</t>
  </si>
  <si>
    <t>7%*(employment income + business income) - solidarity cap)</t>
  </si>
  <si>
    <t>Tax liability after 7% solidarity contribution</t>
  </si>
  <si>
    <t>personal</t>
  </si>
  <si>
    <t>dependent spouse</t>
  </si>
  <si>
    <t>disability of a taxpayer</t>
  </si>
  <si>
    <t>student</t>
  </si>
  <si>
    <t>kindergarden fee</t>
  </si>
  <si>
    <t>disabled employees</t>
  </si>
  <si>
    <t>(X)</t>
  </si>
  <si>
    <t>Tax liability after deductions</t>
  </si>
  <si>
    <t>Child tax credit</t>
  </si>
  <si>
    <t>pro rated</t>
  </si>
  <si>
    <t>Final tax liabillity or tax bonus</t>
  </si>
  <si>
    <t>X / (X)</t>
  </si>
  <si>
    <t>Advance payments</t>
  </si>
  <si>
    <t>Final tax underpayment / overpayment</t>
  </si>
  <si>
    <t>income for work of shareholder and limited partner</t>
  </si>
  <si>
    <t>remuneration of statutory body (director's fee)</t>
  </si>
  <si>
    <t>remuneration paid by state to state officers</t>
  </si>
  <si>
    <t>subtypes of employment income</t>
  </si>
  <si>
    <t>subject to SHI except</t>
  </si>
  <si>
    <t>work performance agreement up to 10,000 CZK/month</t>
  </si>
  <si>
    <t>taxable employment income includes all remuneration, both monetary and nonmonetay and benefits provided to employer</t>
  </si>
  <si>
    <t>employment income taxed with witholding tax</t>
  </si>
  <si>
    <t>remuneration of statutory body (director's fee) if it is paid by CZ company to CZ non-resident</t>
  </si>
  <si>
    <t>this income is not included into tax return and into annual tax reconciliation prepared by employer (mandatory, but it can be included volanterily)</t>
  </si>
  <si>
    <t>employment income is subject to monthly payroll witholdings performed by employer (tax advances). Payroll tax advances must be witheld from salary and transferred to Tax office by 20th day of the following month for which salary is paid</t>
  </si>
  <si>
    <t>subtypes of self-employement income</t>
  </si>
  <si>
    <t>income from agricultural activity performed by registered farmer</t>
  </si>
  <si>
    <t>income from enterpreneurial activity under trade license and under special license (lawyers, auditors, tax advicers, physicians, dentists, architects)</t>
  </si>
  <si>
    <t>partner's share in profits</t>
  </si>
  <si>
    <t>income from use or provision of rights and copyrights</t>
  </si>
  <si>
    <t>income independent professions</t>
  </si>
  <si>
    <t>has tax base which is gros monthly income (i.e. not super gross one) and it is not ro</t>
  </si>
  <si>
    <t xml:space="preserve">employment income taxed with WHT </t>
  </si>
  <si>
    <t>it is not included into tax return or annual tax reconciliation performed by employer. However a person who is tax resident in another EU member state can volantarily include CZ PIT taxed with WHT into his return. Advantage of doing this is posssibiliy to utilise tax base and tax liability deduction in CZ or in home country, if applicable.</t>
  </si>
  <si>
    <t>employment income taxed in tax base is subject to monthly SHI contributions performed by employer. SHI contributions must be witheld from salary and transferred to Tax office by 20th day of the following month for which salary is paid</t>
  </si>
  <si>
    <t>restitution income</t>
  </si>
  <si>
    <t>agricultural production by registered farmer, forestry and water management</t>
  </si>
  <si>
    <t>income independent professions (prof athletes, artists, singers, musicians)</t>
  </si>
  <si>
    <t>income from all forms of handling assets (sale and rent) included into taxpayer's business property</t>
  </si>
  <si>
    <t>Possibilities to decrease business income</t>
  </si>
  <si>
    <t xml:space="preserve">by documented actual eligible expenses </t>
  </si>
  <si>
    <t>lump sum expenses (certain % of taxable business income accorording to type oftaxpayer's business activity</t>
  </si>
  <si>
    <t>Types of business activity</t>
  </si>
  <si>
    <t>agricultural production, forestry and water resource management. Craft trade</t>
  </si>
  <si>
    <t>Non-craft trade</t>
  </si>
  <si>
    <t>Other enterpreneurial activity, use or provision of rights, independent professions</t>
  </si>
  <si>
    <t>income fro rental of assets included into taxpayer's business property</t>
  </si>
  <si>
    <t>lump sum %</t>
  </si>
  <si>
    <t>max limit</t>
  </si>
  <si>
    <t>interest on loans provided</t>
  </si>
  <si>
    <t>interest and charges for late payment</t>
  </si>
  <si>
    <t>capital income received from abroad (dividends, interest)</t>
  </si>
  <si>
    <t>interest income from business bank account</t>
  </si>
  <si>
    <t>interest income from private bank account</t>
  </si>
  <si>
    <t>capital income received from CZ resident entity</t>
  </si>
  <si>
    <t>benefits from private pensions schemes and life isurance schemes unless tax exempt</t>
  </si>
  <si>
    <t>income from rental of immovable assets (even if occasional lease)</t>
  </si>
  <si>
    <t>income from rental of movable assets with exception of occasional lease (it is taxed in other income)</t>
  </si>
  <si>
    <t>income from rental of movable assets located in XZ received by CZ tax non-resients</t>
  </si>
  <si>
    <t>income not included into previous partial tax bases</t>
  </si>
  <si>
    <t>income from occasional acitivites: rental of movable assets, agricultural activity not run by enterpreneur, solar power station</t>
  </si>
  <si>
    <t>Taxable only if the total income from all occasional activities I taxable period exceeds 30,000 czk. If limit is exceeded all income from all occasional activites is taxable.</t>
  </si>
  <si>
    <t>income from sale of individual's own immovable assets, movable assets and securities if not included into business property and conditions for tax exemptions are not met</t>
  </si>
  <si>
    <t>regularly paid state pension benefits</t>
  </si>
  <si>
    <t xml:space="preserve">taxable income can be decreased by related expenses. Expenses related to one type of income can be claimed up to amount of total income of same type i.e. no losses are allowed. </t>
  </si>
  <si>
    <t>limit</t>
  </si>
  <si>
    <t>purpose of donation</t>
  </si>
  <si>
    <t>interest paid on mortgage loan</t>
  </si>
  <si>
    <t>actual payment</t>
  </si>
  <si>
    <t>housing need</t>
  </si>
  <si>
    <t>tax loss</t>
  </si>
  <si>
    <t>R&amp;D allowance</t>
  </si>
  <si>
    <t>amount limit</t>
  </si>
  <si>
    <t>amountlimit</t>
  </si>
  <si>
    <t>time limit</t>
  </si>
  <si>
    <t>general personal deduction</t>
  </si>
  <si>
    <t>dependent spouse deduction</t>
  </si>
  <si>
    <t>student deduction</t>
  </si>
  <si>
    <t>not subject to tax</t>
  </si>
  <si>
    <t>tax exempt income</t>
  </si>
  <si>
    <t>regardless of value</t>
  </si>
  <si>
    <t>travel reimbursement</t>
  </si>
  <si>
    <t>=&lt; amount limit</t>
  </si>
  <si>
    <t>&gt; amount limit</t>
  </si>
  <si>
    <t>training employees</t>
  </si>
  <si>
    <t>if relates to employer's scope  of business activity or if it is tax non-deductable cost for employer</t>
  </si>
  <si>
    <t>meals provided in company canteen or other facilities</t>
  </si>
  <si>
    <t>employer's payments for services from health care facilities (inc. vaccination) and for medical products based on doctor's receipts</t>
  </si>
  <si>
    <t>use of recreation and educational facilities, workplace lbraries, physical training and sports facilities</t>
  </si>
  <si>
    <t>use of pre-school facility by children of employees (company's own kindergarden or operated by 3d party one)</t>
  </si>
  <si>
    <t>if tax non-deductable cost for employer</t>
  </si>
  <si>
    <t>if tax deductable cost for employer</t>
  </si>
  <si>
    <t>employer's payments for sports and culural events, for books</t>
  </si>
  <si>
    <t>employer's payments fo holidays or excursions</t>
  </si>
  <si>
    <t>life and pension insurance contributions</t>
  </si>
  <si>
    <t>other types of insurance (besides life and pension)</t>
  </si>
  <si>
    <t>temporary accomodation</t>
  </si>
  <si>
    <t>transport to work</t>
  </si>
  <si>
    <t>business car for both business and private purposes</t>
  </si>
  <si>
    <t>interest free loan from employer or gratuitous usage of employer's property</t>
  </si>
  <si>
    <t>products and services provided at a price lower than market price</t>
  </si>
  <si>
    <t>Tax treatment (from PIT perspective)</t>
  </si>
  <si>
    <t>Amount conditions</t>
  </si>
  <si>
    <t>Type of benefit</t>
  </si>
  <si>
    <t>Additional conditions</t>
  </si>
  <si>
    <t>Net wage (monthly)</t>
  </si>
  <si>
    <t>Monthly gross salary (incl. taxable benefits)</t>
  </si>
  <si>
    <t>Monthly tax advances (15% of supergrossed salary)</t>
  </si>
  <si>
    <t>Solidarity contributions (if any)</t>
  </si>
  <si>
    <t>Employee's part of SHI contributions</t>
  </si>
  <si>
    <t>Monthly net salary</t>
  </si>
  <si>
    <t>Health insurance</t>
  </si>
  <si>
    <t>Social insurance</t>
  </si>
  <si>
    <t>pensions insurance</t>
  </si>
  <si>
    <t>sickness insurance</t>
  </si>
  <si>
    <t>employment insurance</t>
  </si>
  <si>
    <t>Participation of employee</t>
  </si>
  <si>
    <t>mandatory</t>
  </si>
  <si>
    <t>Rate</t>
  </si>
  <si>
    <t>Type of contribution</t>
  </si>
  <si>
    <t>Subcomponents</t>
  </si>
  <si>
    <t>Employee</t>
  </si>
  <si>
    <t>Employer</t>
  </si>
  <si>
    <t>Total</t>
  </si>
  <si>
    <t>TOTAL</t>
  </si>
  <si>
    <t>Self-employed</t>
  </si>
  <si>
    <t>voluntary</t>
  </si>
  <si>
    <t>Note: health insurance - payment of medical treatment; sickness insurance - allowances during sickness leave</t>
  </si>
  <si>
    <t>Participation conditions</t>
  </si>
  <si>
    <t>always</t>
  </si>
  <si>
    <t>SE is main activity</t>
  </si>
  <si>
    <t>SE is secondary activity</t>
  </si>
  <si>
    <t>if SE partial TB is &gt; limit</t>
  </si>
  <si>
    <t>health insurance</t>
  </si>
  <si>
    <t>social security insurance</t>
  </si>
  <si>
    <t>MIN</t>
  </si>
  <si>
    <t>MAX</t>
  </si>
  <si>
    <t>min employment wage or its substitution (e.g. maternity and parental allowance, sickness allowance)</t>
  </si>
  <si>
    <t>no limit</t>
  </si>
  <si>
    <t xml:space="preserve">Note: once max cap for social security insurance is reached, neither employee nor employer is obligated to pay any contributions  for the rest of the year. Max cap for social security insurance is assessed separately for each employer, so if employee is employed with more than one employer during a single year, it may happen that insurance contributions are paid even if max cap is reached taking into account all employee's incomes from all employments. In this case employee can ask for efund of his portion paid </t>
  </si>
  <si>
    <t>taxpayer vs payer of tax</t>
  </si>
  <si>
    <t>is based on residential address</t>
  </si>
  <si>
    <t>location of immovable asset (if real estate is taxed)</t>
  </si>
  <si>
    <t>if individual has data box, then communication is via this data box only; if not, via paper forms</t>
  </si>
  <si>
    <t>registration duty</t>
  </si>
  <si>
    <t>persons lible to tax are obligated to register for taxes with local Tax office by filling in  registration form within 15 days</t>
  </si>
  <si>
    <t>from day of commencement of business activity or from day when first business income was received</t>
  </si>
  <si>
    <t>self-assessment principle states that taxpayer fills his tax return by himself or by his official representative (e.g. registered tax advicer)</t>
  </si>
  <si>
    <t>there 3 types of tax return:</t>
  </si>
  <si>
    <t>ordinary - is filled after the end of taxable period and within deadlines set by law (3 months after the end of taxable period, which is always for PIT the same as normal calendra year; in case if return is prepared by registered tax advicer then there are 6 months for filling this return after the end of taxable period)</t>
  </si>
  <si>
    <t>corrective - is filled after ordinary tax return but still within deadline set by law. It is used in tax assessments as final one (i.e. without considering ordinary one)</t>
  </si>
  <si>
    <t>additional - is filled after ordinary tax return and after deadline set by law. The deadline for filling this return is end of month following the month when such facts (see below) were discovered. Additional tax tax, if any, is payable within this additional time limit. This return cannot be filled during tax audit.</t>
  </si>
  <si>
    <t>obligation: it should be filled in case when person liable to tax finds out that his tax liability should be higher or his tax loss should be lower than his last known tax laibility declared in previous tax return</t>
  </si>
  <si>
    <t>possibility: it can be filled in case when person liable to tax finds out that his tax liability should be lower or his tax loss should be higher than his last known tax laibility declared in previous tax return</t>
  </si>
  <si>
    <t>tax becomes due on deadline for filling in tax return.</t>
  </si>
  <si>
    <t>it should be paid in CZ currency</t>
  </si>
  <si>
    <t>each employer is obliged to perfom monthly payroll tax witholdings</t>
  </si>
  <si>
    <t>payroll tax advances must be witheld on the day of salary payment and must be transferred to Tax office by 20th day of the following calendar month for which salary is paid</t>
  </si>
  <si>
    <t>employers are obliged to have payroll sheet for each employee</t>
  </si>
  <si>
    <t>after year end employer should perform annual payroll reconcilliation of payroll taxes witheld during the year. it should be prepared within 2 month after the end of calendar year.</t>
  </si>
  <si>
    <t>tax base for PIT should be rounded down to the nearest 100 of CZK</t>
  </si>
  <si>
    <t>tax advance should be rounded up to the nearest 100 of CZK</t>
  </si>
  <si>
    <t>tax base for WHT is reounded down to whole CZK</t>
  </si>
  <si>
    <t>main acitivity</t>
  </si>
  <si>
    <t>secondary activity</t>
  </si>
  <si>
    <t>14,989 czk/month or 179,874 czk/year</t>
  </si>
  <si>
    <t>7,495 czk/month or 89,940 czk/year</t>
  </si>
  <si>
    <t>2,998 czk/month or 35,976 czk/year</t>
  </si>
  <si>
    <t>MIN*</t>
  </si>
  <si>
    <t>secondary activity **</t>
  </si>
  <si>
    <t>Notes: * if actual assessment base is &lt; minimim =&gt; minimum is applied. ** SE income is recognized as secondary activity if person is concurrently employed or it on maternity/parental leave</t>
  </si>
  <si>
    <t>SHI: min and max cap</t>
  </si>
  <si>
    <t>Type of income</t>
  </si>
  <si>
    <t>Conditions for exemption</t>
  </si>
  <si>
    <t>NOTES</t>
  </si>
  <si>
    <t>exempted income:</t>
  </si>
  <si>
    <t>employment income:</t>
  </si>
  <si>
    <t>income from business activity (self-employement):</t>
  </si>
  <si>
    <t>Type of deduction</t>
  </si>
  <si>
    <t>Conditions for deduction</t>
  </si>
  <si>
    <t>rental income:</t>
  </si>
  <si>
    <t>occasional income:</t>
  </si>
  <si>
    <t>tax base deductions:</t>
  </si>
  <si>
    <t>tax liability deductions:</t>
  </si>
  <si>
    <t>Employment partial tax base:</t>
  </si>
  <si>
    <t>Employment benefits:</t>
  </si>
  <si>
    <t>SHI:</t>
  </si>
  <si>
    <t>Tax procedure:</t>
  </si>
  <si>
    <t>Self-assessment system and tax return:</t>
  </si>
  <si>
    <t>Payment of tax:</t>
  </si>
  <si>
    <t>Payroll tax:</t>
  </si>
  <si>
    <t>Rounding:</t>
  </si>
  <si>
    <t>representation costs</t>
  </si>
  <si>
    <t>penalties and fines</t>
  </si>
  <si>
    <t>donations</t>
  </si>
  <si>
    <t>shortages and damages exceeding compensation received</t>
  </si>
  <si>
    <t>acquisition price of LT assets (exception: intangible assets)</t>
  </si>
  <si>
    <t>expenses ofr taxpayer's personal needs</t>
  </si>
  <si>
    <t>items decreasing partial tax base from business activity (not expensed, but can be claimed as costs)</t>
  </si>
  <si>
    <t>Adjustments to partial tax base from business activity (if documantary costs are applied):</t>
  </si>
  <si>
    <t>tax non-deductable expenses (expensed but cannot be claimed as cost)</t>
  </si>
  <si>
    <t>travel expenses related to business trips in amounts stated in Labor Code</t>
  </si>
  <si>
    <t>amount of settled liability which increased partial tax base in previous period if more than 30 months have passed since its due date</t>
  </si>
  <si>
    <t>items increasing partial tax base from business activity (will be taxed)</t>
  </si>
  <si>
    <t>amount of unsettled liability if more than 30 months have passed since its due date</t>
  </si>
  <si>
    <t>can be used instead of actual expenses on fuel and parking</t>
  </si>
  <si>
    <t>it can be appluied to up to 3 motor vehicles owned or rented by taxpayer</t>
  </si>
  <si>
    <t>full travel expenses lump sum (if car is used only for business purposes)</t>
  </si>
  <si>
    <t>5,000 czk/month</t>
  </si>
  <si>
    <t>tax depreciation and other expenses can be claimed in full amount</t>
  </si>
  <si>
    <t>partial travel expenses lump sum (if car is used only for business and private purposes)</t>
  </si>
  <si>
    <t>4,000 czk/month</t>
  </si>
  <si>
    <t>tax depreciation and other expenses can be claimed in 80% of actual costs</t>
  </si>
  <si>
    <t>tax depreciation of LT business assets, acquisition of low value business assets</t>
  </si>
  <si>
    <t>travel expense for car in business property</t>
  </si>
  <si>
    <t xml:space="preserve">travel expense lump sum </t>
  </si>
  <si>
    <t>travel expenses actual</t>
  </si>
  <si>
    <t>fuel</t>
  </si>
  <si>
    <t>parking</t>
  </si>
  <si>
    <t>if car technical documentation does not contain amount of fuel consumption it should be estimated as follows:</t>
  </si>
  <si>
    <t>Type of car</t>
  </si>
  <si>
    <t>personal car</t>
  </si>
  <si>
    <t>truck</t>
  </si>
  <si>
    <t>personl car with automatic transmission</t>
  </si>
  <si>
    <t>truch with automatic transmission</t>
  </si>
  <si>
    <t>Consumption</t>
  </si>
  <si>
    <t>oil</t>
  </si>
  <si>
    <t>petrol</t>
  </si>
  <si>
    <t>6,9</t>
  </si>
  <si>
    <t>7,6</t>
  </si>
  <si>
    <t>8,4</t>
  </si>
  <si>
    <t>5,8</t>
  </si>
  <si>
    <t>6,4</t>
  </si>
  <si>
    <t>7,0</t>
  </si>
  <si>
    <t>Fuel prices recognized for tax purposes (as per 2017):</t>
  </si>
  <si>
    <t>29,70 czk for 95 petrol</t>
  </si>
  <si>
    <t>33,00 czk for 98 petrol</t>
  </si>
  <si>
    <t>29,50 czk for oil</t>
  </si>
  <si>
    <t>documentary evidence of actual costs is kept in book of rides. Each ride should contain information about date of ride, purpose of ride, number of km, type of car, registration number</t>
  </si>
  <si>
    <t>car insurance in full amount</t>
  </si>
  <si>
    <t>for natural person</t>
  </si>
  <si>
    <t>Personal tax return (annual)</t>
  </si>
  <si>
    <t>Tax rate 15%</t>
  </si>
  <si>
    <t>place of residence for 2 years or ownership for 5 years</t>
  </si>
  <si>
    <t>ownership for 5 years</t>
  </si>
  <si>
    <t>tax exempt regardles of relationship with deceased person</t>
  </si>
  <si>
    <t>gifts acquired from direct relatives or from person being from common household for 1 year are tax exemp regardless of value. Gifts acquired occasionally regardless of relationship with donor are tax exempt up to 15,000 czk p.a. for all gifts acquired from one donor</t>
  </si>
  <si>
    <t>received promotion items: must have logo or trademark of provider and have value up to 500 czk  excl. VAT</t>
  </si>
  <si>
    <t>recipient of donation</t>
  </si>
  <si>
    <t>NPO</t>
  </si>
  <si>
    <t>finance science, education, R&amp;D, culture, school, health care, physcial education, elimination of effects of natural disasters</t>
  </si>
  <si>
    <t>min: total value from 1,000 czk or 2% from tax base before deductions</t>
  </si>
  <si>
    <t>max: 15% of tax base before deductions</t>
  </si>
  <si>
    <t>gifts*</t>
  </si>
  <si>
    <t>Note: 1 blood donations gives 3,000 czk as tax deduction, donation of blood cells or an organ by living donor give 20,000 czk as dedution</t>
  </si>
  <si>
    <t>satisfaction of housing need + being part of mortgage contract</t>
  </si>
  <si>
    <t>up to 24,000 czk p.a. paid as such contributions</t>
  </si>
  <si>
    <t>up to 1.5% of taxpayer's employment income, max 3,000 czk p.a.</t>
  </si>
  <si>
    <t xml:space="preserve">only if realized on business or rental activity and can be deducted during following max 5 years </t>
  </si>
  <si>
    <t xml:space="preserve">available only for taxpayer with business income carrying R&amp;D activities and can be deducted during following max 3 years </t>
  </si>
  <si>
    <t xml:space="preserve">available only for taxpayer with business income enabling educational activity within the scope of practical training of students and can be deducted during following max 3 years </t>
  </si>
  <si>
    <t>provided to a spouse (not partner) if spouse lives with taxpayer in common household and has annual income of up to 68,000 czk (incl. all taxable and tax exemp incomes like sickness allowance, maternity allowance, sale of movable or immovable property, rental income etc.; but excluding social support like parental allwoance)</t>
  </si>
  <si>
    <t>for full time regular students up to 26 years old and for full time PhD students up to 28 years old; 4,020 czk p.a.</t>
  </si>
  <si>
    <t>if child lives with taxpayer in common household and is up to 18 years old (for students up to 26 years old). Can be claimed either by mohter or by father taking care of child in one household in one taxable period. It is not on credit for child placement. If tax is lower than respective child redit, taxpayer will get child bonus (as difference between actual tax credit and max allowed; bonus is granted only if variance exceeds 100 czk and max 60,300 czk p.a.; it can be claimed only if taxpayer has annual employment and/or business income above  73,200 czk)</t>
  </si>
  <si>
    <t>credit for child placement (pre-school facility)</t>
  </si>
  <si>
    <t>everything above 20,000 czk p.a.</t>
  </si>
  <si>
    <t>everything above 50,000 czk p.a. (on two together)</t>
  </si>
  <si>
    <t>everything above 3,500 czk p.a.</t>
  </si>
  <si>
    <t>everything above 300,000 czk p.a.</t>
  </si>
  <si>
    <t>everything above stated limits as per Labo code (see separate table)</t>
  </si>
  <si>
    <t>if relate to employer's scope  of business activity or if it is tax deductable cost for employer</t>
  </si>
  <si>
    <t>Tax exemption (full) for tax base from income earned abroad</t>
  </si>
  <si>
    <t>Tax credit for tax paid abroad*</t>
  </si>
  <si>
    <t>Note: for tax credit method it can be either full credit or ordinary credit depending on terms of each DTT existing between CZ and counterparty.</t>
  </si>
  <si>
    <t>1% from purchase price per month</t>
  </si>
  <si>
    <t>accounting depreciation</t>
  </si>
  <si>
    <t>Parts:</t>
  </si>
  <si>
    <t>When will be tested?</t>
  </si>
  <si>
    <t>No. of lecture class</t>
  </si>
  <si>
    <t>MU week</t>
  </si>
  <si>
    <t>Total split of points:</t>
  </si>
  <si>
    <t>part 1</t>
  </si>
  <si>
    <t>Task</t>
  </si>
  <si>
    <t>Points</t>
  </si>
  <si>
    <t>Comments:</t>
  </si>
  <si>
    <t>presentation of examples (calculus) or paper&amp;presentation of topic related to accounting</t>
  </si>
  <si>
    <t>final exam</t>
  </si>
  <si>
    <t>total</t>
  </si>
  <si>
    <t>part 2</t>
  </si>
  <si>
    <t xml:space="preserve">extra points </t>
  </si>
  <si>
    <t>for presentation of additional examples</t>
  </si>
  <si>
    <t>part 3</t>
  </si>
  <si>
    <t>Note: topics for midterm test will be also included into final exam</t>
  </si>
  <si>
    <t>Intro</t>
  </si>
  <si>
    <t>Personal income tax (PIT)</t>
  </si>
  <si>
    <t>tax payer</t>
  </si>
  <si>
    <t>scope of PIT</t>
  </si>
  <si>
    <t>proforma for PIT</t>
  </si>
  <si>
    <t>employment and self-employment income</t>
  </si>
  <si>
    <t>other types of personal income</t>
  </si>
  <si>
    <t>administration</t>
  </si>
  <si>
    <t>midterm test 1</t>
  </si>
  <si>
    <t>Corporate income tax (CIT)</t>
  </si>
  <si>
    <t>scope of CIT</t>
  </si>
  <si>
    <t>proforma for CIT</t>
  </si>
  <si>
    <t>additonal notes</t>
  </si>
  <si>
    <t>midterm test 2</t>
  </si>
  <si>
    <t>Value added tax (VAT)</t>
  </si>
  <si>
    <t>midterm tests</t>
  </si>
  <si>
    <t>Topic for presentation can be chosen by student BUT must be relevant to the course. Presentations need to have paper backup (i.e. written version) and will be held at the last seminar.</t>
  </si>
  <si>
    <t>scope of VAT</t>
  </si>
  <si>
    <t>the dates witll be confirmed later</t>
  </si>
  <si>
    <t>witholding tax at source (WHT)</t>
  </si>
  <si>
    <t>employment income up to 3,000 CZK/month and income based on work performance agreement up to 10,000 CZK/month from another employer (=no signed Declaration of taxpayer)</t>
  </si>
  <si>
    <t>income from enterpreneurial activity under trade license (craft and non-craft) and under special license (lawyers, auditors, tax advicers, physicians, dentists, architects)</t>
  </si>
  <si>
    <t>winnings in lotteries (unless tax exempt) + winnings in promotional competitions, prizes from public and sports competitions (10,000 ck/prize)</t>
  </si>
  <si>
    <r>
      <t xml:space="preserve">winnings in gamles unless tax exempt. </t>
    </r>
    <r>
      <rPr>
        <sz val="14"/>
        <color rgb="FFFF0000"/>
        <rFont val="Calibri"/>
        <family val="2"/>
        <scheme val="minor"/>
      </rPr>
      <t>Check about 1,000,000 limit</t>
    </r>
    <r>
      <rPr>
        <sz val="14"/>
        <color theme="1"/>
        <rFont val="Calibri"/>
        <family val="2"/>
        <scheme val="minor"/>
      </rPr>
      <t>. Awards from cultural events or sports competitions - exepmt if below the limit (10,000 czk; check if whole amount of prize is taxed or only above the limit)</t>
    </r>
  </si>
  <si>
    <t>income from sale of tangible movable asset</t>
  </si>
  <si>
    <t>tax exempt except inome from sale of motor vehicle, aircraft and ships/boats fo which ownership should be 1 year</t>
  </si>
  <si>
    <r>
      <t xml:space="preserve">up to </t>
    </r>
    <r>
      <rPr>
        <sz val="14"/>
        <color rgb="FFFF0000"/>
        <rFont val="Calibri"/>
        <family val="2"/>
        <scheme val="minor"/>
      </rPr>
      <t>10,000</t>
    </r>
    <r>
      <rPr>
        <sz val="14"/>
        <color theme="1"/>
        <rFont val="Calibri"/>
        <family val="2"/>
        <scheme val="minor"/>
      </rPr>
      <t xml:space="preserve"> czk tax exempt, otherwise: rewards from cultural activites without limit, income from lotteries and gambles approved byMisitry of Finance </t>
    </r>
    <r>
      <rPr>
        <sz val="14"/>
        <color rgb="FFFF0000"/>
        <rFont val="Calibri"/>
        <family val="2"/>
        <scheme val="minor"/>
      </rPr>
      <t>without limit</t>
    </r>
  </si>
  <si>
    <r>
      <t xml:space="preserve">sickness allowance, maternity allowance, parental allowance, birth grant, unemployment allowance are tax exempt; retirrement benefits are tax exempt up to </t>
    </r>
    <r>
      <rPr>
        <sz val="14"/>
        <color rgb="FFFF0000"/>
        <rFont val="Calibri"/>
        <family val="2"/>
        <scheme val="minor"/>
      </rPr>
      <t>439,200</t>
    </r>
    <r>
      <rPr>
        <sz val="14"/>
        <color theme="1"/>
        <rFont val="Calibri"/>
        <family val="2"/>
        <scheme val="minor"/>
      </rPr>
      <t xml:space="preserve"> czk p.a.</t>
    </r>
  </si>
  <si>
    <t>Od roku 2021</t>
  </si>
  <si>
    <t>https://www.mfcr.cz/cs/aktualne/tiskove-zpravy/2020/prehled-nejdulezitejsich-zmen-v-gesci-mi-40144</t>
  </si>
  <si>
    <t>https://www.mfcr.cz/cs/aktualne/tiskove-zpravy/2019/prehled-nejdulezitejsich-zmen-v-gesci-mi-36889</t>
  </si>
  <si>
    <r>
      <t>employment income based on: (1) employment contract (at condition of above</t>
    </r>
    <r>
      <rPr>
        <sz val="14"/>
        <color rgb="FFFFFF00"/>
        <rFont val="Calibri"/>
        <family val="2"/>
        <scheme val="minor"/>
      </rPr>
      <t xml:space="preserve"> </t>
    </r>
    <r>
      <rPr>
        <sz val="14"/>
        <color theme="1"/>
        <rFont val="Calibri"/>
        <family val="2"/>
        <scheme val="minor"/>
      </rPr>
      <t xml:space="preserve">3,000 CZK/month); (2) work performance (with condition of above 10,000 CZK/month from another employer i.e. no signed Declaration of taxpayer); (3) working activity agreement </t>
    </r>
  </si>
  <si>
    <t>up to 100,000 czk tax exempt, otherwise 3 years of ownership</t>
  </si>
  <si>
    <t>employment income based on any contract below 3,000 CZK/month</t>
  </si>
  <si>
    <r>
      <t xml:space="preserve">lump sum expenses: 30% of taxable rental income, max </t>
    </r>
    <r>
      <rPr>
        <sz val="14"/>
        <color rgb="FFFF0000"/>
        <rFont val="Calibri"/>
        <family val="2"/>
        <scheme val="minor"/>
      </rPr>
      <t>300,000</t>
    </r>
    <r>
      <rPr>
        <sz val="14"/>
        <color theme="1"/>
        <rFont val="Calibri"/>
        <family val="2"/>
        <scheme val="minor"/>
      </rPr>
      <t xml:space="preserve"> czk</t>
    </r>
  </si>
  <si>
    <r>
      <t xml:space="preserve">lump sum expenses: 80% of taxable rental income, max </t>
    </r>
    <r>
      <rPr>
        <sz val="14"/>
        <color rgb="FFFF0000"/>
        <rFont val="Calibri"/>
        <family val="2"/>
        <scheme val="minor"/>
      </rPr>
      <t>800,000</t>
    </r>
    <r>
      <rPr>
        <sz val="14"/>
        <color theme="1"/>
        <rFont val="Calibri"/>
        <family val="2"/>
        <scheme val="minor"/>
      </rPr>
      <t xml:space="preserve"> czk</t>
    </r>
  </si>
  <si>
    <t>discount for self-employed persons with electronic evidence of sales</t>
  </si>
  <si>
    <t>150000 ck pa from 2021</t>
  </si>
  <si>
    <r>
      <t xml:space="preserve">up to </t>
    </r>
    <r>
      <rPr>
        <sz val="11"/>
        <rFont val="Calibri"/>
        <family val="2"/>
        <scheme val="minor"/>
      </rPr>
      <t xml:space="preserve">300,000 </t>
    </r>
    <r>
      <rPr>
        <sz val="11"/>
        <color theme="1"/>
        <rFont val="Calibri"/>
        <family val="2"/>
        <scheme val="minor"/>
      </rPr>
      <t>czk p.a. as deduction (i.e. 25,000 czk per month if only part of year is considered)</t>
    </r>
  </si>
  <si>
    <t>For 2021 and going forward: 23% of total income which is above 48x of the average wage</t>
  </si>
  <si>
    <t>Tax base after deductions rounded down to nearest CZK hundred (gross tax base)</t>
  </si>
  <si>
    <t>SHI contribution by employer</t>
  </si>
  <si>
    <t>Super gross tax base</t>
  </si>
  <si>
    <t>was cancelled from Jan 1 2021</t>
  </si>
  <si>
    <r>
      <t xml:space="preserve">amount limit: </t>
    </r>
    <r>
      <rPr>
        <sz val="11"/>
        <color rgb="FFFF0000"/>
        <rFont val="Calibri"/>
        <family val="2"/>
        <scheme val="minor"/>
      </rPr>
      <t>24,840</t>
    </r>
    <r>
      <rPr>
        <sz val="11"/>
        <color theme="1"/>
        <rFont val="Calibri"/>
        <family val="2"/>
        <scheme val="minor"/>
      </rPr>
      <t xml:space="preserve"> czk p.a.</t>
    </r>
  </si>
  <si>
    <t>dependent child tax credit/bonus</t>
  </si>
  <si>
    <r>
      <t xml:space="preserve">actual expenses incurred on child placement, max up to </t>
    </r>
    <r>
      <rPr>
        <sz val="11"/>
        <color rgb="FFFF0000"/>
        <rFont val="Calibri"/>
        <family val="2"/>
        <scheme val="minor"/>
      </rPr>
      <t>14,600</t>
    </r>
    <r>
      <rPr>
        <sz val="11"/>
        <color theme="1"/>
        <rFont val="Calibri"/>
        <family val="2"/>
        <scheme val="minor"/>
      </rPr>
      <t xml:space="preserve"> czk p.a.</t>
    </r>
  </si>
  <si>
    <t>Work performance agreement</t>
  </si>
  <si>
    <t>Working activity agreement</t>
  </si>
  <si>
    <t>without signed declaration</t>
  </si>
  <si>
    <t>with signed declaration</t>
  </si>
  <si>
    <t>income =&lt; 10k</t>
  </si>
  <si>
    <t>income &gt; 10k</t>
  </si>
  <si>
    <t>income &lt; 3k</t>
  </si>
  <si>
    <t>income &gt;= 3k</t>
  </si>
  <si>
    <t>15% tax rate, partial tax base (i.e. advance tax), income is mandatory for reporting in personal tax return in case if person is employed by more than 1 employer during the reporting period. Tax liability is reduced by personal tax discount. No SHI contributions are paid.</t>
  </si>
  <si>
    <t>Gross wage</t>
  </si>
  <si>
    <t>15% tax rate, partial tax base (i.e. advance tax), income is mandatory for reporting in personal tax return in case if person is employed by more than 1 employer during the reporting period. Tax liability is reduced by personal tax discount and child discount (if any). SHI contributions are paid.</t>
  </si>
  <si>
    <t>Health contributions at min limit of 1,071 czk</t>
  </si>
  <si>
    <t>Health contributions at 4.5% by employee</t>
  </si>
  <si>
    <t>Social contribution at 6.5% rate</t>
  </si>
  <si>
    <t>Health contributions at 9% by employer</t>
  </si>
  <si>
    <t>Tax base</t>
  </si>
  <si>
    <t>Social contributions by employee at 6.5% rate</t>
  </si>
  <si>
    <t>Working activity agreement (DPC) - no limit on number of hours deleiverd to 1 employer by employee during 1 calendar year BUT max 20 hours per week (50% of standard duration od working week)</t>
  </si>
  <si>
    <t>PIT at 15%</t>
  </si>
  <si>
    <t>Social contributions by employer at 24.8% rate</t>
  </si>
  <si>
    <t>Tax discount</t>
  </si>
  <si>
    <t>15% tax rate, WHT, income is not mandatory for reporting in personal tax return. Tax liability cannot be reduced by personal tax discount. No SHI contributions are paid if income is =&lt; 2,999 czk per month</t>
  </si>
  <si>
    <t>Max amount of tax disount which can be utilized</t>
  </si>
  <si>
    <t>15% tax rate, WHT, income is not mandatory for reporting in personal tax return. Tax liability cannot be reduced by personal tax discount. SHI contribution are paid No SHI contributions are paid if income is =&lt; 2,999 czk per month (3,499 for 2021)</t>
  </si>
  <si>
    <t>Net wage</t>
  </si>
  <si>
    <t>SHI - social and health insurance contributions</t>
  </si>
  <si>
    <t>Work performance agreement (DPP) - up to 300 hours per 1 calendar year with the same employer</t>
  </si>
  <si>
    <r>
      <t xml:space="preserve">15% tax rate, </t>
    </r>
    <r>
      <rPr>
        <b/>
        <sz val="11"/>
        <color theme="1"/>
        <rFont val="Calibri"/>
        <family val="2"/>
        <scheme val="minor"/>
      </rPr>
      <t>partial tax base</t>
    </r>
    <r>
      <rPr>
        <sz val="11"/>
        <color theme="1"/>
        <rFont val="Calibri"/>
        <family val="2"/>
        <scheme val="minor"/>
      </rPr>
      <t xml:space="preserve"> (i.e. advance tax), income is mandatory for reporting in personal tax return in case if person is employed by more than 1 employer during the reporting period. Tax liability is reduced by personal tax discount. No SHI contributions are paid.</t>
    </r>
  </si>
  <si>
    <r>
      <t xml:space="preserve">15% tax rate, </t>
    </r>
    <r>
      <rPr>
        <b/>
        <sz val="11"/>
        <color theme="1"/>
        <rFont val="Calibri"/>
        <family val="2"/>
        <scheme val="minor"/>
      </rPr>
      <t>WHT</t>
    </r>
    <r>
      <rPr>
        <sz val="11"/>
        <color theme="1"/>
        <rFont val="Calibri"/>
        <family val="2"/>
        <scheme val="minor"/>
      </rPr>
      <t xml:space="preserve">, income is </t>
    </r>
    <r>
      <rPr>
        <b/>
        <sz val="11"/>
        <color theme="1"/>
        <rFont val="Calibri"/>
        <family val="2"/>
        <scheme val="minor"/>
      </rPr>
      <t>not</t>
    </r>
    <r>
      <rPr>
        <sz val="11"/>
        <color theme="1"/>
        <rFont val="Calibri"/>
        <family val="2"/>
        <scheme val="minor"/>
      </rPr>
      <t xml:space="preserve"> mandatory for reporting in personal tax return. Tax liability cannot be reduced by personal tax discount BUT personal tax discount can be refunded in annual tax return if person was employed by 1 employer during tax period. </t>
    </r>
    <r>
      <rPr>
        <b/>
        <sz val="11"/>
        <color theme="1"/>
        <rFont val="Calibri"/>
        <family val="2"/>
        <scheme val="minor"/>
      </rPr>
      <t>No SHI</t>
    </r>
    <r>
      <rPr>
        <sz val="11"/>
        <color theme="1"/>
        <rFont val="Calibri"/>
        <family val="2"/>
        <scheme val="minor"/>
      </rPr>
      <t xml:space="preserve"> contributions are paid.</t>
    </r>
  </si>
  <si>
    <r>
      <t xml:space="preserve">15% tax rate, WHT, income is not mandatory for reporting in personal tax return. Tax liability cannot be reduced by personal tax discount. </t>
    </r>
    <r>
      <rPr>
        <b/>
        <sz val="11"/>
        <color theme="1"/>
        <rFont val="Calibri"/>
        <family val="2"/>
        <scheme val="minor"/>
      </rPr>
      <t>SHI</t>
    </r>
    <r>
      <rPr>
        <sz val="11"/>
        <color theme="1"/>
        <rFont val="Calibri"/>
        <family val="2"/>
        <scheme val="minor"/>
      </rPr>
      <t xml:space="preserve"> contribution </t>
    </r>
    <r>
      <rPr>
        <b/>
        <sz val="11"/>
        <color theme="1"/>
        <rFont val="Calibri"/>
        <family val="2"/>
        <scheme val="minor"/>
      </rPr>
      <t>are paid.</t>
    </r>
  </si>
  <si>
    <r>
      <t xml:space="preserve">15% tax rate, partial tax base (i.e. advance tax), income is mandatory for reporting in personal tax return in case if person is employed by more than 1 employer during the reporting period. Tax liability is reduced by personal tax discount and child discount (if any). </t>
    </r>
    <r>
      <rPr>
        <b/>
        <sz val="11"/>
        <color theme="1"/>
        <rFont val="Calibri"/>
        <family val="2"/>
        <scheme val="minor"/>
      </rPr>
      <t>SHI</t>
    </r>
    <r>
      <rPr>
        <sz val="11"/>
        <color theme="1"/>
        <rFont val="Calibri"/>
        <family val="2"/>
        <scheme val="minor"/>
      </rPr>
      <t xml:space="preserve"> contributions </t>
    </r>
    <r>
      <rPr>
        <b/>
        <sz val="11"/>
        <color theme="1"/>
        <rFont val="Calibri"/>
        <family val="2"/>
        <scheme val="minor"/>
      </rPr>
      <t>are paid.</t>
    </r>
  </si>
  <si>
    <t>dependent child</t>
  </si>
  <si>
    <r>
      <t xml:space="preserve">up to </t>
    </r>
    <r>
      <rPr>
        <sz val="11"/>
        <color rgb="FFFF0000"/>
        <rFont val="Calibri"/>
        <family val="2"/>
        <scheme val="minor"/>
      </rPr>
      <t>50,000</t>
    </r>
    <r>
      <rPr>
        <sz val="11"/>
        <color theme="1"/>
        <rFont val="Calibri"/>
        <family val="2"/>
        <scheme val="minor"/>
      </rPr>
      <t xml:space="preserve"> czk p.a. (on two together)</t>
    </r>
  </si>
  <si>
    <r>
      <t xml:space="preserve">up to </t>
    </r>
    <r>
      <rPr>
        <sz val="11"/>
        <color rgb="FFFF0000"/>
        <rFont val="Calibri"/>
        <family val="2"/>
        <scheme val="minor"/>
      </rPr>
      <t>20,000</t>
    </r>
    <r>
      <rPr>
        <sz val="11"/>
        <color theme="1"/>
        <rFont val="Calibri"/>
        <family val="2"/>
        <scheme val="minor"/>
      </rPr>
      <t xml:space="preserve"> czk p.a.</t>
    </r>
  </si>
  <si>
    <r>
      <t xml:space="preserve">up to </t>
    </r>
    <r>
      <rPr>
        <sz val="11"/>
        <color rgb="FFFF0000"/>
        <rFont val="Calibri"/>
        <family val="2"/>
        <scheme val="minor"/>
      </rPr>
      <t>3,500</t>
    </r>
    <r>
      <rPr>
        <sz val="11"/>
        <color theme="1"/>
        <rFont val="Calibri"/>
        <family val="2"/>
        <scheme val="minor"/>
      </rPr>
      <t xml:space="preserve"> czk </t>
    </r>
  </si>
  <si>
    <r>
      <t xml:space="preserve">up to </t>
    </r>
    <r>
      <rPr>
        <sz val="11"/>
        <color rgb="FFFF0000"/>
        <rFont val="Calibri"/>
        <family val="2"/>
        <scheme val="minor"/>
      </rPr>
      <t>300,000</t>
    </r>
    <r>
      <rPr>
        <sz val="11"/>
        <color theme="1"/>
        <rFont val="Calibri"/>
        <family val="2"/>
        <scheme val="minor"/>
      </rPr>
      <t xml:space="preserve"> czk p.a.</t>
    </r>
  </si>
  <si>
    <t>unemployment insurance</t>
  </si>
  <si>
    <t>Solidarity surcharge on income over CZK 1 672 080 p.a. or CZK 139 340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</si>
</sst>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i/>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4"/>
      <color theme="1"/>
      <name val="Calibri"/>
      <family val="2"/>
      <scheme val="minor"/>
    </font>
    <font>
      <b/>
      <sz val="14"/>
      <color theme="1"/>
      <name val="Calibri"/>
      <family val="2"/>
      <scheme val="minor"/>
    </font>
    <font>
      <sz val="14"/>
      <color rgb="FFFFFF00"/>
      <name val="Calibri"/>
      <family val="2"/>
      <scheme val="minor"/>
    </font>
    <font>
      <sz val="14"/>
      <color rgb="FFFF0000"/>
      <name val="Calibri"/>
      <family val="2"/>
      <scheme val="minor"/>
    </font>
    <font>
      <sz val="11"/>
      <color rgb="FFFF0000"/>
      <name val="Calibri"/>
      <family val="2"/>
      <scheme val="minor"/>
    </font>
    <font>
      <sz val="11"/>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99FFCC"/>
        <bgColor indexed="64"/>
      </patternFill>
    </fill>
  </fills>
  <borders count="19">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164" fontId="1" fillId="0" borderId="0" applyFont="0" applyFill="0" applyBorder="0" applyAlignment="0" applyProtection="0"/>
  </cellStyleXfs>
  <cellXfs count="186">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Border="1"/>
    <xf numFmtId="0" fontId="3" fillId="0" borderId="0" xfId="0" applyFont="1"/>
    <xf numFmtId="0" fontId="0" fillId="0" borderId="1" xfId="0" applyBorder="1" applyAlignment="1">
      <alignment wrapText="1"/>
    </xf>
    <xf numFmtId="0" fontId="0" fillId="0" borderId="0" xfId="0" applyAlignment="1">
      <alignment horizontal="center" vertical="center"/>
    </xf>
    <xf numFmtId="0" fontId="0" fillId="0" borderId="2" xfId="0" applyBorder="1"/>
    <xf numFmtId="0" fontId="0" fillId="0" borderId="2" xfId="0" applyBorder="1" applyAlignment="1">
      <alignment horizontal="center"/>
    </xf>
    <xf numFmtId="9" fontId="0" fillId="0" borderId="0" xfId="0" applyNumberFormat="1" applyAlignment="1">
      <alignment horizontal="center"/>
    </xf>
    <xf numFmtId="0" fontId="0" fillId="0" borderId="0" xfId="0" applyAlignment="1">
      <alignment horizontal="left"/>
    </xf>
    <xf numFmtId="0" fontId="0" fillId="0" borderId="3" xfId="0" applyBorder="1"/>
    <xf numFmtId="0" fontId="0" fillId="0" borderId="3" xfId="0" applyBorder="1" applyAlignment="1">
      <alignment horizontal="center"/>
    </xf>
    <xf numFmtId="0" fontId="0" fillId="0" borderId="5" xfId="0" applyBorder="1" applyAlignment="1">
      <alignment wrapText="1"/>
    </xf>
    <xf numFmtId="0" fontId="0" fillId="0" borderId="0" xfId="0" quotePrefix="1" applyAlignment="1">
      <alignment horizontal="center"/>
    </xf>
    <xf numFmtId="0" fontId="2" fillId="0" borderId="0" xfId="0" applyFont="1"/>
    <xf numFmtId="0" fontId="0" fillId="0" borderId="0" xfId="0" applyAlignment="1">
      <alignment horizontal="center"/>
    </xf>
    <xf numFmtId="0" fontId="0" fillId="0" borderId="0" xfId="0" applyBorder="1" applyAlignment="1">
      <alignment horizontal="center"/>
    </xf>
    <xf numFmtId="166" fontId="0" fillId="0" borderId="3" xfId="0" applyNumberFormat="1" applyBorder="1" applyAlignment="1">
      <alignment horizontal="center"/>
    </xf>
    <xf numFmtId="0" fontId="0" fillId="0" borderId="3" xfId="0" applyBorder="1" applyAlignment="1">
      <alignment horizontal="center"/>
    </xf>
    <xf numFmtId="0" fontId="0" fillId="0" borderId="3" xfId="0" applyNumberFormat="1" applyBorder="1" applyAlignment="1">
      <alignment horizontal="center"/>
    </xf>
    <xf numFmtId="0" fontId="0" fillId="0" borderId="16" xfId="0" applyBorder="1"/>
    <xf numFmtId="166" fontId="0" fillId="0" borderId="16" xfId="0" applyNumberFormat="1" applyBorder="1" applyAlignment="1">
      <alignment horizontal="center"/>
    </xf>
    <xf numFmtId="0" fontId="0" fillId="0" borderId="17" xfId="0" applyBorder="1" applyAlignment="1">
      <alignment horizontal="center"/>
    </xf>
    <xf numFmtId="9" fontId="0" fillId="0" borderId="3" xfId="0" applyNumberFormat="1" applyBorder="1" applyAlignment="1">
      <alignment horizontal="center"/>
    </xf>
    <xf numFmtId="9" fontId="0" fillId="0" borderId="18" xfId="0" applyNumberFormat="1" applyBorder="1" applyAlignment="1">
      <alignment horizontal="center"/>
    </xf>
    <xf numFmtId="166" fontId="0" fillId="0" borderId="0" xfId="0" applyNumberFormat="1" applyBorder="1" applyAlignment="1">
      <alignment horizontal="center"/>
    </xf>
    <xf numFmtId="9" fontId="0" fillId="0" borderId="0" xfId="0" applyNumberFormat="1" applyBorder="1" applyAlignment="1">
      <alignment horizontal="center"/>
    </xf>
    <xf numFmtId="0" fontId="3" fillId="0" borderId="0" xfId="0" applyFont="1" applyBorder="1" applyAlignment="1">
      <alignment horizontal="left"/>
    </xf>
    <xf numFmtId="0" fontId="0" fillId="0" borderId="0" xfId="0" applyFont="1"/>
    <xf numFmtId="0" fontId="0" fillId="0" borderId="0" xfId="0" applyFont="1" applyBorder="1" applyAlignment="1">
      <alignment horizontal="left"/>
    </xf>
    <xf numFmtId="0" fontId="0" fillId="0" borderId="0" xfId="0" applyFont="1" applyBorder="1"/>
    <xf numFmtId="166" fontId="0" fillId="0" borderId="0" xfId="0" applyNumberFormat="1" applyFont="1" applyBorder="1" applyAlignment="1">
      <alignment horizontal="center"/>
    </xf>
    <xf numFmtId="9" fontId="0" fillId="0" borderId="0" xfId="0" applyNumberFormat="1" applyFont="1" applyBorder="1" applyAlignment="1">
      <alignment horizontal="center"/>
    </xf>
    <xf numFmtId="0" fontId="0" fillId="0" borderId="3" xfId="0" applyFont="1" applyBorder="1" applyAlignment="1">
      <alignment horizontal="left"/>
    </xf>
    <xf numFmtId="0" fontId="0" fillId="0" borderId="3" xfId="0" applyFont="1" applyBorder="1" applyAlignment="1">
      <alignment horizontal="center"/>
    </xf>
    <xf numFmtId="0" fontId="0" fillId="0" borderId="0" xfId="0" applyFill="1"/>
    <xf numFmtId="0" fontId="7" fillId="0" borderId="0" xfId="0" applyFont="1"/>
    <xf numFmtId="0" fontId="0" fillId="0" borderId="11" xfId="0" applyBorder="1"/>
    <xf numFmtId="0" fontId="0" fillId="0" borderId="11" xfId="0" applyBorder="1" applyAlignment="1">
      <alignment horizontal="center"/>
    </xf>
    <xf numFmtId="0" fontId="8" fillId="0" borderId="0" xfId="0" applyFont="1"/>
    <xf numFmtId="0" fontId="0" fillId="0" borderId="9" xfId="0" applyBorder="1" applyAlignment="1">
      <alignment horizontal="left" vertical="center" wrapText="1"/>
    </xf>
    <xf numFmtId="0" fontId="0" fillId="0" borderId="9" xfId="0" applyBorder="1" applyAlignment="1">
      <alignment vertical="center" wrapText="1"/>
    </xf>
    <xf numFmtId="0" fontId="0" fillId="0" borderId="9" xfId="0" applyBorder="1" applyAlignment="1">
      <alignment wrapText="1"/>
    </xf>
    <xf numFmtId="0" fontId="0" fillId="0" borderId="6" xfId="0" applyBorder="1" applyAlignment="1">
      <alignment horizontal="center" vertical="center" wrapText="1"/>
    </xf>
    <xf numFmtId="0" fontId="0" fillId="0" borderId="3" xfId="0" quotePrefix="1" applyBorder="1" applyAlignment="1">
      <alignment horizontal="center"/>
    </xf>
    <xf numFmtId="0" fontId="0" fillId="0" borderId="5" xfId="0" applyBorder="1" applyAlignment="1">
      <alignment horizontal="left" vertical="center" wrapText="1"/>
    </xf>
    <xf numFmtId="0" fontId="0" fillId="0" borderId="3" xfId="0" applyFill="1" applyBorder="1" applyAlignment="1">
      <alignment horizontal="center"/>
    </xf>
    <xf numFmtId="0" fontId="0" fillId="0" borderId="3" xfId="0" applyFill="1" applyBorder="1"/>
    <xf numFmtId="0" fontId="0" fillId="0" borderId="0" xfId="0" applyFill="1" applyBorder="1"/>
    <xf numFmtId="0" fontId="0" fillId="0" borderId="0" xfId="0" applyFill="1" applyBorder="1" applyAlignment="1">
      <alignment horizontal="center"/>
    </xf>
    <xf numFmtId="0" fontId="0" fillId="0" borderId="3" xfId="0" applyFill="1" applyBorder="1" applyAlignment="1">
      <alignment horizontal="center" vertical="center"/>
    </xf>
    <xf numFmtId="0" fontId="0" fillId="0" borderId="0" xfId="0" applyAlignment="1">
      <alignment horizontal="center"/>
    </xf>
    <xf numFmtId="0" fontId="0" fillId="0" borderId="3"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13" xfId="0" applyBorder="1" applyAlignment="1">
      <alignment horizontal="center" vertical="center"/>
    </xf>
    <xf numFmtId="0" fontId="0" fillId="0" borderId="3" xfId="0" applyFont="1" applyBorder="1" applyAlignment="1">
      <alignment horizontal="center"/>
    </xf>
    <xf numFmtId="0" fontId="0" fillId="0" borderId="3" xfId="0" applyFont="1" applyBorder="1" applyAlignment="1">
      <alignment horizontal="center" wrapText="1"/>
    </xf>
    <xf numFmtId="0" fontId="0" fillId="0" borderId="6" xfId="0" applyFont="1" applyBorder="1" applyAlignment="1">
      <alignment horizontal="center"/>
    </xf>
    <xf numFmtId="0" fontId="0" fillId="0" borderId="5" xfId="0" applyFont="1" applyBorder="1" applyAlignment="1">
      <alignment horizontal="center"/>
    </xf>
    <xf numFmtId="0" fontId="6" fillId="0" borderId="11" xfId="0" applyFont="1" applyBorder="1" applyAlignment="1">
      <alignment horizontal="left" wrapText="1"/>
    </xf>
    <xf numFmtId="3" fontId="0" fillId="0" borderId="8" xfId="0" applyNumberFormat="1" applyFont="1" applyBorder="1" applyAlignment="1">
      <alignment horizontal="center"/>
    </xf>
    <xf numFmtId="0" fontId="0" fillId="0" borderId="4" xfId="0" applyFont="1" applyBorder="1" applyAlignment="1">
      <alignment horizontal="center"/>
    </xf>
    <xf numFmtId="0" fontId="0" fillId="0" borderId="8" xfId="0" applyFont="1" applyBorder="1" applyAlignment="1">
      <alignment horizontal="center"/>
    </xf>
    <xf numFmtId="9" fontId="0" fillId="0" borderId="4" xfId="0" applyNumberFormat="1" applyBorder="1" applyAlignment="1">
      <alignment horizontal="center"/>
    </xf>
    <xf numFmtId="9" fontId="0" fillId="0" borderId="8" xfId="0" applyNumberFormat="1" applyBorder="1" applyAlignment="1">
      <alignment horizontal="center"/>
    </xf>
    <xf numFmtId="166" fontId="0" fillId="0" borderId="4" xfId="0" applyNumberFormat="1" applyBorder="1" applyAlignment="1">
      <alignment horizontal="center"/>
    </xf>
    <xf numFmtId="166" fontId="0" fillId="0" borderId="8" xfId="0" applyNumberFormat="1" applyBorder="1" applyAlignment="1">
      <alignment horizontal="center"/>
    </xf>
    <xf numFmtId="9" fontId="0" fillId="0" borderId="17" xfId="0" applyNumberFormat="1" applyBorder="1" applyAlignment="1">
      <alignment horizontal="center"/>
    </xf>
    <xf numFmtId="9" fontId="0" fillId="0" borderId="18" xfId="0" applyNumberFormat="1" applyBorder="1" applyAlignment="1">
      <alignment horizontal="center"/>
    </xf>
    <xf numFmtId="0" fontId="0" fillId="0" borderId="10" xfId="0" applyBorder="1" applyAlignment="1">
      <alignment horizontal="center" vertical="center"/>
    </xf>
    <xf numFmtId="0" fontId="9" fillId="0" borderId="0" xfId="0" applyFont="1"/>
    <xf numFmtId="0" fontId="9" fillId="0" borderId="0" xfId="0" applyFont="1" applyAlignment="1"/>
    <xf numFmtId="0" fontId="9" fillId="0" borderId="6" xfId="0" applyFont="1" applyBorder="1" applyAlignment="1">
      <alignment horizontal="center" vertical="center"/>
    </xf>
    <xf numFmtId="0" fontId="9" fillId="0" borderId="0" xfId="0" applyFont="1" applyAlignment="1">
      <alignment vertical="center"/>
    </xf>
    <xf numFmtId="0" fontId="9" fillId="0" borderId="6" xfId="0" applyFont="1" applyBorder="1" applyAlignment="1">
      <alignment horizontal="center"/>
    </xf>
    <xf numFmtId="0" fontId="9" fillId="0" borderId="9" xfId="0" applyFont="1" applyBorder="1"/>
    <xf numFmtId="0" fontId="9" fillId="0" borderId="5" xfId="0" applyFont="1" applyBorder="1" applyAlignment="1">
      <alignment horizontal="center" vertical="center"/>
    </xf>
    <xf numFmtId="0" fontId="9" fillId="0" borderId="5" xfId="0" applyFont="1" applyBorder="1" applyAlignment="1">
      <alignmen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3" xfId="0" applyFont="1" applyBorder="1" applyAlignment="1">
      <alignment vertical="center"/>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9" fillId="0" borderId="3" xfId="0" applyFont="1" applyFill="1" applyBorder="1" applyAlignment="1">
      <alignment vertical="center" wrapText="1"/>
    </xf>
    <xf numFmtId="0" fontId="9" fillId="0" borderId="0" xfId="0" applyFont="1" applyBorder="1" applyAlignment="1">
      <alignment vertical="center" wrapText="1"/>
    </xf>
    <xf numFmtId="0" fontId="9" fillId="0" borderId="9" xfId="0" applyFont="1" applyFill="1" applyBorder="1" applyAlignment="1">
      <alignment vertical="center" wrapText="1"/>
    </xf>
    <xf numFmtId="0" fontId="9" fillId="0" borderId="0" xfId="0" applyFont="1" applyBorder="1" applyAlignment="1">
      <alignment wrapText="1"/>
    </xf>
    <xf numFmtId="0" fontId="9" fillId="0" borderId="1" xfId="0" applyFont="1" applyBorder="1"/>
    <xf numFmtId="0" fontId="9" fillId="0" borderId="11" xfId="0" applyFont="1" applyBorder="1"/>
    <xf numFmtId="0" fontId="10" fillId="0" borderId="0" xfId="0" applyFont="1" applyBorder="1"/>
    <xf numFmtId="0" fontId="9" fillId="0" borderId="0" xfId="0" applyFont="1" applyBorder="1"/>
    <xf numFmtId="0" fontId="9" fillId="0" borderId="3" xfId="0" applyFont="1" applyBorder="1" applyAlignment="1">
      <alignment horizontal="center"/>
    </xf>
    <xf numFmtId="0" fontId="9" fillId="0" borderId="3" xfId="0" applyFont="1" applyBorder="1" applyAlignment="1">
      <alignment wrapText="1"/>
    </xf>
    <xf numFmtId="0" fontId="9" fillId="0" borderId="0" xfId="0" applyFont="1" applyAlignment="1">
      <alignment wrapText="1"/>
    </xf>
    <xf numFmtId="9" fontId="9" fillId="0" borderId="3" xfId="0" applyNumberFormat="1" applyFont="1" applyBorder="1" applyAlignment="1">
      <alignment horizontal="center" vertical="center"/>
    </xf>
    <xf numFmtId="165" fontId="9" fillId="0" borderId="3" xfId="1" applyNumberFormat="1" applyFont="1" applyBorder="1" applyAlignment="1">
      <alignment horizontal="left" vertical="center"/>
    </xf>
    <xf numFmtId="0" fontId="0" fillId="0" borderId="3" xfId="0" applyFont="1" applyBorder="1" applyAlignment="1">
      <alignment horizontal="center"/>
    </xf>
    <xf numFmtId="0" fontId="0" fillId="0" borderId="6" xfId="0" applyBorder="1" applyAlignment="1">
      <alignment horizontal="center"/>
    </xf>
    <xf numFmtId="0" fontId="0" fillId="0" borderId="3" xfId="0" applyBorder="1" applyAlignment="1">
      <alignment wrapText="1"/>
    </xf>
    <xf numFmtId="0" fontId="6" fillId="0" borderId="14" xfId="0" applyFont="1" applyFill="1" applyBorder="1"/>
    <xf numFmtId="0" fontId="0" fillId="0" borderId="14" xfId="0" applyBorder="1" applyAlignment="1">
      <alignment wrapText="1"/>
    </xf>
    <xf numFmtId="0" fontId="0" fillId="0" borderId="15" xfId="0" applyBorder="1" applyAlignment="1">
      <alignment wrapText="1"/>
    </xf>
    <xf numFmtId="0" fontId="0" fillId="0" borderId="8" xfId="0" applyBorder="1" applyAlignment="1">
      <alignment wrapText="1"/>
    </xf>
    <xf numFmtId="0" fontId="0" fillId="0" borderId="7" xfId="0" applyFill="1" applyBorder="1" applyAlignment="1">
      <alignment horizontal="center"/>
    </xf>
    <xf numFmtId="0" fontId="0" fillId="0" borderId="3" xfId="0" applyBorder="1" applyAlignment="1">
      <alignment horizontal="center" vertical="center" wrapText="1"/>
    </xf>
    <xf numFmtId="0" fontId="0" fillId="0" borderId="0" xfId="0" applyAlignment="1">
      <alignment horizontal="center"/>
    </xf>
    <xf numFmtId="0" fontId="6" fillId="0" borderId="0" xfId="0" applyFont="1" applyBorder="1"/>
    <xf numFmtId="0" fontId="0" fillId="0" borderId="0" xfId="0" applyAlignment="1">
      <alignment horizontal="center"/>
    </xf>
    <xf numFmtId="0" fontId="0" fillId="0" borderId="1" xfId="0" applyBorder="1"/>
    <xf numFmtId="0" fontId="0" fillId="0" borderId="0" xfId="0" applyAlignment="1">
      <alignment horizontal="center"/>
    </xf>
    <xf numFmtId="0" fontId="0" fillId="0" borderId="0" xfId="0" quotePrefix="1"/>
    <xf numFmtId="0" fontId="10" fillId="0" borderId="0" xfId="0" applyFont="1"/>
    <xf numFmtId="0" fontId="0" fillId="0" borderId="0" xfId="0" applyAlignment="1">
      <alignment horizontal="center"/>
    </xf>
    <xf numFmtId="164" fontId="0" fillId="0" borderId="0" xfId="1" applyFont="1"/>
    <xf numFmtId="0" fontId="0" fillId="2" borderId="0" xfId="0" applyFill="1"/>
    <xf numFmtId="0" fontId="0" fillId="2" borderId="0" xfId="0" applyFill="1" applyBorder="1"/>
    <xf numFmtId="0" fontId="0" fillId="0" borderId="7" xfId="0" applyBorder="1"/>
    <xf numFmtId="0" fontId="0" fillId="0" borderId="7" xfId="0" applyBorder="1" applyAlignment="1">
      <alignment horizontal="center"/>
    </xf>
    <xf numFmtId="0" fontId="0" fillId="0" borderId="0" xfId="0" applyAlignment="1">
      <alignment horizontal="center"/>
    </xf>
    <xf numFmtId="167" fontId="0" fillId="0" borderId="0" xfId="1" applyNumberFormat="1" applyFont="1"/>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43" fontId="0" fillId="0" borderId="0" xfId="0" applyNumberFormat="1"/>
    <xf numFmtId="167" fontId="2" fillId="0" borderId="0" xfId="1" applyNumberFormat="1" applyFont="1"/>
    <xf numFmtId="0" fontId="0" fillId="3" borderId="0" xfId="0" applyFill="1" applyAlignment="1">
      <alignment horizontal="center"/>
    </xf>
    <xf numFmtId="0" fontId="0" fillId="4" borderId="0" xfId="0" applyFill="1" applyAlignment="1">
      <alignment vertical="center"/>
    </xf>
    <xf numFmtId="0" fontId="0" fillId="4" borderId="0" xfId="0" applyFill="1" applyAlignment="1">
      <alignment vertical="center" wrapText="1"/>
    </xf>
    <xf numFmtId="0" fontId="0" fillId="5" borderId="0" xfId="0" applyFill="1" applyAlignment="1">
      <alignment vertical="center"/>
    </xf>
    <xf numFmtId="0" fontId="0" fillId="5" borderId="0" xfId="0" applyFill="1" applyAlignment="1">
      <alignment vertical="center" wrapText="1"/>
    </xf>
    <xf numFmtId="0" fontId="0" fillId="6" borderId="0" xfId="0" applyFill="1" applyAlignment="1">
      <alignment vertical="center"/>
    </xf>
    <xf numFmtId="0" fontId="0" fillId="6" borderId="0" xfId="0" applyFill="1" applyAlignment="1">
      <alignment vertical="center" wrapText="1"/>
    </xf>
    <xf numFmtId="0" fontId="0" fillId="7" borderId="0" xfId="0" applyFill="1" applyAlignment="1">
      <alignment vertical="center"/>
    </xf>
    <xf numFmtId="0" fontId="0" fillId="7" borderId="0" xfId="0" applyFill="1" applyAlignment="1">
      <alignment vertical="center" wrapText="1"/>
    </xf>
    <xf numFmtId="3" fontId="0" fillId="3" borderId="4" xfId="0" applyNumberFormat="1" applyFill="1" applyBorder="1" applyAlignment="1">
      <alignment horizontal="center"/>
    </xf>
    <xf numFmtId="166" fontId="0" fillId="3" borderId="4" xfId="0" applyNumberFormat="1" applyFill="1" applyBorder="1" applyAlignment="1">
      <alignment horizontal="center"/>
    </xf>
    <xf numFmtId="166" fontId="0" fillId="3" borderId="3" xfId="0" applyNumberFormat="1" applyFill="1" applyBorder="1" applyAlignment="1">
      <alignment horizontal="center"/>
    </xf>
    <xf numFmtId="0" fontId="0" fillId="0" borderId="0" xfId="0" applyAlignment="1">
      <alignment horizontal="center"/>
    </xf>
    <xf numFmtId="0" fontId="0" fillId="0" borderId="0" xfId="0"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3" xfId="0" applyFill="1" applyBorder="1" applyAlignment="1">
      <alignment horizontal="left"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6" fillId="0" borderId="11" xfId="0" applyFont="1" applyBorder="1" applyAlignment="1">
      <alignment horizontal="left" wrapText="1"/>
    </xf>
    <xf numFmtId="0" fontId="0" fillId="0" borderId="3" xfId="0" applyFont="1" applyBorder="1" applyAlignment="1">
      <alignment horizontal="center"/>
    </xf>
    <xf numFmtId="0" fontId="0" fillId="0" borderId="4" xfId="0" applyFont="1" applyBorder="1" applyAlignment="1">
      <alignment horizontal="center"/>
    </xf>
    <xf numFmtId="0" fontId="0" fillId="0" borderId="8" xfId="0" applyFont="1" applyBorder="1" applyAlignment="1">
      <alignment horizontal="center"/>
    </xf>
    <xf numFmtId="0" fontId="6" fillId="0" borderId="12" xfId="0" applyFont="1" applyBorder="1" applyAlignment="1">
      <alignment horizontal="left" wrapText="1"/>
    </xf>
    <xf numFmtId="0" fontId="0" fillId="0" borderId="3" xfId="0" applyBorder="1" applyAlignment="1">
      <alignment horizontal="center" vertical="center"/>
    </xf>
    <xf numFmtId="0" fontId="0" fillId="0" borderId="3" xfId="0" quotePrefix="1" applyBorder="1" applyAlignment="1">
      <alignment horizontal="center" vertical="center"/>
    </xf>
    <xf numFmtId="3" fontId="0" fillId="0" borderId="4" xfId="0" applyNumberFormat="1" applyFont="1" applyBorder="1" applyAlignment="1">
      <alignment horizontal="center"/>
    </xf>
    <xf numFmtId="3" fontId="0" fillId="0" borderId="8" xfId="0" applyNumberFormat="1" applyFont="1" applyBorder="1" applyAlignment="1">
      <alignment horizontal="center"/>
    </xf>
    <xf numFmtId="0" fontId="0" fillId="8" borderId="0" xfId="0" applyFill="1" applyAlignment="1">
      <alignment horizontal="left" indent="3"/>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5</xdr:col>
      <xdr:colOff>72893</xdr:colOff>
      <xdr:row>3</xdr:row>
      <xdr:rowOff>140370</xdr:rowOff>
    </xdr:from>
    <xdr:to>
      <xdr:col>24</xdr:col>
      <xdr:colOff>349724</xdr:colOff>
      <xdr:row>32</xdr:row>
      <xdr:rowOff>116616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08110" y="711870"/>
          <a:ext cx="11922179" cy="64449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56</xdr:col>
      <xdr:colOff>571500</xdr:colOff>
      <xdr:row>39</xdr:row>
      <xdr:rowOff>121227</xdr:rowOff>
    </xdr:from>
    <xdr:to>
      <xdr:col>75</xdr:col>
      <xdr:colOff>273956</xdr:colOff>
      <xdr:row>61</xdr:row>
      <xdr:rowOff>16794</xdr:rowOff>
    </xdr:to>
    <xdr:pic>
      <xdr:nvPicPr>
        <xdr:cNvPr id="13" name="Picture 12">
          <a:extLst>
            <a:ext uri="{FF2B5EF4-FFF2-40B4-BE49-F238E27FC236}">
              <a16:creationId xmlns:a16="http://schemas.microsoft.com/office/drawing/2014/main" id="{EB21DD17-5AE8-442D-9EED-C3EF092DB613}"/>
            </a:ext>
          </a:extLst>
        </xdr:cNvPr>
        <xdr:cNvPicPr>
          <a:picLocks noChangeAspect="1"/>
        </xdr:cNvPicPr>
      </xdr:nvPicPr>
      <xdr:blipFill>
        <a:blip xmlns:r="http://schemas.openxmlformats.org/officeDocument/2006/relationships" r:embed="rId1"/>
        <a:stretch>
          <a:fillRect/>
        </a:stretch>
      </xdr:blipFill>
      <xdr:spPr>
        <a:xfrm>
          <a:off x="45061909" y="6927272"/>
          <a:ext cx="11219047" cy="4180952"/>
        </a:xfrm>
        <a:prstGeom prst="rect">
          <a:avLst/>
        </a:prstGeom>
      </xdr:spPr>
    </xdr:pic>
    <xdr:clientData/>
  </xdr:twoCellAnchor>
  <xdr:twoCellAnchor editAs="oneCell">
    <xdr:from>
      <xdr:col>57</xdr:col>
      <xdr:colOff>0</xdr:colOff>
      <xdr:row>64</xdr:row>
      <xdr:rowOff>0</xdr:rowOff>
    </xdr:from>
    <xdr:to>
      <xdr:col>74</xdr:col>
      <xdr:colOff>162348</xdr:colOff>
      <xdr:row>91</xdr:row>
      <xdr:rowOff>21864</xdr:rowOff>
    </xdr:to>
    <xdr:pic>
      <xdr:nvPicPr>
        <xdr:cNvPr id="14" name="Picture 13">
          <a:extLst>
            <a:ext uri="{FF2B5EF4-FFF2-40B4-BE49-F238E27FC236}">
              <a16:creationId xmlns:a16="http://schemas.microsoft.com/office/drawing/2014/main" id="{7B42CC96-2B8A-4A61-A41F-5848F49982A1}"/>
            </a:ext>
          </a:extLst>
        </xdr:cNvPr>
        <xdr:cNvPicPr>
          <a:picLocks noChangeAspect="1"/>
        </xdr:cNvPicPr>
      </xdr:nvPicPr>
      <xdr:blipFill>
        <a:blip xmlns:r="http://schemas.openxmlformats.org/officeDocument/2006/relationships" r:embed="rId2"/>
        <a:stretch>
          <a:fillRect/>
        </a:stretch>
      </xdr:blipFill>
      <xdr:spPr>
        <a:xfrm>
          <a:off x="45096545" y="11326091"/>
          <a:ext cx="10466667" cy="5200000"/>
        </a:xfrm>
        <a:prstGeom prst="rect">
          <a:avLst/>
        </a:prstGeom>
      </xdr:spPr>
    </xdr:pic>
    <xdr:clientData/>
  </xdr:twoCellAnchor>
  <xdr:twoCellAnchor editAs="oneCell">
    <xdr:from>
      <xdr:col>57</xdr:col>
      <xdr:colOff>0</xdr:colOff>
      <xdr:row>95</xdr:row>
      <xdr:rowOff>0</xdr:rowOff>
    </xdr:from>
    <xdr:to>
      <xdr:col>77</xdr:col>
      <xdr:colOff>115367</xdr:colOff>
      <xdr:row>113</xdr:row>
      <xdr:rowOff>29634</xdr:rowOff>
    </xdr:to>
    <xdr:pic>
      <xdr:nvPicPr>
        <xdr:cNvPr id="15" name="Picture 14">
          <a:extLst>
            <a:ext uri="{FF2B5EF4-FFF2-40B4-BE49-F238E27FC236}">
              <a16:creationId xmlns:a16="http://schemas.microsoft.com/office/drawing/2014/main" id="{D14AF090-D876-43F7-B08B-F2D182C249BB}"/>
            </a:ext>
          </a:extLst>
        </xdr:cNvPr>
        <xdr:cNvPicPr>
          <a:picLocks noChangeAspect="1"/>
        </xdr:cNvPicPr>
      </xdr:nvPicPr>
      <xdr:blipFill>
        <a:blip xmlns:r="http://schemas.openxmlformats.org/officeDocument/2006/relationships" r:embed="rId3"/>
        <a:stretch>
          <a:fillRect/>
        </a:stretch>
      </xdr:blipFill>
      <xdr:spPr>
        <a:xfrm>
          <a:off x="45096545" y="17266227"/>
          <a:ext cx="12238095" cy="53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xdr:row>
      <xdr:rowOff>149678</xdr:rowOff>
    </xdr:from>
    <xdr:to>
      <xdr:col>7</xdr:col>
      <xdr:colOff>346619</xdr:colOff>
      <xdr:row>16</xdr:row>
      <xdr:rowOff>16035</xdr:rowOff>
    </xdr:to>
    <xdr:pic>
      <xdr:nvPicPr>
        <xdr:cNvPr id="2" name="Рисунок 1">
          <a:extLst>
            <a:ext uri="{FF2B5EF4-FFF2-40B4-BE49-F238E27FC236}">
              <a16:creationId xmlns:a16="http://schemas.microsoft.com/office/drawing/2014/main" id="{51B1F6FB-F0D0-41D6-97BF-6B0C9F3992C7}"/>
            </a:ext>
          </a:extLst>
        </xdr:cNvPr>
        <xdr:cNvPicPr>
          <a:picLocks noChangeAspect="1"/>
        </xdr:cNvPicPr>
      </xdr:nvPicPr>
      <xdr:blipFill>
        <a:blip xmlns:r="http://schemas.openxmlformats.org/officeDocument/2006/relationships" r:embed="rId1"/>
        <a:stretch>
          <a:fillRect/>
        </a:stretch>
      </xdr:blipFill>
      <xdr:spPr>
        <a:xfrm>
          <a:off x="1224643" y="721178"/>
          <a:ext cx="13790476" cy="23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34</xdr:row>
      <xdr:rowOff>145676</xdr:rowOff>
    </xdr:from>
    <xdr:to>
      <xdr:col>17</xdr:col>
      <xdr:colOff>198714</xdr:colOff>
      <xdr:row>51</xdr:row>
      <xdr:rowOff>154795</xdr:rowOff>
    </xdr:to>
    <xdr:pic>
      <xdr:nvPicPr>
        <xdr:cNvPr id="2" name="Picture 1">
          <a:extLst>
            <a:ext uri="{FF2B5EF4-FFF2-40B4-BE49-F238E27FC236}">
              <a16:creationId xmlns:a16="http://schemas.microsoft.com/office/drawing/2014/main" id="{6D4EC26E-8850-46AA-8316-423201591E48}"/>
            </a:ext>
          </a:extLst>
        </xdr:cNvPr>
        <xdr:cNvPicPr>
          <a:picLocks noChangeAspect="1"/>
        </xdr:cNvPicPr>
      </xdr:nvPicPr>
      <xdr:blipFill>
        <a:blip xmlns:r="http://schemas.openxmlformats.org/officeDocument/2006/relationships" r:embed="rId1"/>
        <a:stretch>
          <a:fillRect/>
        </a:stretch>
      </xdr:blipFill>
      <xdr:spPr>
        <a:xfrm>
          <a:off x="0" y="6622676"/>
          <a:ext cx="10485714" cy="32476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leksandra Lemeshko" id="{7E65831E-7C83-4D68-B865-A819722947E2}" userId="S::LEMESO01@DIXONSRETAIL.COM::0e062b51-0c30-4309-a39d-ddea4e6e42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0" dT="2020-02-11T15:01:09.22" personId="{7E65831E-7C83-4D68-B865-A819722947E2}" id="{8C965C75-4C21-41AC-B6FD-4DF9C41F89EF}">
    <text>applicable also to person without taxable income</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9DA7-4094-4E64-8F5B-F6ADA34CC102}">
  <dimension ref="B2:M20"/>
  <sheetViews>
    <sheetView zoomScaleNormal="100" workbookViewId="0">
      <selection activeCell="D30" sqref="D30"/>
    </sheetView>
  </sheetViews>
  <sheetFormatPr defaultRowHeight="15" x14ac:dyDescent="0.25"/>
  <cols>
    <col min="4" max="4" width="26.140625" customWidth="1"/>
    <col min="5" max="5" width="23.140625" customWidth="1"/>
    <col min="6" max="6" width="15.85546875" customWidth="1"/>
    <col min="7" max="7" width="14.7109375" customWidth="1"/>
    <col min="11" max="11" width="17.5703125" customWidth="1"/>
  </cols>
  <sheetData>
    <row r="2" spans="2:13" x14ac:dyDescent="0.25">
      <c r="C2" t="s">
        <v>347</v>
      </c>
      <c r="E2" t="s">
        <v>348</v>
      </c>
      <c r="F2" t="s">
        <v>349</v>
      </c>
      <c r="G2" t="s">
        <v>350</v>
      </c>
      <c r="J2" t="s">
        <v>351</v>
      </c>
    </row>
    <row r="3" spans="2:13" x14ac:dyDescent="0.25">
      <c r="C3" t="s">
        <v>364</v>
      </c>
    </row>
    <row r="4" spans="2:13" x14ac:dyDescent="0.25">
      <c r="B4" t="s">
        <v>352</v>
      </c>
      <c r="C4" t="s">
        <v>365</v>
      </c>
    </row>
    <row r="5" spans="2:13" x14ac:dyDescent="0.25">
      <c r="D5" t="s">
        <v>366</v>
      </c>
      <c r="E5" t="s">
        <v>372</v>
      </c>
      <c r="K5" s="117" t="s">
        <v>353</v>
      </c>
      <c r="L5" s="117" t="s">
        <v>354</v>
      </c>
      <c r="M5" t="s">
        <v>355</v>
      </c>
    </row>
    <row r="6" spans="2:13" x14ac:dyDescent="0.25">
      <c r="D6" t="s">
        <v>367</v>
      </c>
      <c r="E6" t="s">
        <v>372</v>
      </c>
      <c r="K6" t="s">
        <v>356</v>
      </c>
      <c r="L6">
        <v>10</v>
      </c>
      <c r="M6" t="s">
        <v>380</v>
      </c>
    </row>
    <row r="7" spans="2:13" x14ac:dyDescent="0.25">
      <c r="D7" t="s">
        <v>368</v>
      </c>
      <c r="E7" t="s">
        <v>372</v>
      </c>
      <c r="K7" t="s">
        <v>379</v>
      </c>
      <c r="L7">
        <f>15*2</f>
        <v>30</v>
      </c>
      <c r="M7" t="s">
        <v>382</v>
      </c>
    </row>
    <row r="8" spans="2:13" x14ac:dyDescent="0.25">
      <c r="D8" t="s">
        <v>369</v>
      </c>
      <c r="E8" t="s">
        <v>372</v>
      </c>
      <c r="K8" s="118" t="s">
        <v>357</v>
      </c>
      <c r="L8" s="118">
        <v>60</v>
      </c>
      <c r="M8" t="s">
        <v>382</v>
      </c>
    </row>
    <row r="9" spans="2:13" x14ac:dyDescent="0.25">
      <c r="D9" t="s">
        <v>370</v>
      </c>
      <c r="E9" t="s">
        <v>372</v>
      </c>
      <c r="K9" t="s">
        <v>358</v>
      </c>
      <c r="L9">
        <f>SUM(L6:L8)</f>
        <v>100</v>
      </c>
    </row>
    <row r="10" spans="2:13" x14ac:dyDescent="0.25">
      <c r="D10" t="s">
        <v>371</v>
      </c>
      <c r="E10" t="s">
        <v>372</v>
      </c>
    </row>
    <row r="11" spans="2:13" x14ac:dyDescent="0.25">
      <c r="B11" t="s">
        <v>359</v>
      </c>
      <c r="C11" t="s">
        <v>373</v>
      </c>
    </row>
    <row r="12" spans="2:13" x14ac:dyDescent="0.25">
      <c r="D12" t="s">
        <v>374</v>
      </c>
      <c r="E12" t="s">
        <v>377</v>
      </c>
    </row>
    <row r="13" spans="2:13" x14ac:dyDescent="0.25">
      <c r="D13" t="s">
        <v>375</v>
      </c>
      <c r="E13" t="s">
        <v>377</v>
      </c>
      <c r="K13" t="s">
        <v>360</v>
      </c>
      <c r="L13">
        <v>10</v>
      </c>
      <c r="M13" t="s">
        <v>361</v>
      </c>
    </row>
    <row r="14" spans="2:13" x14ac:dyDescent="0.25">
      <c r="D14" t="s">
        <v>376</v>
      </c>
      <c r="E14" t="s">
        <v>377</v>
      </c>
    </row>
    <row r="15" spans="2:13" x14ac:dyDescent="0.25">
      <c r="D15" t="s">
        <v>371</v>
      </c>
      <c r="E15" t="s">
        <v>377</v>
      </c>
    </row>
    <row r="16" spans="2:13" x14ac:dyDescent="0.25">
      <c r="B16" t="s">
        <v>362</v>
      </c>
      <c r="C16" t="s">
        <v>378</v>
      </c>
    </row>
    <row r="17" spans="2:7" x14ac:dyDescent="0.25">
      <c r="D17" t="s">
        <v>366</v>
      </c>
      <c r="E17" t="s">
        <v>357</v>
      </c>
    </row>
    <row r="18" spans="2:7" x14ac:dyDescent="0.25">
      <c r="D18" t="s">
        <v>381</v>
      </c>
      <c r="E18" t="s">
        <v>357</v>
      </c>
    </row>
    <row r="19" spans="2:7" x14ac:dyDescent="0.25">
      <c r="B19" s="118"/>
      <c r="C19" s="118"/>
      <c r="D19" s="118" t="s">
        <v>376</v>
      </c>
      <c r="E19" s="118" t="s">
        <v>357</v>
      </c>
      <c r="F19" s="118"/>
      <c r="G19" s="118"/>
    </row>
    <row r="20" spans="2:7" x14ac:dyDescent="0.25">
      <c r="B20" t="s">
        <v>363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6"/>
  <sheetViews>
    <sheetView zoomScale="85" zoomScaleNormal="85" workbookViewId="0">
      <selection activeCell="A21" sqref="A21"/>
    </sheetView>
  </sheetViews>
  <sheetFormatPr defaultRowHeight="15" x14ac:dyDescent="0.25"/>
  <cols>
    <col min="1" max="1" width="26.85546875" customWidth="1"/>
    <col min="2" max="3" width="23.85546875" customWidth="1"/>
  </cols>
  <sheetData>
    <row r="2" spans="1:3" x14ac:dyDescent="0.25">
      <c r="B2" s="147" t="s">
        <v>0</v>
      </c>
      <c r="C2" s="147"/>
    </row>
    <row r="3" spans="1:3" x14ac:dyDescent="0.25">
      <c r="B3" s="1" t="s">
        <v>1</v>
      </c>
      <c r="C3" s="1" t="s">
        <v>2</v>
      </c>
    </row>
    <row r="4" spans="1:3" ht="60" x14ac:dyDescent="0.25">
      <c r="A4" s="9" t="s">
        <v>30</v>
      </c>
      <c r="B4" s="4" t="s">
        <v>22</v>
      </c>
      <c r="C4" s="4" t="s">
        <v>23</v>
      </c>
    </row>
    <row r="5" spans="1:3" ht="30" x14ac:dyDescent="0.25">
      <c r="A5" s="9" t="s">
        <v>31</v>
      </c>
      <c r="B5" s="3" t="s">
        <v>24</v>
      </c>
      <c r="C5" s="3" t="s">
        <v>25</v>
      </c>
    </row>
    <row r="6" spans="1:3" ht="14.45" customHeight="1" x14ac:dyDescent="0.25">
      <c r="A6" s="150" t="s">
        <v>32</v>
      </c>
      <c r="B6" s="6" t="s">
        <v>26</v>
      </c>
      <c r="C6" s="148" t="s">
        <v>29</v>
      </c>
    </row>
    <row r="7" spans="1:3" x14ac:dyDescent="0.25">
      <c r="A7" s="150"/>
      <c r="B7" s="6" t="s">
        <v>27</v>
      </c>
      <c r="C7" s="148"/>
    </row>
    <row r="8" spans="1:3" ht="30" x14ac:dyDescent="0.25">
      <c r="A8" s="151"/>
      <c r="B8" s="8" t="s">
        <v>28</v>
      </c>
      <c r="C8" s="149"/>
    </row>
    <row r="9" spans="1:3" s="7" customFormat="1" x14ac:dyDescent="0.25">
      <c r="A9" s="7" t="s">
        <v>21</v>
      </c>
    </row>
    <row r="11" spans="1:3" x14ac:dyDescent="0.25">
      <c r="A11" t="s">
        <v>33</v>
      </c>
    </row>
    <row r="12" spans="1:3" x14ac:dyDescent="0.25">
      <c r="B12" t="s">
        <v>311</v>
      </c>
    </row>
    <row r="13" spans="1:3" x14ac:dyDescent="0.25">
      <c r="C13" s="6" t="s">
        <v>34</v>
      </c>
    </row>
    <row r="14" spans="1:3" x14ac:dyDescent="0.25">
      <c r="C14" s="6" t="s">
        <v>35</v>
      </c>
    </row>
    <row r="15" spans="1:3" x14ac:dyDescent="0.25">
      <c r="B15" t="s">
        <v>37</v>
      </c>
    </row>
    <row r="16" spans="1:3" x14ac:dyDescent="0.25">
      <c r="C16" s="6" t="s">
        <v>36</v>
      </c>
    </row>
  </sheetData>
  <mergeCells count="3">
    <mergeCell ref="B2:C2"/>
    <mergeCell ref="C6:C8"/>
    <mergeCell ref="A6:A8"/>
  </mergeCells>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7"/>
  <sheetViews>
    <sheetView zoomScaleNormal="100" workbookViewId="0">
      <selection activeCell="C81" sqref="C81"/>
    </sheetView>
  </sheetViews>
  <sheetFormatPr defaultColWidth="9.140625" defaultRowHeight="18.75" x14ac:dyDescent="0.3"/>
  <cols>
    <col min="1" max="1" width="30.85546875" style="79" customWidth="1"/>
    <col min="2" max="2" width="48.5703125" style="79" customWidth="1"/>
    <col min="3" max="3" width="40.5703125" style="79" customWidth="1"/>
    <col min="4" max="4" width="30" style="79" customWidth="1"/>
    <col min="5" max="5" width="40" style="79" customWidth="1"/>
    <col min="6" max="6" width="27.140625" style="79" customWidth="1"/>
    <col min="7" max="7" width="24.85546875" style="79" customWidth="1"/>
    <col min="8" max="16384" width="9.140625" style="79"/>
  </cols>
  <sheetData>
    <row r="1" spans="2:8" ht="13.5" customHeight="1" x14ac:dyDescent="0.3"/>
    <row r="2" spans="2:8" hidden="1" x14ac:dyDescent="0.3"/>
    <row r="3" spans="2:8" ht="41.45" customHeight="1" x14ac:dyDescent="0.3">
      <c r="B3" s="156" t="s">
        <v>3</v>
      </c>
      <c r="C3" s="157"/>
      <c r="D3" s="157"/>
      <c r="E3" s="157"/>
      <c r="F3" s="157"/>
      <c r="G3" s="158"/>
      <c r="H3" s="80"/>
    </row>
    <row r="4" spans="2:8" s="82" customFormat="1" ht="29.1" customHeight="1" x14ac:dyDescent="0.25">
      <c r="B4" s="156" t="s">
        <v>7</v>
      </c>
      <c r="C4" s="157"/>
      <c r="D4" s="157"/>
      <c r="E4" s="157"/>
      <c r="F4" s="158"/>
      <c r="G4" s="81" t="s">
        <v>8</v>
      </c>
    </row>
    <row r="5" spans="2:8" x14ac:dyDescent="0.3">
      <c r="B5" s="161" t="s">
        <v>4</v>
      </c>
      <c r="C5" s="162"/>
      <c r="D5" s="162"/>
      <c r="E5" s="163"/>
      <c r="F5" s="83" t="s">
        <v>5</v>
      </c>
      <c r="G5" s="84"/>
    </row>
    <row r="6" spans="2:8" s="82" customFormat="1" ht="29.1" customHeight="1" x14ac:dyDescent="0.25">
      <c r="B6" s="159" t="s">
        <v>6</v>
      </c>
      <c r="C6" s="159"/>
      <c r="D6" s="159" t="s">
        <v>383</v>
      </c>
      <c r="E6" s="160"/>
      <c r="F6" s="85"/>
      <c r="G6" s="86"/>
    </row>
    <row r="7" spans="2:8" ht="167.25" customHeight="1" x14ac:dyDescent="0.3">
      <c r="B7" s="154" t="s">
        <v>9</v>
      </c>
      <c r="C7" s="87" t="s">
        <v>395</v>
      </c>
      <c r="D7" s="154" t="s">
        <v>9</v>
      </c>
      <c r="E7" s="88" t="s">
        <v>384</v>
      </c>
      <c r="F7" s="89" t="s">
        <v>38</v>
      </c>
      <c r="G7" s="90" t="s">
        <v>106</v>
      </c>
    </row>
    <row r="8" spans="2:8" ht="89.25" customHeight="1" x14ac:dyDescent="0.3">
      <c r="B8" s="154"/>
      <c r="C8" s="91" t="s">
        <v>85</v>
      </c>
      <c r="D8" s="154"/>
      <c r="E8" s="88" t="s">
        <v>93</v>
      </c>
      <c r="F8" s="87" t="s">
        <v>39</v>
      </c>
      <c r="G8" s="90" t="s">
        <v>47</v>
      </c>
    </row>
    <row r="9" spans="2:8" ht="37.5" x14ac:dyDescent="0.3">
      <c r="B9" s="154"/>
      <c r="C9" s="92" t="s">
        <v>86</v>
      </c>
      <c r="D9" s="154" t="s">
        <v>11</v>
      </c>
      <c r="E9" s="87" t="s">
        <v>124</v>
      </c>
      <c r="F9" s="87" t="s">
        <v>40</v>
      </c>
      <c r="G9" s="82"/>
    </row>
    <row r="10" spans="2:8" ht="37.5" x14ac:dyDescent="0.3">
      <c r="B10" s="154"/>
      <c r="C10" s="92" t="s">
        <v>87</v>
      </c>
      <c r="D10" s="154"/>
      <c r="E10" s="87" t="s">
        <v>125</v>
      </c>
      <c r="F10" s="87" t="s">
        <v>41</v>
      </c>
      <c r="G10" s="82"/>
    </row>
    <row r="11" spans="2:8" ht="93.75" x14ac:dyDescent="0.3">
      <c r="B11" s="155" t="s">
        <v>10</v>
      </c>
      <c r="C11" s="87" t="s">
        <v>107</v>
      </c>
      <c r="D11" s="154"/>
      <c r="E11" s="87" t="s">
        <v>126</v>
      </c>
      <c r="F11" s="87" t="s">
        <v>42</v>
      </c>
      <c r="G11" s="82"/>
    </row>
    <row r="12" spans="2:8" ht="112.5" x14ac:dyDescent="0.3">
      <c r="B12" s="155"/>
      <c r="C12" s="87" t="s">
        <v>385</v>
      </c>
      <c r="D12" s="90" t="s">
        <v>12</v>
      </c>
      <c r="E12" s="87" t="s">
        <v>129</v>
      </c>
      <c r="F12" s="87" t="s">
        <v>43</v>
      </c>
      <c r="G12" s="82"/>
    </row>
    <row r="13" spans="2:8" ht="93.75" x14ac:dyDescent="0.3">
      <c r="B13" s="155"/>
      <c r="C13" s="87" t="s">
        <v>99</v>
      </c>
      <c r="D13" s="90" t="s">
        <v>13</v>
      </c>
      <c r="E13" s="93" t="s">
        <v>386</v>
      </c>
      <c r="F13" s="87" t="s">
        <v>44</v>
      </c>
      <c r="G13" s="82"/>
    </row>
    <row r="14" spans="2:8" ht="37.5" x14ac:dyDescent="0.3">
      <c r="B14" s="155"/>
      <c r="C14" s="87" t="s">
        <v>100</v>
      </c>
      <c r="D14" s="82"/>
      <c r="E14" s="82"/>
      <c r="F14" s="87" t="s">
        <v>45</v>
      </c>
      <c r="G14" s="82"/>
    </row>
    <row r="15" spans="2:8" ht="56.25" x14ac:dyDescent="0.3">
      <c r="B15" s="155"/>
      <c r="C15" s="87" t="s">
        <v>108</v>
      </c>
      <c r="D15" s="82"/>
      <c r="E15" s="82"/>
      <c r="F15" s="87" t="s">
        <v>46</v>
      </c>
      <c r="G15" s="82"/>
    </row>
    <row r="16" spans="2:8" ht="56.25" x14ac:dyDescent="0.3">
      <c r="B16" s="155"/>
      <c r="C16" s="87" t="s">
        <v>109</v>
      </c>
      <c r="D16" s="82"/>
      <c r="E16" s="82"/>
      <c r="F16" s="87" t="s">
        <v>88</v>
      </c>
      <c r="G16" s="82"/>
    </row>
    <row r="17" spans="1:14" ht="37.5" x14ac:dyDescent="0.3">
      <c r="B17" s="154" t="s">
        <v>11</v>
      </c>
      <c r="C17" s="87" t="s">
        <v>123</v>
      </c>
      <c r="D17" s="82"/>
      <c r="E17" s="82"/>
      <c r="F17" s="94"/>
      <c r="G17" s="82"/>
    </row>
    <row r="18" spans="1:14" x14ac:dyDescent="0.3">
      <c r="B18" s="154"/>
      <c r="C18" s="87" t="s">
        <v>120</v>
      </c>
      <c r="D18" s="82"/>
      <c r="E18" s="82"/>
      <c r="F18" s="94"/>
      <c r="G18" s="82"/>
    </row>
    <row r="19" spans="1:14" ht="37.5" x14ac:dyDescent="0.3">
      <c r="B19" s="154"/>
      <c r="C19" s="87" t="s">
        <v>121</v>
      </c>
      <c r="D19" s="82"/>
      <c r="E19" s="82"/>
      <c r="F19" s="94"/>
      <c r="G19" s="82"/>
    </row>
    <row r="20" spans="1:14" ht="37.5" x14ac:dyDescent="0.3">
      <c r="B20" s="154"/>
      <c r="C20" s="87" t="s">
        <v>122</v>
      </c>
      <c r="D20" s="82"/>
      <c r="E20" s="82"/>
      <c r="F20" s="94"/>
      <c r="G20" s="82"/>
    </row>
    <row r="21" spans="1:14" ht="37.5" x14ac:dyDescent="0.3">
      <c r="B21" s="152" t="s">
        <v>12</v>
      </c>
      <c r="C21" s="93" t="s">
        <v>127</v>
      </c>
      <c r="D21" s="82"/>
      <c r="E21" s="82"/>
      <c r="F21" s="94"/>
      <c r="G21" s="82"/>
    </row>
    <row r="22" spans="1:14" ht="56.25" x14ac:dyDescent="0.3">
      <c r="B22" s="153"/>
      <c r="C22" s="93" t="s">
        <v>128</v>
      </c>
      <c r="D22" s="82"/>
      <c r="E22" s="82"/>
      <c r="F22" s="94"/>
      <c r="G22" s="82"/>
    </row>
    <row r="23" spans="1:14" ht="37.5" x14ac:dyDescent="0.3">
      <c r="B23" s="154" t="s">
        <v>13</v>
      </c>
      <c r="C23" s="95" t="s">
        <v>130</v>
      </c>
      <c r="D23" s="82"/>
      <c r="E23" s="82"/>
      <c r="F23" s="94"/>
      <c r="G23" s="82"/>
    </row>
    <row r="24" spans="1:14" ht="75" x14ac:dyDescent="0.3">
      <c r="B24" s="154"/>
      <c r="C24" s="93" t="s">
        <v>131</v>
      </c>
      <c r="D24" s="82"/>
      <c r="E24" s="82"/>
      <c r="F24" s="94"/>
      <c r="G24" s="82"/>
    </row>
    <row r="25" spans="1:14" ht="112.5" x14ac:dyDescent="0.3">
      <c r="B25" s="154"/>
      <c r="C25" s="93" t="s">
        <v>133</v>
      </c>
      <c r="D25" s="82"/>
      <c r="E25" s="82"/>
      <c r="F25" s="94"/>
      <c r="G25" s="82"/>
    </row>
    <row r="26" spans="1:14" ht="37.5" x14ac:dyDescent="0.3">
      <c r="B26" s="154"/>
      <c r="C26" s="93" t="s">
        <v>134</v>
      </c>
      <c r="D26" s="82"/>
      <c r="E26" s="82"/>
      <c r="F26" s="94"/>
      <c r="G26" s="82"/>
    </row>
    <row r="27" spans="1:14" ht="131.25" x14ac:dyDescent="0.3">
      <c r="B27" s="154"/>
      <c r="C27" s="93" t="s">
        <v>387</v>
      </c>
      <c r="D27" s="82"/>
      <c r="E27" s="82"/>
      <c r="F27" s="94"/>
      <c r="G27" s="82"/>
    </row>
    <row r="28" spans="1:14" x14ac:dyDescent="0.3">
      <c r="F28" s="96"/>
    </row>
    <row r="30" spans="1:14" x14ac:dyDescent="0.3">
      <c r="H30" s="97"/>
      <c r="I30" s="97"/>
      <c r="J30" s="97"/>
      <c r="K30" s="97"/>
      <c r="L30" s="97"/>
      <c r="M30" s="97"/>
      <c r="N30" s="97"/>
    </row>
    <row r="31" spans="1:14" x14ac:dyDescent="0.3">
      <c r="A31" s="98"/>
      <c r="B31" s="98"/>
      <c r="C31" s="98"/>
      <c r="D31" s="98"/>
      <c r="E31" s="98"/>
      <c r="F31" s="98"/>
      <c r="G31" s="98"/>
    </row>
    <row r="32" spans="1:14" x14ac:dyDescent="0.3">
      <c r="A32" s="99" t="s">
        <v>245</v>
      </c>
      <c r="B32" s="100"/>
      <c r="C32" s="100"/>
      <c r="D32" s="100"/>
      <c r="E32" s="100"/>
      <c r="F32" s="100"/>
      <c r="G32" s="100"/>
    </row>
    <row r="34" spans="1:3" x14ac:dyDescent="0.3">
      <c r="A34" s="80" t="s">
        <v>246</v>
      </c>
      <c r="B34" s="101" t="s">
        <v>243</v>
      </c>
      <c r="C34" s="101" t="s">
        <v>244</v>
      </c>
    </row>
    <row r="35" spans="1:3" ht="37.5" x14ac:dyDescent="0.3">
      <c r="B35" s="102" t="s">
        <v>38</v>
      </c>
      <c r="C35" s="102" t="s">
        <v>314</v>
      </c>
    </row>
    <row r="36" spans="1:3" ht="37.5" x14ac:dyDescent="0.3">
      <c r="B36" s="102" t="s">
        <v>39</v>
      </c>
      <c r="C36" s="102" t="s">
        <v>315</v>
      </c>
    </row>
    <row r="37" spans="1:3" ht="75" x14ac:dyDescent="0.3">
      <c r="B37" s="102" t="s">
        <v>388</v>
      </c>
      <c r="C37" s="102" t="s">
        <v>389</v>
      </c>
    </row>
    <row r="38" spans="1:3" ht="37.5" x14ac:dyDescent="0.3">
      <c r="B38" s="102" t="s">
        <v>41</v>
      </c>
      <c r="C38" s="102" t="s">
        <v>396</v>
      </c>
    </row>
    <row r="39" spans="1:3" ht="112.5" x14ac:dyDescent="0.3">
      <c r="B39" s="102" t="s">
        <v>42</v>
      </c>
      <c r="C39" s="102" t="s">
        <v>390</v>
      </c>
    </row>
    <row r="40" spans="1:3" ht="112.5" x14ac:dyDescent="0.3">
      <c r="B40" s="102" t="s">
        <v>43</v>
      </c>
      <c r="C40" s="102" t="s">
        <v>391</v>
      </c>
    </row>
    <row r="41" spans="1:3" ht="37.5" x14ac:dyDescent="0.3">
      <c r="B41" s="102" t="s">
        <v>44</v>
      </c>
      <c r="C41" s="102" t="s">
        <v>316</v>
      </c>
    </row>
    <row r="42" spans="1:3" ht="168.75" x14ac:dyDescent="0.3">
      <c r="B42" s="102" t="s">
        <v>45</v>
      </c>
      <c r="C42" s="102" t="s">
        <v>317</v>
      </c>
    </row>
    <row r="43" spans="1:3" ht="75" x14ac:dyDescent="0.3">
      <c r="B43" s="102" t="s">
        <v>46</v>
      </c>
      <c r="C43" s="102" t="s">
        <v>318</v>
      </c>
    </row>
    <row r="46" spans="1:3" x14ac:dyDescent="0.3">
      <c r="A46" s="79" t="s">
        <v>247</v>
      </c>
    </row>
    <row r="47" spans="1:3" x14ac:dyDescent="0.3">
      <c r="B47" s="79" t="s">
        <v>89</v>
      </c>
    </row>
    <row r="48" spans="1:3" ht="37.5" x14ac:dyDescent="0.3">
      <c r="C48" s="103" t="s">
        <v>397</v>
      </c>
    </row>
    <row r="49" spans="1:3" ht="37.5" x14ac:dyDescent="0.3">
      <c r="C49" s="103" t="s">
        <v>90</v>
      </c>
    </row>
    <row r="50" spans="1:3" x14ac:dyDescent="0.3">
      <c r="B50" s="79" t="s">
        <v>91</v>
      </c>
      <c r="C50" s="103"/>
    </row>
    <row r="51" spans="1:3" x14ac:dyDescent="0.3">
      <c r="B51" s="79" t="s">
        <v>92</v>
      </c>
      <c r="C51" s="103"/>
    </row>
    <row r="52" spans="1:3" ht="77.099999999999994" customHeight="1" x14ac:dyDescent="0.3">
      <c r="C52" s="103" t="s">
        <v>384</v>
      </c>
    </row>
    <row r="53" spans="1:3" ht="56.25" x14ac:dyDescent="0.3">
      <c r="C53" s="103" t="s">
        <v>93</v>
      </c>
    </row>
    <row r="54" spans="1:3" ht="57.95" customHeight="1" x14ac:dyDescent="0.3">
      <c r="C54" s="103" t="s">
        <v>94</v>
      </c>
    </row>
    <row r="55" spans="1:3" ht="89.1" customHeight="1" x14ac:dyDescent="0.3">
      <c r="C55" s="103" t="s">
        <v>95</v>
      </c>
    </row>
    <row r="56" spans="1:3" x14ac:dyDescent="0.3">
      <c r="B56" s="79" t="s">
        <v>17</v>
      </c>
      <c r="C56" s="103"/>
    </row>
    <row r="57" spans="1:3" ht="90" customHeight="1" x14ac:dyDescent="0.3">
      <c r="C57" s="103" t="s">
        <v>105</v>
      </c>
    </row>
    <row r="58" spans="1:3" x14ac:dyDescent="0.3">
      <c r="B58" s="79" t="s">
        <v>103</v>
      </c>
      <c r="C58" s="103"/>
    </row>
    <row r="59" spans="1:3" ht="56.25" x14ac:dyDescent="0.3">
      <c r="C59" s="103" t="s">
        <v>102</v>
      </c>
    </row>
    <row r="60" spans="1:3" ht="131.44999999999999" customHeight="1" x14ac:dyDescent="0.3">
      <c r="C60" s="103" t="s">
        <v>104</v>
      </c>
    </row>
    <row r="61" spans="1:3" x14ac:dyDescent="0.3">
      <c r="A61" s="79" t="s">
        <v>248</v>
      </c>
    </row>
    <row r="62" spans="1:3" x14ac:dyDescent="0.3">
      <c r="B62" s="79" t="s">
        <v>96</v>
      </c>
    </row>
    <row r="63" spans="1:3" x14ac:dyDescent="0.3">
      <c r="C63" s="79" t="s">
        <v>97</v>
      </c>
    </row>
    <row r="64" spans="1:3" x14ac:dyDescent="0.3">
      <c r="C64" s="79" t="s">
        <v>98</v>
      </c>
    </row>
    <row r="65" spans="1:8" x14ac:dyDescent="0.3">
      <c r="C65" s="79" t="s">
        <v>99</v>
      </c>
    </row>
    <row r="66" spans="1:8" x14ac:dyDescent="0.3">
      <c r="C66" s="79" t="s">
        <v>100</v>
      </c>
    </row>
    <row r="67" spans="1:8" x14ac:dyDescent="0.3">
      <c r="C67" s="79" t="s">
        <v>101</v>
      </c>
    </row>
    <row r="68" spans="1:8" x14ac:dyDescent="0.3">
      <c r="B68" s="79" t="s">
        <v>110</v>
      </c>
      <c r="C68" s="79" t="s">
        <v>111</v>
      </c>
    </row>
    <row r="69" spans="1:8" x14ac:dyDescent="0.3">
      <c r="C69" s="79" t="s">
        <v>27</v>
      </c>
    </row>
    <row r="70" spans="1:8" x14ac:dyDescent="0.3">
      <c r="C70" s="79" t="s">
        <v>112</v>
      </c>
    </row>
    <row r="72" spans="1:8" x14ac:dyDescent="0.3">
      <c r="D72" s="101" t="s">
        <v>113</v>
      </c>
      <c r="E72" s="101" t="s">
        <v>118</v>
      </c>
      <c r="F72" s="101" t="s">
        <v>119</v>
      </c>
      <c r="H72" s="121"/>
    </row>
    <row r="73" spans="1:8" ht="75" x14ac:dyDescent="0.3">
      <c r="D73" s="102" t="s">
        <v>114</v>
      </c>
      <c r="E73" s="104">
        <v>0.8</v>
      </c>
      <c r="F73" s="105">
        <v>1600000</v>
      </c>
    </row>
    <row r="74" spans="1:8" x14ac:dyDescent="0.3">
      <c r="D74" s="102" t="s">
        <v>115</v>
      </c>
      <c r="E74" s="104">
        <v>0.6</v>
      </c>
      <c r="F74" s="105">
        <v>1200000</v>
      </c>
    </row>
    <row r="75" spans="1:8" ht="75" x14ac:dyDescent="0.3">
      <c r="D75" s="102" t="s">
        <v>116</v>
      </c>
      <c r="E75" s="104">
        <v>0.4</v>
      </c>
      <c r="F75" s="105">
        <v>800000</v>
      </c>
    </row>
    <row r="76" spans="1:8" ht="75" x14ac:dyDescent="0.3">
      <c r="D76" s="102" t="s">
        <v>117</v>
      </c>
      <c r="E76" s="104">
        <v>0.3</v>
      </c>
      <c r="F76" s="105">
        <v>600000</v>
      </c>
    </row>
    <row r="78" spans="1:8" x14ac:dyDescent="0.3">
      <c r="A78" s="79" t="s">
        <v>251</v>
      </c>
    </row>
    <row r="79" spans="1:8" x14ac:dyDescent="0.3">
      <c r="B79" s="79" t="s">
        <v>110</v>
      </c>
      <c r="C79" s="79" t="s">
        <v>111</v>
      </c>
    </row>
    <row r="80" spans="1:8" x14ac:dyDescent="0.3">
      <c r="C80" s="79" t="s">
        <v>27</v>
      </c>
    </row>
    <row r="81" spans="1:3" x14ac:dyDescent="0.3">
      <c r="C81" s="79" t="s">
        <v>398</v>
      </c>
    </row>
    <row r="82" spans="1:3" x14ac:dyDescent="0.3">
      <c r="A82" s="79" t="s">
        <v>252</v>
      </c>
    </row>
    <row r="83" spans="1:3" x14ac:dyDescent="0.3">
      <c r="B83" s="79" t="s">
        <v>132</v>
      </c>
    </row>
    <row r="84" spans="1:3" x14ac:dyDescent="0.3">
      <c r="B84" s="79" t="s">
        <v>135</v>
      </c>
    </row>
    <row r="85" spans="1:3" x14ac:dyDescent="0.3">
      <c r="B85" s="79" t="s">
        <v>110</v>
      </c>
      <c r="C85" s="79" t="s">
        <v>111</v>
      </c>
    </row>
    <row r="86" spans="1:3" x14ac:dyDescent="0.3">
      <c r="C86" s="79" t="s">
        <v>27</v>
      </c>
    </row>
    <row r="87" spans="1:3" x14ac:dyDescent="0.3">
      <c r="C87" s="79" t="s">
        <v>399</v>
      </c>
    </row>
  </sheetData>
  <mergeCells count="12">
    <mergeCell ref="B21:B22"/>
    <mergeCell ref="B23:B27"/>
    <mergeCell ref="B11:B16"/>
    <mergeCell ref="B3:G3"/>
    <mergeCell ref="B17:B20"/>
    <mergeCell ref="D9:D11"/>
    <mergeCell ref="B7:B10"/>
    <mergeCell ref="B6:C6"/>
    <mergeCell ref="D7:D8"/>
    <mergeCell ref="D6:E6"/>
    <mergeCell ref="B5:E5"/>
    <mergeCell ref="B4:F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21"/>
  <sheetViews>
    <sheetView tabSelected="1" topLeftCell="A16" zoomScale="85" zoomScaleNormal="85" workbookViewId="0">
      <selection activeCell="H38" sqref="H38"/>
    </sheetView>
  </sheetViews>
  <sheetFormatPr defaultRowHeight="15" x14ac:dyDescent="0.25"/>
  <cols>
    <col min="1" max="1" width="25.28515625" customWidth="1"/>
    <col min="2" max="2" width="37.85546875" customWidth="1"/>
    <col min="3" max="3" width="35.28515625" customWidth="1"/>
    <col min="4" max="4" width="64.140625" customWidth="1"/>
    <col min="5" max="6" width="26.140625" customWidth="1"/>
    <col min="7" max="7" width="15" style="1" customWidth="1"/>
  </cols>
  <sheetData>
    <row r="1" spans="1:7" x14ac:dyDescent="0.25">
      <c r="E1" t="s">
        <v>436</v>
      </c>
      <c r="G1" s="2"/>
    </row>
    <row r="2" spans="1:7" x14ac:dyDescent="0.25">
      <c r="A2" s="18" t="s">
        <v>312</v>
      </c>
      <c r="G2" s="2"/>
    </row>
    <row r="3" spans="1:7" x14ac:dyDescent="0.25">
      <c r="G3" s="2"/>
    </row>
    <row r="4" spans="1:7" x14ac:dyDescent="0.25">
      <c r="G4" s="2"/>
    </row>
    <row r="5" spans="1:7" x14ac:dyDescent="0.25">
      <c r="D5" s="19" t="s">
        <v>48</v>
      </c>
      <c r="E5" s="19" t="s">
        <v>49</v>
      </c>
      <c r="F5" s="19" t="s">
        <v>50</v>
      </c>
      <c r="G5" s="1" t="s">
        <v>51</v>
      </c>
    </row>
    <row r="6" spans="1:7" x14ac:dyDescent="0.25">
      <c r="B6" t="s">
        <v>57</v>
      </c>
    </row>
    <row r="7" spans="1:7" x14ac:dyDescent="0.25">
      <c r="C7" t="s">
        <v>9</v>
      </c>
      <c r="D7" s="1" t="s">
        <v>53</v>
      </c>
      <c r="E7" s="135" t="s">
        <v>53</v>
      </c>
      <c r="F7" s="1"/>
      <c r="G7" s="1" t="s">
        <v>53</v>
      </c>
    </row>
    <row r="8" spans="1:7" x14ac:dyDescent="0.25">
      <c r="C8" t="s">
        <v>52</v>
      </c>
      <c r="D8" s="1" t="s">
        <v>53</v>
      </c>
      <c r="E8" s="1"/>
      <c r="F8" s="17" t="s">
        <v>66</v>
      </c>
      <c r="G8" s="1" t="s">
        <v>54</v>
      </c>
    </row>
    <row r="9" spans="1:7" x14ac:dyDescent="0.25">
      <c r="C9" t="s">
        <v>11</v>
      </c>
      <c r="D9" s="1" t="s">
        <v>53</v>
      </c>
      <c r="E9" s="1"/>
      <c r="F9" s="1"/>
      <c r="G9" s="1" t="s">
        <v>53</v>
      </c>
    </row>
    <row r="10" spans="1:7" x14ac:dyDescent="0.25">
      <c r="C10" t="s">
        <v>12</v>
      </c>
      <c r="D10" s="1" t="s">
        <v>53</v>
      </c>
      <c r="E10" s="1"/>
      <c r="F10" s="17" t="s">
        <v>66</v>
      </c>
      <c r="G10" s="1" t="s">
        <v>54</v>
      </c>
    </row>
    <row r="11" spans="1:7" x14ac:dyDescent="0.25">
      <c r="C11" t="s">
        <v>13</v>
      </c>
      <c r="D11" s="1" t="s">
        <v>53</v>
      </c>
      <c r="E11" s="1"/>
      <c r="F11" s="17" t="s">
        <v>66</v>
      </c>
      <c r="G11" s="1" t="s">
        <v>54</v>
      </c>
    </row>
    <row r="12" spans="1:7" ht="15.75" thickBot="1" x14ac:dyDescent="0.3">
      <c r="B12" s="10" t="s">
        <v>55</v>
      </c>
      <c r="C12" s="10"/>
      <c r="D12" s="10"/>
      <c r="E12" s="10"/>
      <c r="F12" s="10"/>
      <c r="G12" s="11" t="s">
        <v>56</v>
      </c>
    </row>
    <row r="13" spans="1:7" ht="15.75" thickTop="1" x14ac:dyDescent="0.25"/>
    <row r="14" spans="1:7" x14ac:dyDescent="0.25">
      <c r="B14" t="s">
        <v>15</v>
      </c>
    </row>
    <row r="15" spans="1:7" x14ac:dyDescent="0.25">
      <c r="C15" t="s">
        <v>45</v>
      </c>
      <c r="G15" s="1" t="s">
        <v>66</v>
      </c>
    </row>
    <row r="16" spans="1:7" x14ac:dyDescent="0.25">
      <c r="C16" t="s">
        <v>58</v>
      </c>
      <c r="G16" s="1" t="s">
        <v>66</v>
      </c>
    </row>
    <row r="17" spans="2:8" x14ac:dyDescent="0.25">
      <c r="C17" t="s">
        <v>59</v>
      </c>
      <c r="G17" s="1" t="s">
        <v>66</v>
      </c>
    </row>
    <row r="18" spans="2:8" x14ac:dyDescent="0.25">
      <c r="C18" t="s">
        <v>60</v>
      </c>
      <c r="G18" s="1" t="s">
        <v>66</v>
      </c>
    </row>
    <row r="19" spans="2:8" x14ac:dyDescent="0.25">
      <c r="C19" t="s">
        <v>61</v>
      </c>
      <c r="G19" s="1" t="s">
        <v>66</v>
      </c>
    </row>
    <row r="20" spans="2:8" x14ac:dyDescent="0.25">
      <c r="C20" t="s">
        <v>62</v>
      </c>
      <c r="G20" s="1" t="s">
        <v>66</v>
      </c>
    </row>
    <row r="21" spans="2:8" x14ac:dyDescent="0.25">
      <c r="C21" t="s">
        <v>63</v>
      </c>
      <c r="G21" s="1" t="s">
        <v>66</v>
      </c>
    </row>
    <row r="22" spans="2:8" x14ac:dyDescent="0.25">
      <c r="C22" t="s">
        <v>64</v>
      </c>
      <c r="G22" s="1" t="s">
        <v>66</v>
      </c>
    </row>
    <row r="24" spans="2:8" ht="15.75" thickBot="1" x14ac:dyDescent="0.3">
      <c r="B24" s="10" t="s">
        <v>65</v>
      </c>
      <c r="C24" s="10"/>
      <c r="D24" s="10"/>
      <c r="E24" s="10"/>
      <c r="F24" s="10"/>
      <c r="G24" s="11" t="s">
        <v>56</v>
      </c>
    </row>
    <row r="25" spans="2:8" ht="15.75" thickTop="1" x14ac:dyDescent="0.25"/>
    <row r="26" spans="2:8" x14ac:dyDescent="0.25">
      <c r="B26" t="s">
        <v>342</v>
      </c>
      <c r="G26" s="115" t="s">
        <v>53</v>
      </c>
    </row>
    <row r="27" spans="2:8" x14ac:dyDescent="0.25">
      <c r="G27" s="115"/>
    </row>
    <row r="28" spans="2:8" ht="15.75" thickBot="1" x14ac:dyDescent="0.3">
      <c r="B28" s="10" t="s">
        <v>404</v>
      </c>
      <c r="C28" s="10"/>
      <c r="D28" s="10"/>
      <c r="E28" s="10"/>
      <c r="F28" s="10"/>
      <c r="G28" s="11" t="s">
        <v>56</v>
      </c>
    </row>
    <row r="29" spans="2:8" ht="15.75" thickTop="1" x14ac:dyDescent="0.25">
      <c r="B29" s="6"/>
      <c r="C29" s="6"/>
      <c r="D29" s="6"/>
      <c r="E29" s="6"/>
      <c r="F29" s="6"/>
      <c r="G29" s="20"/>
    </row>
    <row r="30" spans="2:8" x14ac:dyDescent="0.25">
      <c r="B30" s="125" t="s">
        <v>405</v>
      </c>
      <c r="C30" s="6"/>
      <c r="D30" s="6"/>
      <c r="E30" s="6"/>
      <c r="F30" s="6"/>
      <c r="G30" s="20" t="s">
        <v>53</v>
      </c>
      <c r="H30" t="s">
        <v>407</v>
      </c>
    </row>
    <row r="31" spans="2:8" x14ac:dyDescent="0.25">
      <c r="B31" s="6"/>
      <c r="C31" s="6"/>
      <c r="D31" s="6"/>
      <c r="E31" s="6"/>
      <c r="F31" s="6"/>
      <c r="G31" s="20"/>
    </row>
    <row r="32" spans="2:8" x14ac:dyDescent="0.25">
      <c r="B32" s="126" t="s">
        <v>406</v>
      </c>
      <c r="C32" s="126"/>
      <c r="D32" s="126"/>
      <c r="E32" s="126"/>
      <c r="F32" s="126"/>
      <c r="G32" s="127"/>
    </row>
    <row r="33" spans="2:58" x14ac:dyDescent="0.25">
      <c r="B33" s="6"/>
      <c r="C33" s="6"/>
      <c r="D33" s="6"/>
      <c r="E33" s="6"/>
      <c r="F33" s="6"/>
      <c r="G33" s="20"/>
    </row>
    <row r="34" spans="2:58" x14ac:dyDescent="0.25">
      <c r="B34" t="s">
        <v>313</v>
      </c>
      <c r="G34" s="12">
        <v>0.15</v>
      </c>
    </row>
    <row r="36" spans="2:58" ht="15.75" thickBot="1" x14ac:dyDescent="0.3">
      <c r="B36" s="10" t="s">
        <v>67</v>
      </c>
      <c r="C36" s="10"/>
      <c r="D36" s="10"/>
      <c r="E36" s="10"/>
      <c r="F36" s="10"/>
      <c r="G36" s="11" t="s">
        <v>56</v>
      </c>
    </row>
    <row r="37" spans="2:58" ht="15.75" thickTop="1" x14ac:dyDescent="0.25"/>
    <row r="38" spans="2:58" x14ac:dyDescent="0.25">
      <c r="B38" s="124" t="s">
        <v>68</v>
      </c>
      <c r="H38" s="185" t="s">
        <v>448</v>
      </c>
    </row>
    <row r="39" spans="2:58" x14ac:dyDescent="0.25">
      <c r="C39" s="13" t="s">
        <v>69</v>
      </c>
      <c r="G39" s="1" t="s">
        <v>56</v>
      </c>
      <c r="H39" t="s">
        <v>403</v>
      </c>
      <c r="BF39" t="s">
        <v>392</v>
      </c>
    </row>
    <row r="41" spans="2:58" ht="15.75" thickBot="1" x14ac:dyDescent="0.3">
      <c r="B41" s="10" t="s">
        <v>70</v>
      </c>
      <c r="C41" s="10"/>
      <c r="D41" s="10"/>
      <c r="E41" s="10"/>
      <c r="F41" s="10"/>
      <c r="G41" s="11" t="s">
        <v>56</v>
      </c>
    </row>
    <row r="42" spans="2:58" ht="15.75" thickTop="1" x14ac:dyDescent="0.25"/>
    <row r="43" spans="2:58" x14ac:dyDescent="0.25">
      <c r="B43" t="s">
        <v>343</v>
      </c>
      <c r="G43" s="1" t="s">
        <v>77</v>
      </c>
    </row>
    <row r="45" spans="2:58" x14ac:dyDescent="0.25">
      <c r="B45" t="s">
        <v>14</v>
      </c>
    </row>
    <row r="46" spans="2:58" x14ac:dyDescent="0.25">
      <c r="C46" t="s">
        <v>71</v>
      </c>
      <c r="G46" s="1" t="s">
        <v>66</v>
      </c>
    </row>
    <row r="47" spans="2:58" x14ac:dyDescent="0.25">
      <c r="C47" t="s">
        <v>72</v>
      </c>
      <c r="G47" s="1" t="s">
        <v>66</v>
      </c>
      <c r="H47" t="s">
        <v>80</v>
      </c>
    </row>
    <row r="48" spans="2:58" x14ac:dyDescent="0.25">
      <c r="C48" t="s">
        <v>442</v>
      </c>
      <c r="G48" s="128"/>
    </row>
    <row r="49" spans="2:21" x14ac:dyDescent="0.25">
      <c r="C49" t="s">
        <v>73</v>
      </c>
      <c r="G49" s="1" t="s">
        <v>66</v>
      </c>
    </row>
    <row r="50" spans="2:21" x14ac:dyDescent="0.25">
      <c r="C50" t="s">
        <v>74</v>
      </c>
      <c r="G50" s="1" t="s">
        <v>66</v>
      </c>
      <c r="H50" t="s">
        <v>80</v>
      </c>
      <c r="U50" s="120"/>
    </row>
    <row r="51" spans="2:21" x14ac:dyDescent="0.25">
      <c r="C51" t="s">
        <v>75</v>
      </c>
      <c r="G51" s="1" t="s">
        <v>66</v>
      </c>
    </row>
    <row r="52" spans="2:21" x14ac:dyDescent="0.25">
      <c r="C52" t="s">
        <v>76</v>
      </c>
      <c r="G52" s="1" t="s">
        <v>66</v>
      </c>
    </row>
    <row r="53" spans="2:21" x14ac:dyDescent="0.25">
      <c r="C53" t="s">
        <v>400</v>
      </c>
      <c r="G53" s="119" t="s">
        <v>66</v>
      </c>
    </row>
    <row r="55" spans="2:21" ht="15.75" thickBot="1" x14ac:dyDescent="0.3">
      <c r="B55" s="10" t="s">
        <v>78</v>
      </c>
      <c r="C55" s="10"/>
      <c r="D55" s="10"/>
      <c r="E55" s="10"/>
      <c r="F55" s="10"/>
      <c r="G55" s="11" t="s">
        <v>56</v>
      </c>
    </row>
    <row r="56" spans="2:21" ht="15.75" thickTop="1" x14ac:dyDescent="0.25"/>
    <row r="57" spans="2:21" x14ac:dyDescent="0.25">
      <c r="B57" t="s">
        <v>79</v>
      </c>
      <c r="G57" s="1" t="s">
        <v>66</v>
      </c>
      <c r="H57" t="s">
        <v>80</v>
      </c>
    </row>
    <row r="59" spans="2:21" ht="15.75" thickBot="1" x14ac:dyDescent="0.3">
      <c r="B59" s="10" t="s">
        <v>81</v>
      </c>
      <c r="C59" s="10"/>
      <c r="D59" s="10"/>
      <c r="E59" s="10"/>
      <c r="F59" s="10"/>
      <c r="G59" s="11" t="s">
        <v>82</v>
      </c>
    </row>
    <row r="60" spans="2:21" ht="15.75" thickTop="1" x14ac:dyDescent="0.25"/>
    <row r="61" spans="2:21" x14ac:dyDescent="0.25">
      <c r="B61" t="s">
        <v>83</v>
      </c>
      <c r="G61" s="1" t="s">
        <v>66</v>
      </c>
    </row>
    <row r="63" spans="2:21" ht="15.75" thickBot="1" x14ac:dyDescent="0.3">
      <c r="B63" s="10" t="s">
        <v>84</v>
      </c>
      <c r="C63" s="10"/>
      <c r="D63" s="10"/>
      <c r="E63" s="10"/>
      <c r="F63" s="10"/>
      <c r="G63" s="11" t="s">
        <v>82</v>
      </c>
    </row>
    <row r="64" spans="2:21" ht="15.75" thickTop="1" x14ac:dyDescent="0.25">
      <c r="B64" s="6"/>
      <c r="C64" s="6"/>
      <c r="D64" s="6"/>
      <c r="E64" s="6"/>
      <c r="F64" s="6"/>
      <c r="G64" s="20"/>
    </row>
    <row r="65" spans="1:7" x14ac:dyDescent="0.25">
      <c r="B65" s="6"/>
      <c r="C65" s="6"/>
      <c r="D65" s="6"/>
      <c r="E65" s="6"/>
      <c r="F65" s="6"/>
      <c r="G65" s="20"/>
    </row>
    <row r="66" spans="1:7" x14ac:dyDescent="0.25">
      <c r="B66" s="116" t="s">
        <v>344</v>
      </c>
      <c r="C66" s="6"/>
      <c r="D66" s="6"/>
      <c r="E66" s="6"/>
      <c r="F66" s="6"/>
      <c r="G66" s="20"/>
    </row>
    <row r="67" spans="1:7" x14ac:dyDescent="0.25">
      <c r="B67" s="6"/>
      <c r="C67" s="6"/>
      <c r="D67" s="6"/>
      <c r="E67" s="6"/>
      <c r="F67" s="6"/>
      <c r="G67" s="20"/>
    </row>
    <row r="68" spans="1:7" x14ac:dyDescent="0.25">
      <c r="B68" s="6"/>
      <c r="C68" s="6"/>
      <c r="D68" s="6"/>
      <c r="E68" s="6"/>
      <c r="F68" s="6"/>
      <c r="G68" s="20"/>
    </row>
    <row r="71" spans="1:7" x14ac:dyDescent="0.25">
      <c r="A71" s="18" t="s">
        <v>176</v>
      </c>
      <c r="G71" s="2"/>
    </row>
    <row r="72" spans="1:7" x14ac:dyDescent="0.25">
      <c r="G72" s="2"/>
    </row>
    <row r="73" spans="1:7" x14ac:dyDescent="0.25">
      <c r="B73" t="s">
        <v>177</v>
      </c>
      <c r="G73" s="2" t="s">
        <v>56</v>
      </c>
    </row>
    <row r="74" spans="1:7" x14ac:dyDescent="0.25">
      <c r="G74" s="2"/>
    </row>
    <row r="75" spans="1:7" x14ac:dyDescent="0.25">
      <c r="B75" t="s">
        <v>178</v>
      </c>
      <c r="G75" s="2" t="s">
        <v>77</v>
      </c>
    </row>
    <row r="76" spans="1:7" x14ac:dyDescent="0.25">
      <c r="G76" s="2"/>
    </row>
    <row r="77" spans="1:7" x14ac:dyDescent="0.25">
      <c r="B77" t="s">
        <v>179</v>
      </c>
      <c r="G77" s="2" t="s">
        <v>77</v>
      </c>
    </row>
    <row r="78" spans="1:7" x14ac:dyDescent="0.25">
      <c r="G78" s="2"/>
    </row>
    <row r="79" spans="1:7" x14ac:dyDescent="0.25">
      <c r="B79" t="s">
        <v>180</v>
      </c>
      <c r="G79" s="2" t="s">
        <v>77</v>
      </c>
    </row>
    <row r="80" spans="1:7" x14ac:dyDescent="0.25">
      <c r="G80" s="2"/>
    </row>
    <row r="81" spans="1:58" ht="15.75" thickBot="1" x14ac:dyDescent="0.3">
      <c r="B81" s="10" t="s">
        <v>181</v>
      </c>
      <c r="C81" s="10"/>
      <c r="D81" s="10"/>
      <c r="E81" s="10"/>
      <c r="F81" s="10"/>
      <c r="G81" s="11" t="s">
        <v>56</v>
      </c>
    </row>
    <row r="82" spans="1:58" ht="15.75" thickTop="1" x14ac:dyDescent="0.25">
      <c r="G82" s="2"/>
    </row>
    <row r="83" spans="1:58" x14ac:dyDescent="0.25">
      <c r="G83" s="2"/>
    </row>
    <row r="84" spans="1:58" x14ac:dyDescent="0.25">
      <c r="G84" s="2"/>
    </row>
    <row r="85" spans="1:58" x14ac:dyDescent="0.25">
      <c r="G85" s="2"/>
    </row>
    <row r="86" spans="1:58" x14ac:dyDescent="0.25">
      <c r="G86" s="2"/>
    </row>
    <row r="87" spans="1:58" x14ac:dyDescent="0.25">
      <c r="A87" s="41"/>
      <c r="B87" s="41"/>
      <c r="C87" s="41"/>
      <c r="D87" s="41"/>
      <c r="E87" s="41"/>
      <c r="F87" s="41"/>
      <c r="G87" s="42"/>
      <c r="H87" s="41"/>
    </row>
    <row r="88" spans="1:58" x14ac:dyDescent="0.25">
      <c r="A88" s="43" t="s">
        <v>245</v>
      </c>
      <c r="G88" s="2"/>
    </row>
    <row r="89" spans="1:58" x14ac:dyDescent="0.25">
      <c r="G89" s="2"/>
    </row>
    <row r="90" spans="1:58" x14ac:dyDescent="0.25">
      <c r="F90" s="2"/>
      <c r="G90"/>
    </row>
    <row r="91" spans="1:58" x14ac:dyDescent="0.25">
      <c r="F91" s="2"/>
      <c r="G91"/>
    </row>
    <row r="92" spans="1:58" x14ac:dyDescent="0.25">
      <c r="F92" s="1"/>
      <c r="G92"/>
    </row>
    <row r="93" spans="1:58" x14ac:dyDescent="0.25">
      <c r="A93" s="40" t="s">
        <v>253</v>
      </c>
      <c r="F93" s="1"/>
      <c r="G93"/>
    </row>
    <row r="94" spans="1:58" x14ac:dyDescent="0.25">
      <c r="B94" s="107" t="s">
        <v>249</v>
      </c>
      <c r="C94" s="166" t="s">
        <v>250</v>
      </c>
      <c r="D94" s="167"/>
      <c r="E94" s="5"/>
      <c r="F94" s="1"/>
      <c r="G94"/>
    </row>
    <row r="95" spans="1:58" x14ac:dyDescent="0.25">
      <c r="B95" s="170" t="s">
        <v>324</v>
      </c>
      <c r="C95" s="62" t="s">
        <v>319</v>
      </c>
      <c r="D95" s="108" t="s">
        <v>320</v>
      </c>
      <c r="E95" s="5"/>
      <c r="F95" s="1"/>
      <c r="G95"/>
      <c r="BF95" t="s">
        <v>393</v>
      </c>
    </row>
    <row r="96" spans="1:58" ht="31.5" customHeight="1" x14ac:dyDescent="0.25">
      <c r="B96" s="171"/>
      <c r="C96" s="62" t="s">
        <v>137</v>
      </c>
      <c r="D96" s="108" t="s">
        <v>321</v>
      </c>
      <c r="E96" s="5"/>
      <c r="F96" s="1"/>
      <c r="G96"/>
    </row>
    <row r="97" spans="1:7" ht="14.25" customHeight="1" x14ac:dyDescent="0.25">
      <c r="B97" s="171"/>
      <c r="C97" s="174" t="s">
        <v>136</v>
      </c>
      <c r="D97" s="108" t="s">
        <v>322</v>
      </c>
      <c r="E97" s="5"/>
      <c r="F97" s="1"/>
      <c r="G97"/>
    </row>
    <row r="98" spans="1:7" ht="14.25" customHeight="1" x14ac:dyDescent="0.25">
      <c r="B98" s="172"/>
      <c r="C98" s="175"/>
      <c r="D98" s="108" t="s">
        <v>323</v>
      </c>
      <c r="E98" s="5"/>
      <c r="F98" s="55"/>
      <c r="G98"/>
    </row>
    <row r="99" spans="1:7" ht="34.5" customHeight="1" x14ac:dyDescent="0.25">
      <c r="B99" s="164" t="s">
        <v>138</v>
      </c>
      <c r="C99" s="50" t="s">
        <v>139</v>
      </c>
      <c r="D99" s="110" t="s">
        <v>402</v>
      </c>
      <c r="E99" s="123" t="s">
        <v>401</v>
      </c>
      <c r="F99" s="1"/>
      <c r="G99"/>
    </row>
    <row r="100" spans="1:7" ht="20.25" customHeight="1" x14ac:dyDescent="0.25">
      <c r="B100" s="165"/>
      <c r="C100" s="50" t="s">
        <v>140</v>
      </c>
      <c r="D100" s="111" t="s">
        <v>326</v>
      </c>
      <c r="F100" s="1"/>
      <c r="G100"/>
    </row>
    <row r="101" spans="1:7" ht="15" customHeight="1" x14ac:dyDescent="0.25">
      <c r="B101" s="14" t="s">
        <v>59</v>
      </c>
      <c r="C101" s="113" t="s">
        <v>143</v>
      </c>
      <c r="D101" s="112" t="s">
        <v>327</v>
      </c>
      <c r="F101" s="1"/>
      <c r="G101"/>
    </row>
    <row r="102" spans="1:7" ht="15" customHeight="1" x14ac:dyDescent="0.25">
      <c r="B102" s="14" t="s">
        <v>60</v>
      </c>
      <c r="C102" s="113" t="s">
        <v>143</v>
      </c>
      <c r="D102" s="112" t="s">
        <v>327</v>
      </c>
      <c r="F102" s="1"/>
      <c r="G102"/>
    </row>
    <row r="103" spans="1:7" ht="15" customHeight="1" x14ac:dyDescent="0.25">
      <c r="B103" s="14" t="s">
        <v>61</v>
      </c>
      <c r="C103" s="113" t="s">
        <v>144</v>
      </c>
      <c r="D103" s="112" t="s">
        <v>328</v>
      </c>
      <c r="F103" s="1"/>
      <c r="G103"/>
    </row>
    <row r="104" spans="1:7" ht="32.25" customHeight="1" x14ac:dyDescent="0.25">
      <c r="B104" s="14" t="s">
        <v>141</v>
      </c>
      <c r="C104" s="113" t="s">
        <v>145</v>
      </c>
      <c r="D104" s="112" t="s">
        <v>329</v>
      </c>
      <c r="F104" s="1"/>
      <c r="G104"/>
    </row>
    <row r="105" spans="1:7" ht="32.25" customHeight="1" x14ac:dyDescent="0.25">
      <c r="B105" s="14" t="s">
        <v>142</v>
      </c>
      <c r="C105" s="113" t="s">
        <v>145</v>
      </c>
      <c r="D105" s="112" t="s">
        <v>330</v>
      </c>
      <c r="F105" s="1"/>
      <c r="G105"/>
    </row>
    <row r="106" spans="1:7" ht="32.25" customHeight="1" x14ac:dyDescent="0.25">
      <c r="B106" s="14" t="s">
        <v>64</v>
      </c>
      <c r="C106" s="113" t="s">
        <v>145</v>
      </c>
      <c r="D106" s="112" t="s">
        <v>331</v>
      </c>
      <c r="F106" s="1"/>
      <c r="G106"/>
    </row>
    <row r="107" spans="1:7" x14ac:dyDescent="0.25">
      <c r="A107" s="6"/>
      <c r="B107" s="109" t="s">
        <v>325</v>
      </c>
      <c r="F107" s="1"/>
      <c r="G107"/>
    </row>
    <row r="108" spans="1:7" x14ac:dyDescent="0.25">
      <c r="F108" s="55"/>
      <c r="G108"/>
    </row>
    <row r="109" spans="1:7" x14ac:dyDescent="0.25">
      <c r="A109" s="40" t="s">
        <v>254</v>
      </c>
      <c r="F109" s="1"/>
      <c r="G109"/>
    </row>
    <row r="110" spans="1:7" x14ac:dyDescent="0.25">
      <c r="A110" s="40"/>
      <c r="B110" s="22" t="s">
        <v>249</v>
      </c>
      <c r="C110" s="168" t="s">
        <v>250</v>
      </c>
      <c r="D110" s="168"/>
      <c r="F110" s="19"/>
      <c r="G110"/>
    </row>
    <row r="111" spans="1:7" x14ac:dyDescent="0.25">
      <c r="B111" s="56" t="s">
        <v>146</v>
      </c>
      <c r="C111" s="169" t="s">
        <v>408</v>
      </c>
      <c r="D111" s="169"/>
      <c r="F111" s="1"/>
      <c r="G111"/>
    </row>
    <row r="112" spans="1:7" ht="56.25" customHeight="1" x14ac:dyDescent="0.25">
      <c r="B112" s="56" t="s">
        <v>147</v>
      </c>
      <c r="C112" s="173" t="s">
        <v>332</v>
      </c>
      <c r="D112" s="173"/>
      <c r="F112" s="1"/>
      <c r="G112"/>
    </row>
    <row r="113" spans="2:7" ht="33.75" customHeight="1" x14ac:dyDescent="0.25">
      <c r="B113" s="56" t="s">
        <v>148</v>
      </c>
      <c r="C113" s="173" t="s">
        <v>333</v>
      </c>
      <c r="D113" s="173"/>
      <c r="F113" s="1"/>
      <c r="G113"/>
    </row>
    <row r="114" spans="2:7" ht="97.5" customHeight="1" x14ac:dyDescent="0.25">
      <c r="B114" s="56" t="s">
        <v>409</v>
      </c>
      <c r="C114" s="173" t="s">
        <v>334</v>
      </c>
      <c r="D114" s="173"/>
      <c r="F114" s="1"/>
      <c r="G114"/>
    </row>
    <row r="115" spans="2:7" ht="20.25" customHeight="1" x14ac:dyDescent="0.25">
      <c r="B115" s="56" t="s">
        <v>335</v>
      </c>
      <c r="C115" s="173" t="s">
        <v>410</v>
      </c>
      <c r="D115" s="173"/>
      <c r="F115" s="1"/>
      <c r="G115"/>
    </row>
    <row r="116" spans="2:7" x14ac:dyDescent="0.25">
      <c r="F116" s="1"/>
      <c r="G116"/>
    </row>
    <row r="117" spans="2:7" x14ac:dyDescent="0.25">
      <c r="F117" s="1"/>
      <c r="G117"/>
    </row>
    <row r="118" spans="2:7" x14ac:dyDescent="0.25">
      <c r="E118" s="1"/>
      <c r="G118"/>
    </row>
    <row r="119" spans="2:7" x14ac:dyDescent="0.25">
      <c r="E119" s="1"/>
      <c r="G119"/>
    </row>
    <row r="120" spans="2:7" x14ac:dyDescent="0.25">
      <c r="F120" s="1"/>
      <c r="G120"/>
    </row>
    <row r="121" spans="2:7" x14ac:dyDescent="0.25">
      <c r="F121" s="1"/>
      <c r="G121"/>
    </row>
  </sheetData>
  <mergeCells count="10">
    <mergeCell ref="C112:D112"/>
    <mergeCell ref="C113:D113"/>
    <mergeCell ref="C114:D114"/>
    <mergeCell ref="C115:D115"/>
    <mergeCell ref="C97:C98"/>
    <mergeCell ref="B99:B100"/>
    <mergeCell ref="C94:D94"/>
    <mergeCell ref="C110:D110"/>
    <mergeCell ref="C111:D111"/>
    <mergeCell ref="B95:B98"/>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BF01-9EE6-426D-B6CC-E0DE84DED0CA}">
  <dimension ref="A1:R13"/>
  <sheetViews>
    <sheetView topLeftCell="A4" zoomScaleNormal="100" workbookViewId="0">
      <selection activeCell="R5" sqref="R5 R7"/>
    </sheetView>
  </sheetViews>
  <sheetFormatPr defaultRowHeight="15" x14ac:dyDescent="0.25"/>
  <cols>
    <col min="1" max="1" width="16.28515625" customWidth="1"/>
    <col min="2" max="3" width="30.42578125" customWidth="1"/>
    <col min="7" max="7" width="22" customWidth="1"/>
    <col min="8" max="8" width="32.7109375" customWidth="1"/>
    <col min="9" max="9" width="32.7109375" style="129" customWidth="1"/>
    <col min="10" max="11" width="32.7109375" customWidth="1"/>
    <col min="12" max="12" width="10.140625" bestFit="1" customWidth="1"/>
    <col min="14" max="14" width="25.5703125" customWidth="1"/>
    <col min="15" max="15" width="24.140625" customWidth="1"/>
    <col min="16" max="16" width="24.140625" style="129" customWidth="1"/>
    <col min="17" max="18" width="24.7109375" customWidth="1"/>
  </cols>
  <sheetData>
    <row r="1" spans="1:18" x14ac:dyDescent="0.25">
      <c r="G1" t="s">
        <v>411</v>
      </c>
      <c r="N1" t="s">
        <v>412</v>
      </c>
    </row>
    <row r="2" spans="1:18" x14ac:dyDescent="0.25">
      <c r="A2" t="s">
        <v>437</v>
      </c>
      <c r="H2" t="s">
        <v>413</v>
      </c>
      <c r="I2" t="s">
        <v>414</v>
      </c>
      <c r="J2" t="s">
        <v>413</v>
      </c>
      <c r="K2" t="s">
        <v>414</v>
      </c>
      <c r="O2" t="s">
        <v>413</v>
      </c>
      <c r="P2" t="s">
        <v>414</v>
      </c>
      <c r="Q2" t="s">
        <v>413</v>
      </c>
      <c r="R2" t="s">
        <v>414</v>
      </c>
    </row>
    <row r="3" spans="1:18" x14ac:dyDescent="0.25">
      <c r="B3" s="122" t="s">
        <v>413</v>
      </c>
      <c r="C3" s="122" t="s">
        <v>414</v>
      </c>
      <c r="H3" s="142" t="s">
        <v>415</v>
      </c>
      <c r="I3" s="140" t="s">
        <v>415</v>
      </c>
      <c r="J3" s="138" t="s">
        <v>416</v>
      </c>
      <c r="K3" s="136" t="s">
        <v>416</v>
      </c>
      <c r="O3" s="130" t="s">
        <v>417</v>
      </c>
      <c r="P3" s="130" t="s">
        <v>417</v>
      </c>
      <c r="Q3" s="130" t="s">
        <v>418</v>
      </c>
      <c r="R3" s="130" t="s">
        <v>418</v>
      </c>
    </row>
    <row r="4" spans="1:18" ht="150" x14ac:dyDescent="0.25">
      <c r="A4" s="130" t="s">
        <v>415</v>
      </c>
      <c r="B4" s="143" t="s">
        <v>439</v>
      </c>
      <c r="C4" s="141" t="s">
        <v>438</v>
      </c>
      <c r="G4" t="s">
        <v>420</v>
      </c>
      <c r="H4" s="129">
        <v>10000</v>
      </c>
      <c r="I4" s="129">
        <v>10000</v>
      </c>
      <c r="J4" s="129">
        <v>10001</v>
      </c>
      <c r="K4" s="129">
        <v>10001</v>
      </c>
      <c r="N4" t="s">
        <v>420</v>
      </c>
      <c r="O4" s="129">
        <v>2999</v>
      </c>
      <c r="P4" s="129">
        <v>2999</v>
      </c>
      <c r="Q4" s="129">
        <v>3000</v>
      </c>
      <c r="R4" s="129">
        <v>3000</v>
      </c>
    </row>
    <row r="5" spans="1:18" ht="150" x14ac:dyDescent="0.25">
      <c r="A5" s="130" t="s">
        <v>416</v>
      </c>
      <c r="B5" s="139" t="s">
        <v>440</v>
      </c>
      <c r="C5" s="137" t="s">
        <v>441</v>
      </c>
      <c r="G5" s="132" t="s">
        <v>422</v>
      </c>
      <c r="H5" s="129"/>
      <c r="J5" s="129">
        <v>-1071</v>
      </c>
      <c r="K5" s="129">
        <v>-1071</v>
      </c>
      <c r="N5" s="132" t="s">
        <v>423</v>
      </c>
      <c r="O5" s="129">
        <v>0</v>
      </c>
      <c r="P5" s="129">
        <v>0</v>
      </c>
      <c r="Q5" s="129">
        <f>-Q4*0.045</f>
        <v>-135</v>
      </c>
      <c r="R5" s="129">
        <f>-R4*0.045</f>
        <v>-135</v>
      </c>
    </row>
    <row r="6" spans="1:18" ht="30" x14ac:dyDescent="0.25">
      <c r="G6" s="132" t="s">
        <v>424</v>
      </c>
      <c r="H6" s="129"/>
      <c r="J6" s="129">
        <f>-(J4*0.065+0.93)</f>
        <v>-650.995</v>
      </c>
      <c r="K6" s="129">
        <f>-(K4*0.065+0.93)</f>
        <v>-650.995</v>
      </c>
      <c r="L6" s="133"/>
      <c r="N6" s="132" t="s">
        <v>425</v>
      </c>
      <c r="O6" s="129">
        <v>0</v>
      </c>
      <c r="P6" s="129">
        <v>0</v>
      </c>
      <c r="Q6" s="129">
        <f>-Q4*0.09</f>
        <v>-270</v>
      </c>
      <c r="R6" s="129">
        <f>-R4*0.09</f>
        <v>-270</v>
      </c>
    </row>
    <row r="7" spans="1:18" ht="30" x14ac:dyDescent="0.25">
      <c r="G7" t="s">
        <v>426</v>
      </c>
      <c r="H7" s="129">
        <f>H4-H5-H6</f>
        <v>10000</v>
      </c>
      <c r="I7" s="129">
        <f t="shared" ref="I7" si="0">I4-I5-I6</f>
        <v>10000</v>
      </c>
      <c r="J7" s="129">
        <f>J4*1.34</f>
        <v>13401.34</v>
      </c>
      <c r="K7" s="129">
        <f>K4*1.34</f>
        <v>13401.34</v>
      </c>
      <c r="N7" s="132" t="s">
        <v>427</v>
      </c>
      <c r="O7" s="129">
        <v>0</v>
      </c>
      <c r="P7" s="129">
        <v>0</v>
      </c>
      <c r="Q7" s="129">
        <f>-Q4*0.065</f>
        <v>-195</v>
      </c>
      <c r="R7" s="129">
        <f>-R4*0.065</f>
        <v>-195</v>
      </c>
    </row>
    <row r="8" spans="1:18" ht="30" x14ac:dyDescent="0.25">
      <c r="A8" t="s">
        <v>428</v>
      </c>
      <c r="G8" t="s">
        <v>429</v>
      </c>
      <c r="H8" s="129">
        <f>-H7*0.15</f>
        <v>-1500</v>
      </c>
      <c r="I8" s="129">
        <f>-I7*0.15</f>
        <v>-1500</v>
      </c>
      <c r="J8" s="129">
        <f>-J7*0.15</f>
        <v>-2010.201</v>
      </c>
      <c r="K8" s="129">
        <f>-K7*0.15</f>
        <v>-2010.201</v>
      </c>
      <c r="N8" s="132" t="s">
        <v>430</v>
      </c>
      <c r="O8" s="129">
        <v>0</v>
      </c>
      <c r="P8" s="129">
        <v>0</v>
      </c>
      <c r="Q8" s="129">
        <f>-Q4*0.248</f>
        <v>-744</v>
      </c>
      <c r="R8" s="129">
        <f>-R4*0.248</f>
        <v>-744</v>
      </c>
    </row>
    <row r="9" spans="1:18" x14ac:dyDescent="0.25">
      <c r="B9" t="s">
        <v>413</v>
      </c>
      <c r="C9" t="s">
        <v>414</v>
      </c>
      <c r="G9" t="s">
        <v>431</v>
      </c>
      <c r="H9" s="129">
        <v>0</v>
      </c>
      <c r="I9" s="129">
        <v>2070</v>
      </c>
      <c r="J9" s="129">
        <v>0</v>
      </c>
      <c r="K9" s="129">
        <v>2070</v>
      </c>
      <c r="N9" t="s">
        <v>426</v>
      </c>
      <c r="O9" s="129">
        <f>O4-O6-O8</f>
        <v>2999</v>
      </c>
      <c r="P9" s="129">
        <f>P4-P6-P8</f>
        <v>2999</v>
      </c>
      <c r="Q9" s="129">
        <f>Q4-Q6-Q8+86</f>
        <v>4100</v>
      </c>
      <c r="R9" s="129">
        <f>R4-R6-R8+86</f>
        <v>4100</v>
      </c>
    </row>
    <row r="10" spans="1:18" ht="150" x14ac:dyDescent="0.25">
      <c r="A10" t="s">
        <v>415</v>
      </c>
      <c r="B10" s="131" t="s">
        <v>432</v>
      </c>
      <c r="C10" s="131" t="s">
        <v>419</v>
      </c>
      <c r="G10" t="s">
        <v>433</v>
      </c>
      <c r="H10" s="129">
        <v>0</v>
      </c>
      <c r="I10" s="129">
        <f>-I8</f>
        <v>1500</v>
      </c>
      <c r="J10" s="129">
        <v>0</v>
      </c>
      <c r="K10" s="129">
        <f>-K8</f>
        <v>2010.201</v>
      </c>
      <c r="N10" t="s">
        <v>429</v>
      </c>
      <c r="O10" s="129">
        <f>-O4*0.15</f>
        <v>-449.84999999999997</v>
      </c>
      <c r="P10" s="129">
        <f>-P4*0.15</f>
        <v>-449.84999999999997</v>
      </c>
      <c r="Q10" s="129">
        <f>-Q9*0.15</f>
        <v>-615</v>
      </c>
      <c r="R10" s="129">
        <f>-R9*0.15</f>
        <v>-615</v>
      </c>
    </row>
    <row r="11" spans="1:18" ht="150" x14ac:dyDescent="0.25">
      <c r="A11" t="s">
        <v>416</v>
      </c>
      <c r="B11" s="131" t="s">
        <v>434</v>
      </c>
      <c r="C11" s="131" t="s">
        <v>421</v>
      </c>
      <c r="G11" s="18" t="s">
        <v>435</v>
      </c>
      <c r="H11" s="134">
        <f>SUM(H4,H5,H6,H8,H10)</f>
        <v>8500</v>
      </c>
      <c r="I11" s="134">
        <f>SUM(I4,I5,I6,I8,I10)</f>
        <v>10000</v>
      </c>
      <c r="J11" s="134">
        <f>SUM(J4,J5,J6,J8,J10)+1</f>
        <v>6269.8039999999992</v>
      </c>
      <c r="K11" s="134">
        <f>SUM(K4,K5,K6,K8,K10)+1</f>
        <v>8280.0049999999992</v>
      </c>
      <c r="N11" t="s">
        <v>431</v>
      </c>
      <c r="O11" s="129">
        <v>0</v>
      </c>
      <c r="P11" s="129">
        <v>2070</v>
      </c>
      <c r="Q11" s="129">
        <v>0</v>
      </c>
      <c r="R11" s="129">
        <v>2070</v>
      </c>
    </row>
    <row r="12" spans="1:18" x14ac:dyDescent="0.25">
      <c r="N12" t="s">
        <v>433</v>
      </c>
      <c r="O12" s="129">
        <v>0</v>
      </c>
      <c r="P12" s="129">
        <f>-P10</f>
        <v>449.84999999999997</v>
      </c>
      <c r="Q12" s="129">
        <v>0</v>
      </c>
      <c r="R12" s="129">
        <f>-R10</f>
        <v>615</v>
      </c>
    </row>
    <row r="13" spans="1:18" x14ac:dyDescent="0.25">
      <c r="N13" s="18" t="s">
        <v>435</v>
      </c>
      <c r="O13" s="134">
        <f>SUM(O4,O5,O6,O10,O12)</f>
        <v>2549.15</v>
      </c>
      <c r="P13" s="134">
        <f>SUM(P4,P5,P6,P10,P12)</f>
        <v>2999</v>
      </c>
      <c r="Q13" s="134">
        <f>SUM(Q4,Q5,Q7,Q10,Q12)</f>
        <v>2055</v>
      </c>
      <c r="R13" s="134">
        <f>SUM(R4,R5,R7,R10,R12)</f>
        <v>2670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6"/>
  <sheetViews>
    <sheetView topLeftCell="A27" zoomScaleNormal="100" workbookViewId="0">
      <selection activeCell="F43" sqref="F40:F43"/>
    </sheetView>
  </sheetViews>
  <sheetFormatPr defaultRowHeight="15" x14ac:dyDescent="0.25"/>
  <cols>
    <col min="3" max="3" width="36.5703125" customWidth="1"/>
    <col min="4" max="5" width="38.42578125" customWidth="1"/>
    <col min="6" max="6" width="50" customWidth="1"/>
    <col min="7" max="10" width="38.42578125" customWidth="1"/>
  </cols>
  <sheetData>
    <row r="1" spans="1:2" x14ac:dyDescent="0.25">
      <c r="A1" t="s">
        <v>16</v>
      </c>
    </row>
    <row r="3" spans="1:2" x14ac:dyDescent="0.25">
      <c r="B3" t="s">
        <v>255</v>
      </c>
    </row>
    <row r="19" spans="2:6" x14ac:dyDescent="0.25">
      <c r="B19" t="s">
        <v>256</v>
      </c>
    </row>
    <row r="21" spans="2:6" x14ac:dyDescent="0.25">
      <c r="C21" s="114" t="s">
        <v>172</v>
      </c>
      <c r="D21" s="114" t="s">
        <v>173</v>
      </c>
      <c r="E21" s="47" t="s">
        <v>174</v>
      </c>
      <c r="F21" s="47" t="s">
        <v>175</v>
      </c>
    </row>
    <row r="22" spans="2:6" x14ac:dyDescent="0.25">
      <c r="C22" s="62" t="s">
        <v>149</v>
      </c>
      <c r="D22" s="48" t="s">
        <v>153</v>
      </c>
      <c r="E22" s="14" t="s">
        <v>152</v>
      </c>
      <c r="F22" s="22"/>
    </row>
    <row r="23" spans="2:6" ht="30" x14ac:dyDescent="0.25">
      <c r="C23" s="181" t="s">
        <v>150</v>
      </c>
      <c r="D23" s="181" t="s">
        <v>151</v>
      </c>
      <c r="E23" s="44" t="s">
        <v>155</v>
      </c>
      <c r="F23" s="45" t="s">
        <v>156</v>
      </c>
    </row>
    <row r="24" spans="2:6" ht="30" x14ac:dyDescent="0.25">
      <c r="C24" s="181"/>
      <c r="D24" s="181"/>
      <c r="E24" s="44" t="s">
        <v>157</v>
      </c>
      <c r="F24" s="45"/>
    </row>
    <row r="25" spans="2:6" ht="60" x14ac:dyDescent="0.25">
      <c r="C25" s="181"/>
      <c r="D25" s="181"/>
      <c r="E25" s="44" t="s">
        <v>158</v>
      </c>
      <c r="F25" s="45"/>
    </row>
    <row r="26" spans="2:6" ht="45" x14ac:dyDescent="0.25">
      <c r="C26" s="181"/>
      <c r="D26" s="181"/>
      <c r="E26" s="44" t="s">
        <v>159</v>
      </c>
      <c r="F26" s="45"/>
    </row>
    <row r="27" spans="2:6" ht="60" x14ac:dyDescent="0.25">
      <c r="C27" s="181"/>
      <c r="D27" s="181"/>
      <c r="E27" s="44" t="s">
        <v>160</v>
      </c>
      <c r="F27" s="45" t="s">
        <v>161</v>
      </c>
    </row>
    <row r="28" spans="2:6" ht="30" x14ac:dyDescent="0.25">
      <c r="C28" s="181"/>
      <c r="D28" s="181"/>
      <c r="E28" s="44" t="s">
        <v>163</v>
      </c>
      <c r="F28" s="45"/>
    </row>
    <row r="29" spans="2:6" ht="30" x14ac:dyDescent="0.25">
      <c r="C29" s="181"/>
      <c r="D29" s="182" t="s">
        <v>153</v>
      </c>
      <c r="E29" s="44" t="s">
        <v>164</v>
      </c>
      <c r="F29" s="46" t="s">
        <v>444</v>
      </c>
    </row>
    <row r="30" spans="2:6" x14ac:dyDescent="0.25">
      <c r="C30" s="181"/>
      <c r="D30" s="182"/>
      <c r="E30" s="44" t="s">
        <v>165</v>
      </c>
      <c r="F30" s="46" t="s">
        <v>443</v>
      </c>
    </row>
    <row r="31" spans="2:6" x14ac:dyDescent="0.25">
      <c r="C31" s="181"/>
      <c r="D31" s="182"/>
      <c r="E31" s="44" t="s">
        <v>167</v>
      </c>
      <c r="F31" s="46" t="s">
        <v>445</v>
      </c>
    </row>
    <row r="32" spans="2:6" ht="30" x14ac:dyDescent="0.25">
      <c r="C32" s="181"/>
      <c r="D32" s="182"/>
      <c r="E32" s="49" t="s">
        <v>170</v>
      </c>
      <c r="F32" s="16" t="s">
        <v>446</v>
      </c>
    </row>
    <row r="33" spans="2:8" ht="30" customHeight="1" x14ac:dyDescent="0.25">
      <c r="C33" s="181" t="s">
        <v>4</v>
      </c>
      <c r="D33" s="181" t="s">
        <v>151</v>
      </c>
      <c r="E33" s="45" t="s">
        <v>155</v>
      </c>
      <c r="F33" s="45" t="s">
        <v>341</v>
      </c>
    </row>
    <row r="34" spans="2:8" ht="60" x14ac:dyDescent="0.25">
      <c r="C34" s="181"/>
      <c r="D34" s="181"/>
      <c r="E34" s="45" t="s">
        <v>160</v>
      </c>
      <c r="F34" s="45" t="s">
        <v>162</v>
      </c>
    </row>
    <row r="35" spans="2:8" ht="30" x14ac:dyDescent="0.25">
      <c r="C35" s="181"/>
      <c r="D35" s="181"/>
      <c r="E35" s="45" t="s">
        <v>166</v>
      </c>
      <c r="F35" s="45"/>
    </row>
    <row r="36" spans="2:8" x14ac:dyDescent="0.25">
      <c r="C36" s="181"/>
      <c r="D36" s="181"/>
      <c r="E36" s="45" t="s">
        <v>168</v>
      </c>
      <c r="F36" s="45"/>
    </row>
    <row r="37" spans="2:8" ht="30" x14ac:dyDescent="0.25">
      <c r="C37" s="181"/>
      <c r="D37" s="181"/>
      <c r="E37" s="45" t="s">
        <v>169</v>
      </c>
      <c r="F37" s="45" t="s">
        <v>345</v>
      </c>
    </row>
    <row r="38" spans="2:8" ht="30" x14ac:dyDescent="0.25">
      <c r="C38" s="181"/>
      <c r="D38" s="181"/>
      <c r="E38" s="45" t="s">
        <v>171</v>
      </c>
      <c r="F38" s="45"/>
    </row>
    <row r="39" spans="2:8" ht="30" x14ac:dyDescent="0.25">
      <c r="C39" s="181"/>
      <c r="D39" s="182" t="s">
        <v>154</v>
      </c>
      <c r="E39" s="46" t="s">
        <v>152</v>
      </c>
      <c r="F39" s="46" t="s">
        <v>340</v>
      </c>
    </row>
    <row r="40" spans="2:8" ht="30" x14ac:dyDescent="0.25">
      <c r="C40" s="181"/>
      <c r="D40" s="182"/>
      <c r="E40" s="46" t="s">
        <v>164</v>
      </c>
      <c r="F40" s="46" t="s">
        <v>336</v>
      </c>
    </row>
    <row r="41" spans="2:8" x14ac:dyDescent="0.25">
      <c r="C41" s="181"/>
      <c r="D41" s="182"/>
      <c r="E41" s="46" t="s">
        <v>165</v>
      </c>
      <c r="F41" s="46" t="s">
        <v>337</v>
      </c>
    </row>
    <row r="42" spans="2:8" x14ac:dyDescent="0.25">
      <c r="C42" s="181"/>
      <c r="D42" s="182"/>
      <c r="E42" s="46" t="s">
        <v>167</v>
      </c>
      <c r="F42" s="46" t="s">
        <v>338</v>
      </c>
    </row>
    <row r="43" spans="2:8" ht="30" x14ac:dyDescent="0.25">
      <c r="C43" s="181"/>
      <c r="D43" s="182"/>
      <c r="E43" s="16" t="s">
        <v>170</v>
      </c>
      <c r="F43" s="16" t="s">
        <v>339</v>
      </c>
    </row>
    <row r="46" spans="2:8" x14ac:dyDescent="0.25">
      <c r="B46" t="s">
        <v>257</v>
      </c>
    </row>
    <row r="48" spans="2:8" x14ac:dyDescent="0.25">
      <c r="C48" s="58" t="s">
        <v>190</v>
      </c>
      <c r="D48" s="57" t="s">
        <v>191</v>
      </c>
      <c r="E48" s="181" t="s">
        <v>187</v>
      </c>
      <c r="F48" s="61" t="s">
        <v>189</v>
      </c>
      <c r="G48" s="62"/>
      <c r="H48" s="57" t="s">
        <v>194</v>
      </c>
    </row>
    <row r="49" spans="3:8" x14ac:dyDescent="0.25">
      <c r="C49" s="58"/>
      <c r="D49" s="57"/>
      <c r="E49" s="181"/>
      <c r="F49" s="15" t="s">
        <v>192</v>
      </c>
      <c r="G49" s="62" t="s">
        <v>193</v>
      </c>
      <c r="H49" s="59"/>
    </row>
    <row r="50" spans="3:8" x14ac:dyDescent="0.25">
      <c r="C50" s="60" t="s">
        <v>182</v>
      </c>
      <c r="D50" s="14"/>
      <c r="E50" s="15" t="s">
        <v>188</v>
      </c>
      <c r="F50" s="21">
        <v>4.4999999999999998E-2</v>
      </c>
      <c r="G50" s="27">
        <v>0.09</v>
      </c>
      <c r="H50" s="75">
        <f>F50+G50</f>
        <v>0.13500000000000001</v>
      </c>
    </row>
    <row r="51" spans="3:8" x14ac:dyDescent="0.25">
      <c r="C51" s="78" t="s">
        <v>183</v>
      </c>
      <c r="D51" s="14" t="s">
        <v>184</v>
      </c>
      <c r="E51" s="15" t="s">
        <v>188</v>
      </c>
      <c r="F51" s="21">
        <v>6.5000000000000002E-2</v>
      </c>
      <c r="G51" s="21">
        <v>0.215</v>
      </c>
      <c r="H51" s="73">
        <f>F51+G51</f>
        <v>0.28000000000000003</v>
      </c>
    </row>
    <row r="52" spans="3:8" x14ac:dyDescent="0.25">
      <c r="C52" s="63"/>
      <c r="D52" s="14" t="s">
        <v>185</v>
      </c>
      <c r="E52" s="15" t="s">
        <v>188</v>
      </c>
      <c r="F52" s="23">
        <v>0</v>
      </c>
      <c r="G52" s="146">
        <v>2.1000000000000001E-2</v>
      </c>
      <c r="H52" s="75">
        <f>F52+G52</f>
        <v>2.1000000000000001E-2</v>
      </c>
    </row>
    <row r="53" spans="3:8" x14ac:dyDescent="0.25">
      <c r="C53" s="63"/>
      <c r="D53" s="14" t="s">
        <v>447</v>
      </c>
      <c r="E53" s="15" t="s">
        <v>188</v>
      </c>
      <c r="F53" s="23">
        <v>0</v>
      </c>
      <c r="G53" s="21">
        <v>1.2E-2</v>
      </c>
      <c r="H53" s="75">
        <f>F53+G53</f>
        <v>1.2E-2</v>
      </c>
    </row>
    <row r="54" spans="3:8" ht="15.75" thickBot="1" x14ac:dyDescent="0.3">
      <c r="C54" s="26" t="s">
        <v>195</v>
      </c>
      <c r="D54" s="24"/>
      <c r="E54" s="24"/>
      <c r="F54" s="25">
        <f>SUM(F50:F53)</f>
        <v>0.11</v>
      </c>
      <c r="G54" s="25">
        <f>SUM(G50:G53)</f>
        <v>0.33800000000000002</v>
      </c>
      <c r="H54" s="28">
        <f t="shared" ref="H54" si="0">SUM(H50:H53)</f>
        <v>0.44800000000000006</v>
      </c>
    </row>
    <row r="55" spans="3:8" ht="15.75" thickTop="1" x14ac:dyDescent="0.25">
      <c r="E55" s="6"/>
      <c r="F55" s="29"/>
    </row>
    <row r="56" spans="3:8" x14ac:dyDescent="0.25">
      <c r="C56" s="31" t="s">
        <v>198</v>
      </c>
      <c r="D56" s="6"/>
      <c r="E56" s="6"/>
      <c r="F56" s="29"/>
      <c r="G56" s="29"/>
      <c r="H56" s="30"/>
    </row>
    <row r="57" spans="3:8" x14ac:dyDescent="0.25">
      <c r="C57" s="31"/>
      <c r="D57" s="6"/>
      <c r="E57" s="6"/>
      <c r="F57" s="29"/>
      <c r="G57" s="29"/>
      <c r="H57" s="30"/>
    </row>
    <row r="58" spans="3:8" x14ac:dyDescent="0.25">
      <c r="C58" s="31"/>
      <c r="D58" s="6"/>
      <c r="E58" s="34"/>
      <c r="F58" s="35"/>
      <c r="G58" s="29"/>
      <c r="H58" s="30"/>
    </row>
    <row r="59" spans="3:8" s="32" customFormat="1" x14ac:dyDescent="0.25">
      <c r="C59" s="32" t="s">
        <v>242</v>
      </c>
      <c r="D59" s="34"/>
      <c r="H59" s="36"/>
    </row>
    <row r="60" spans="3:8" s="32" customFormat="1" x14ac:dyDescent="0.25">
      <c r="C60" s="37"/>
      <c r="D60" s="64" t="s">
        <v>206</v>
      </c>
      <c r="E60" s="64"/>
      <c r="F60" s="178" t="s">
        <v>207</v>
      </c>
      <c r="G60" s="179"/>
      <c r="H60" s="36"/>
    </row>
    <row r="61" spans="3:8" s="32" customFormat="1" ht="30" customHeight="1" x14ac:dyDescent="0.25">
      <c r="C61" s="37" t="s">
        <v>204</v>
      </c>
      <c r="D61" s="65" t="s">
        <v>208</v>
      </c>
      <c r="E61" s="65"/>
      <c r="F61" s="70" t="s">
        <v>209</v>
      </c>
      <c r="G61" s="71"/>
      <c r="H61" s="36"/>
    </row>
    <row r="62" spans="3:8" s="32" customFormat="1" x14ac:dyDescent="0.25">
      <c r="C62" s="37" t="s">
        <v>205</v>
      </c>
      <c r="D62" s="64" t="s">
        <v>209</v>
      </c>
      <c r="E62" s="64"/>
      <c r="F62" s="144">
        <v>1672080</v>
      </c>
      <c r="G62" s="69"/>
      <c r="H62" s="36"/>
    </row>
    <row r="63" spans="3:8" s="32" customFormat="1" ht="48" customHeight="1" x14ac:dyDescent="0.25">
      <c r="C63" s="176" t="s">
        <v>210</v>
      </c>
      <c r="D63" s="176"/>
      <c r="E63" s="176"/>
      <c r="F63" s="176"/>
      <c r="G63" s="176"/>
      <c r="H63" s="36"/>
    </row>
    <row r="64" spans="3:8" s="32" customFormat="1" x14ac:dyDescent="0.25">
      <c r="C64" s="33"/>
      <c r="D64" s="34"/>
      <c r="G64" s="35"/>
      <c r="H64" s="36"/>
    </row>
    <row r="65" spans="1:6" s="32" customFormat="1" hidden="1" x14ac:dyDescent="0.25">
      <c r="E65"/>
      <c r="F65"/>
    </row>
    <row r="66" spans="1:6" hidden="1" x14ac:dyDescent="0.25"/>
    <row r="67" spans="1:6" hidden="1" x14ac:dyDescent="0.25">
      <c r="A67" t="s">
        <v>18</v>
      </c>
    </row>
    <row r="68" spans="1:6" hidden="1" x14ac:dyDescent="0.25"/>
    <row r="69" spans="1:6" hidden="1" x14ac:dyDescent="0.25">
      <c r="B69" t="s">
        <v>270</v>
      </c>
      <c r="C69" s="39"/>
      <c r="E69" s="39"/>
      <c r="F69" s="39"/>
    </row>
    <row r="70" spans="1:6" s="39" customFormat="1" hidden="1" x14ac:dyDescent="0.25"/>
    <row r="71" spans="1:6" s="39" customFormat="1" hidden="1" x14ac:dyDescent="0.25">
      <c r="C71" s="39" t="s">
        <v>271</v>
      </c>
    </row>
    <row r="72" spans="1:6" s="39" customFormat="1" hidden="1" x14ac:dyDescent="0.25">
      <c r="D72" s="39" t="s">
        <v>263</v>
      </c>
    </row>
    <row r="73" spans="1:6" s="39" customFormat="1" hidden="1" x14ac:dyDescent="0.25">
      <c r="D73" s="39" t="s">
        <v>264</v>
      </c>
    </row>
    <row r="74" spans="1:6" s="39" customFormat="1" hidden="1" x14ac:dyDescent="0.25">
      <c r="D74" s="39" t="s">
        <v>265</v>
      </c>
    </row>
    <row r="75" spans="1:6" s="39" customFormat="1" hidden="1" x14ac:dyDescent="0.25">
      <c r="D75" s="39" t="s">
        <v>266</v>
      </c>
    </row>
    <row r="76" spans="1:6" s="39" customFormat="1" hidden="1" x14ac:dyDescent="0.25">
      <c r="D76" s="39" t="s">
        <v>267</v>
      </c>
    </row>
    <row r="77" spans="1:6" s="39" customFormat="1" hidden="1" x14ac:dyDescent="0.25">
      <c r="D77" s="39" t="s">
        <v>268</v>
      </c>
    </row>
    <row r="78" spans="1:6" s="39" customFormat="1" hidden="1" x14ac:dyDescent="0.25">
      <c r="D78" s="39" t="s">
        <v>346</v>
      </c>
    </row>
    <row r="79" spans="1:6" s="39" customFormat="1" hidden="1" x14ac:dyDescent="0.25">
      <c r="C79" s="39" t="s">
        <v>269</v>
      </c>
    </row>
    <row r="80" spans="1:6" s="39" customFormat="1" hidden="1" x14ac:dyDescent="0.25">
      <c r="D80" s="39" t="s">
        <v>284</v>
      </c>
    </row>
    <row r="81" spans="4:8" s="39" customFormat="1" hidden="1" x14ac:dyDescent="0.25">
      <c r="D81" s="39" t="s">
        <v>285</v>
      </c>
      <c r="E81" s="39" t="s">
        <v>286</v>
      </c>
    </row>
    <row r="82" spans="4:8" s="39" customFormat="1" hidden="1" x14ac:dyDescent="0.25">
      <c r="F82" s="39" t="s">
        <v>276</v>
      </c>
    </row>
    <row r="83" spans="4:8" s="39" customFormat="1" hidden="1" x14ac:dyDescent="0.25">
      <c r="F83" s="39" t="s">
        <v>277</v>
      </c>
    </row>
    <row r="84" spans="4:8" s="39" customFormat="1" hidden="1" x14ac:dyDescent="0.25"/>
    <row r="85" spans="4:8" s="39" customFormat="1" hidden="1" x14ac:dyDescent="0.25">
      <c r="G85" s="39" t="s">
        <v>278</v>
      </c>
    </row>
    <row r="86" spans="4:8" s="39" customFormat="1" hidden="1" x14ac:dyDescent="0.25">
      <c r="H86" s="39" t="s">
        <v>279</v>
      </c>
    </row>
    <row r="87" spans="4:8" s="39" customFormat="1" hidden="1" x14ac:dyDescent="0.25">
      <c r="H87" s="39" t="s">
        <v>280</v>
      </c>
    </row>
    <row r="88" spans="4:8" s="39" customFormat="1" hidden="1" x14ac:dyDescent="0.25">
      <c r="H88" s="39" t="s">
        <v>310</v>
      </c>
    </row>
    <row r="89" spans="4:8" s="39" customFormat="1" hidden="1" x14ac:dyDescent="0.25">
      <c r="G89" s="39" t="s">
        <v>281</v>
      </c>
    </row>
    <row r="90" spans="4:8" s="39" customFormat="1" hidden="1" x14ac:dyDescent="0.25">
      <c r="H90" s="39" t="s">
        <v>282</v>
      </c>
    </row>
    <row r="91" spans="4:8" s="39" customFormat="1" hidden="1" x14ac:dyDescent="0.25">
      <c r="H91" s="39" t="s">
        <v>283</v>
      </c>
    </row>
    <row r="92" spans="4:8" s="39" customFormat="1" hidden="1" x14ac:dyDescent="0.25">
      <c r="E92" s="39" t="s">
        <v>287</v>
      </c>
      <c r="H92" s="39" t="s">
        <v>310</v>
      </c>
    </row>
    <row r="93" spans="4:8" s="39" customFormat="1" hidden="1" x14ac:dyDescent="0.25">
      <c r="F93" s="39" t="s">
        <v>309</v>
      </c>
    </row>
    <row r="94" spans="4:8" s="39" customFormat="1" hidden="1" x14ac:dyDescent="0.25"/>
    <row r="95" spans="4:8" s="39" customFormat="1" hidden="1" x14ac:dyDescent="0.25">
      <c r="G95" s="39" t="s">
        <v>288</v>
      </c>
    </row>
    <row r="96" spans="4:8" s="39" customFormat="1" hidden="1" x14ac:dyDescent="0.25">
      <c r="H96" s="39" t="s">
        <v>290</v>
      </c>
    </row>
    <row r="97" spans="4:10" s="39" customFormat="1" hidden="1" x14ac:dyDescent="0.25">
      <c r="H97" s="54" t="s">
        <v>291</v>
      </c>
      <c r="I97" s="50" t="s">
        <v>296</v>
      </c>
      <c r="J97" s="50"/>
    </row>
    <row r="98" spans="4:10" s="39" customFormat="1" hidden="1" x14ac:dyDescent="0.25">
      <c r="H98" s="54"/>
      <c r="I98" s="50" t="s">
        <v>298</v>
      </c>
      <c r="J98" s="50" t="s">
        <v>297</v>
      </c>
    </row>
    <row r="99" spans="4:10" s="39" customFormat="1" hidden="1" x14ac:dyDescent="0.25">
      <c r="H99" s="51" t="s">
        <v>292</v>
      </c>
      <c r="I99" s="50" t="s">
        <v>299</v>
      </c>
      <c r="J99" s="50" t="s">
        <v>302</v>
      </c>
    </row>
    <row r="100" spans="4:10" s="39" customFormat="1" hidden="1" x14ac:dyDescent="0.25">
      <c r="H100" s="51" t="s">
        <v>293</v>
      </c>
      <c r="I100" s="50" t="s">
        <v>300</v>
      </c>
      <c r="J100" s="50" t="s">
        <v>303</v>
      </c>
    </row>
    <row r="101" spans="4:10" s="39" customFormat="1" hidden="1" x14ac:dyDescent="0.25">
      <c r="H101" s="51" t="s">
        <v>294</v>
      </c>
      <c r="I101" s="50" t="s">
        <v>300</v>
      </c>
      <c r="J101" s="50" t="s">
        <v>303</v>
      </c>
    </row>
    <row r="102" spans="4:10" s="39" customFormat="1" hidden="1" x14ac:dyDescent="0.25">
      <c r="H102" s="51" t="s">
        <v>295</v>
      </c>
      <c r="I102" s="50" t="s">
        <v>301</v>
      </c>
      <c r="J102" s="50" t="s">
        <v>304</v>
      </c>
    </row>
    <row r="103" spans="4:10" s="39" customFormat="1" hidden="1" x14ac:dyDescent="0.25">
      <c r="H103" s="52"/>
      <c r="I103" s="53"/>
      <c r="J103" s="53"/>
    </row>
    <row r="104" spans="4:10" s="39" customFormat="1" hidden="1" x14ac:dyDescent="0.25">
      <c r="H104" s="52" t="s">
        <v>305</v>
      </c>
      <c r="I104" s="53"/>
      <c r="J104" s="53"/>
    </row>
    <row r="105" spans="4:10" s="39" customFormat="1" hidden="1" x14ac:dyDescent="0.25">
      <c r="I105" s="52" t="s">
        <v>306</v>
      </c>
      <c r="J105" s="53"/>
    </row>
    <row r="106" spans="4:10" s="39" customFormat="1" hidden="1" x14ac:dyDescent="0.25">
      <c r="I106" s="52" t="s">
        <v>307</v>
      </c>
      <c r="J106" s="53"/>
    </row>
    <row r="107" spans="4:10" s="39" customFormat="1" hidden="1" x14ac:dyDescent="0.25">
      <c r="I107" s="52" t="s">
        <v>308</v>
      </c>
    </row>
    <row r="108" spans="4:10" s="39" customFormat="1" hidden="1" x14ac:dyDescent="0.25">
      <c r="G108" s="39" t="s">
        <v>289</v>
      </c>
    </row>
    <row r="109" spans="4:10" s="39" customFormat="1" hidden="1" x14ac:dyDescent="0.25">
      <c r="G109" s="39" t="s">
        <v>280</v>
      </c>
    </row>
    <row r="110" spans="4:10" s="39" customFormat="1" hidden="1" x14ac:dyDescent="0.25">
      <c r="G110" s="39" t="s">
        <v>310</v>
      </c>
    </row>
    <row r="111" spans="4:10" s="39" customFormat="1" hidden="1" x14ac:dyDescent="0.25">
      <c r="D111" s="39" t="s">
        <v>272</v>
      </c>
    </row>
    <row r="112" spans="4:10" s="39" customFormat="1" hidden="1" x14ac:dyDescent="0.25">
      <c r="D112" s="39" t="s">
        <v>273</v>
      </c>
    </row>
    <row r="113" spans="2:10" s="39" customFormat="1" hidden="1" x14ac:dyDescent="0.25">
      <c r="C113" s="39" t="s">
        <v>274</v>
      </c>
    </row>
    <row r="114" spans="2:10" s="39" customFormat="1" hidden="1" x14ac:dyDescent="0.25">
      <c r="D114" s="39" t="s">
        <v>275</v>
      </c>
    </row>
    <row r="115" spans="2:10" s="39" customFormat="1" hidden="1" x14ac:dyDescent="0.25"/>
    <row r="116" spans="2:10" s="39" customFormat="1" hidden="1" x14ac:dyDescent="0.25">
      <c r="E116"/>
      <c r="F116"/>
    </row>
    <row r="117" spans="2:10" hidden="1" x14ac:dyDescent="0.25"/>
    <row r="118" spans="2:10" hidden="1" x14ac:dyDescent="0.25">
      <c r="B118" t="s">
        <v>257</v>
      </c>
    </row>
    <row r="120" spans="2:10" x14ac:dyDescent="0.25">
      <c r="C120" s="58" t="s">
        <v>190</v>
      </c>
      <c r="D120" s="57" t="s">
        <v>191</v>
      </c>
      <c r="E120" s="181" t="s">
        <v>187</v>
      </c>
      <c r="F120" s="60" t="s">
        <v>189</v>
      </c>
      <c r="G120" s="61"/>
      <c r="H120" s="57" t="s">
        <v>194</v>
      </c>
      <c r="I120" s="62" t="s">
        <v>199</v>
      </c>
      <c r="J120" s="62"/>
    </row>
    <row r="121" spans="2:10" x14ac:dyDescent="0.25">
      <c r="C121" s="58"/>
      <c r="D121" s="57"/>
      <c r="E121" s="181"/>
      <c r="F121" s="60" t="s">
        <v>196</v>
      </c>
      <c r="G121" s="61"/>
      <c r="H121" s="59"/>
      <c r="I121" s="62" t="s">
        <v>201</v>
      </c>
      <c r="J121" s="62" t="s">
        <v>202</v>
      </c>
    </row>
    <row r="122" spans="2:10" x14ac:dyDescent="0.25">
      <c r="C122" s="60" t="s">
        <v>182</v>
      </c>
      <c r="D122" s="14"/>
      <c r="E122" s="15" t="s">
        <v>188</v>
      </c>
      <c r="F122" s="74">
        <v>0.13500000000000001</v>
      </c>
      <c r="G122" s="75"/>
      <c r="H122" s="75">
        <f>F122+G122</f>
        <v>0.13500000000000001</v>
      </c>
      <c r="I122" s="62" t="s">
        <v>200</v>
      </c>
      <c r="J122" s="62" t="s">
        <v>200</v>
      </c>
    </row>
    <row r="123" spans="2:10" x14ac:dyDescent="0.25">
      <c r="C123" s="78" t="s">
        <v>183</v>
      </c>
      <c r="D123" s="14" t="s">
        <v>184</v>
      </c>
      <c r="E123" s="15" t="s">
        <v>188</v>
      </c>
      <c r="F123" s="72">
        <v>0.28000000000000003</v>
      </c>
      <c r="G123" s="73"/>
      <c r="H123" s="73">
        <f>F123+G123</f>
        <v>0.28000000000000003</v>
      </c>
      <c r="I123" s="62" t="s">
        <v>200</v>
      </c>
      <c r="J123" s="62" t="s">
        <v>203</v>
      </c>
    </row>
    <row r="124" spans="2:10" x14ac:dyDescent="0.25">
      <c r="C124" s="63"/>
      <c r="D124" s="14" t="s">
        <v>185</v>
      </c>
      <c r="E124" s="15" t="s">
        <v>197</v>
      </c>
      <c r="F124" s="145">
        <v>2.1000000000000001E-2</v>
      </c>
      <c r="G124" s="75"/>
      <c r="H124" s="75">
        <f>F124+G124</f>
        <v>2.1000000000000001E-2</v>
      </c>
      <c r="I124" s="62" t="s">
        <v>200</v>
      </c>
      <c r="J124" s="62" t="s">
        <v>200</v>
      </c>
    </row>
    <row r="125" spans="2:10" x14ac:dyDescent="0.25">
      <c r="C125" s="63"/>
      <c r="D125" s="14" t="s">
        <v>186</v>
      </c>
      <c r="E125" s="15" t="s">
        <v>188</v>
      </c>
      <c r="F125" s="74">
        <v>1.2E-2</v>
      </c>
      <c r="G125" s="75"/>
      <c r="H125" s="75">
        <f>F125+G125</f>
        <v>1.2E-2</v>
      </c>
      <c r="I125" s="62" t="s">
        <v>200</v>
      </c>
      <c r="J125" s="62" t="s">
        <v>203</v>
      </c>
    </row>
    <row r="126" spans="2:10" ht="15.75" thickBot="1" x14ac:dyDescent="0.3">
      <c r="C126" s="26" t="s">
        <v>195</v>
      </c>
      <c r="D126" s="24"/>
      <c r="E126" s="24"/>
      <c r="F126" s="76">
        <f>SUM(F122:F125)</f>
        <v>0.44800000000000006</v>
      </c>
      <c r="G126" s="77"/>
      <c r="H126" s="28">
        <f t="shared" ref="H126" si="1">SUM(H122:H125)</f>
        <v>0.44800000000000006</v>
      </c>
      <c r="I126" s="24"/>
      <c r="J126" s="24"/>
    </row>
    <row r="127" spans="2:10" ht="15.75" thickTop="1" x14ac:dyDescent="0.25">
      <c r="C127" s="31" t="s">
        <v>198</v>
      </c>
    </row>
    <row r="129" spans="2:7" x14ac:dyDescent="0.25">
      <c r="C129" s="31"/>
    </row>
    <row r="130" spans="2:7" x14ac:dyDescent="0.25">
      <c r="C130" s="32" t="s">
        <v>242</v>
      </c>
    </row>
    <row r="131" spans="2:7" x14ac:dyDescent="0.25">
      <c r="B131" s="32"/>
      <c r="C131" s="66"/>
      <c r="D131" s="178" t="s">
        <v>239</v>
      </c>
      <c r="E131" s="179"/>
      <c r="F131" s="177" t="s">
        <v>207</v>
      </c>
      <c r="G131" s="177"/>
    </row>
    <row r="132" spans="2:7" x14ac:dyDescent="0.25">
      <c r="C132" s="67"/>
      <c r="D132" s="64" t="s">
        <v>234</v>
      </c>
      <c r="E132" s="38" t="s">
        <v>240</v>
      </c>
      <c r="F132" s="38" t="s">
        <v>234</v>
      </c>
      <c r="G132" s="106" t="s">
        <v>235</v>
      </c>
    </row>
    <row r="133" spans="2:7" x14ac:dyDescent="0.25">
      <c r="C133" s="37" t="s">
        <v>204</v>
      </c>
      <c r="D133" s="62" t="s">
        <v>236</v>
      </c>
      <c r="E133" s="22" t="s">
        <v>209</v>
      </c>
      <c r="F133" s="178" t="str">
        <f>F61</f>
        <v>no limit</v>
      </c>
      <c r="G133" s="179"/>
    </row>
    <row r="134" spans="2:7" x14ac:dyDescent="0.25">
      <c r="C134" s="37" t="s">
        <v>205</v>
      </c>
      <c r="D134" s="62" t="s">
        <v>237</v>
      </c>
      <c r="E134" s="22" t="s">
        <v>238</v>
      </c>
      <c r="F134" s="183">
        <f>F62</f>
        <v>1672080</v>
      </c>
      <c r="G134" s="184"/>
    </row>
    <row r="135" spans="2:7" ht="22.5" customHeight="1" x14ac:dyDescent="0.25">
      <c r="C135" s="176" t="s">
        <v>241</v>
      </c>
      <c r="D135" s="176"/>
      <c r="E135" s="176"/>
      <c r="F135" s="176"/>
      <c r="G135" s="180"/>
    </row>
    <row r="136" spans="2:7" ht="15" customHeight="1" x14ac:dyDescent="0.25">
      <c r="G136" s="68"/>
    </row>
  </sheetData>
  <mergeCells count="15">
    <mergeCell ref="C63:G63"/>
    <mergeCell ref="F131:G131"/>
    <mergeCell ref="D131:E131"/>
    <mergeCell ref="C135:G135"/>
    <mergeCell ref="C23:C32"/>
    <mergeCell ref="D23:D28"/>
    <mergeCell ref="D29:D32"/>
    <mergeCell ref="D33:D38"/>
    <mergeCell ref="D39:D43"/>
    <mergeCell ref="C33:C43"/>
    <mergeCell ref="F60:G60"/>
    <mergeCell ref="E120:E121"/>
    <mergeCell ref="E48:E49"/>
    <mergeCell ref="F134:G134"/>
    <mergeCell ref="F133:G13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4"/>
  <sheetViews>
    <sheetView topLeftCell="A6" zoomScale="115" zoomScaleNormal="115" workbookViewId="0">
      <selection activeCell="B31" sqref="B31"/>
    </sheetView>
  </sheetViews>
  <sheetFormatPr defaultRowHeight="15" x14ac:dyDescent="0.25"/>
  <sheetData>
    <row r="1" spans="1:4" x14ac:dyDescent="0.25">
      <c r="A1" t="s">
        <v>258</v>
      </c>
    </row>
    <row r="2" spans="1:4" x14ac:dyDescent="0.25">
      <c r="B2" t="s">
        <v>211</v>
      </c>
    </row>
    <row r="3" spans="1:4" x14ac:dyDescent="0.25">
      <c r="B3" t="s">
        <v>19</v>
      </c>
    </row>
    <row r="4" spans="1:4" x14ac:dyDescent="0.25">
      <c r="C4" t="s">
        <v>212</v>
      </c>
    </row>
    <row r="5" spans="1:4" x14ac:dyDescent="0.25">
      <c r="C5" t="s">
        <v>213</v>
      </c>
    </row>
    <row r="6" spans="1:4" x14ac:dyDescent="0.25">
      <c r="B6" t="s">
        <v>20</v>
      </c>
    </row>
    <row r="7" spans="1:4" x14ac:dyDescent="0.25">
      <c r="C7" t="s">
        <v>214</v>
      </c>
    </row>
    <row r="8" spans="1:4" x14ac:dyDescent="0.25">
      <c r="B8" t="s">
        <v>215</v>
      </c>
    </row>
    <row r="9" spans="1:4" x14ac:dyDescent="0.25">
      <c r="C9" t="s">
        <v>216</v>
      </c>
    </row>
    <row r="10" spans="1:4" x14ac:dyDescent="0.25">
      <c r="D10" t="s">
        <v>217</v>
      </c>
    </row>
    <row r="11" spans="1:4" x14ac:dyDescent="0.25">
      <c r="A11" t="s">
        <v>259</v>
      </c>
    </row>
    <row r="12" spans="1:4" x14ac:dyDescent="0.25">
      <c r="B12" t="s">
        <v>218</v>
      </c>
    </row>
    <row r="13" spans="1:4" x14ac:dyDescent="0.25">
      <c r="B13" t="s">
        <v>219</v>
      </c>
    </row>
    <row r="14" spans="1:4" x14ac:dyDescent="0.25">
      <c r="C14" t="s">
        <v>220</v>
      </c>
    </row>
    <row r="15" spans="1:4" x14ac:dyDescent="0.25">
      <c r="C15" t="s">
        <v>221</v>
      </c>
    </row>
    <row r="16" spans="1:4" x14ac:dyDescent="0.25">
      <c r="C16" t="s">
        <v>222</v>
      </c>
    </row>
    <row r="17" spans="1:4" x14ac:dyDescent="0.25">
      <c r="D17" t="s">
        <v>223</v>
      </c>
    </row>
    <row r="18" spans="1:4" x14ac:dyDescent="0.25">
      <c r="D18" t="s">
        <v>224</v>
      </c>
    </row>
    <row r="19" spans="1:4" x14ac:dyDescent="0.25">
      <c r="A19" t="s">
        <v>260</v>
      </c>
    </row>
    <row r="20" spans="1:4" x14ac:dyDescent="0.25">
      <c r="B20" t="s">
        <v>225</v>
      </c>
    </row>
    <row r="21" spans="1:4" x14ac:dyDescent="0.25">
      <c r="B21" t="s">
        <v>226</v>
      </c>
    </row>
    <row r="23" spans="1:4" x14ac:dyDescent="0.25">
      <c r="A23" t="s">
        <v>261</v>
      </c>
    </row>
    <row r="24" spans="1:4" x14ac:dyDescent="0.25">
      <c r="B24" t="s">
        <v>227</v>
      </c>
    </row>
    <row r="25" spans="1:4" x14ac:dyDescent="0.25">
      <c r="B25" t="s">
        <v>228</v>
      </c>
    </row>
    <row r="26" spans="1:4" x14ac:dyDescent="0.25">
      <c r="B26" t="s">
        <v>229</v>
      </c>
    </row>
    <row r="27" spans="1:4" x14ac:dyDescent="0.25">
      <c r="B27" t="s">
        <v>230</v>
      </c>
    </row>
    <row r="28" spans="1:4" x14ac:dyDescent="0.25">
      <c r="A28" t="s">
        <v>262</v>
      </c>
    </row>
    <row r="29" spans="1:4" x14ac:dyDescent="0.25">
      <c r="B29" t="s">
        <v>231</v>
      </c>
    </row>
    <row r="30" spans="1:4" x14ac:dyDescent="0.25">
      <c r="B30" t="s">
        <v>232</v>
      </c>
    </row>
    <row r="31" spans="1:4" x14ac:dyDescent="0.25">
      <c r="B31" t="s">
        <v>233</v>
      </c>
    </row>
    <row r="34" spans="1:1" x14ac:dyDescent="0.25">
      <c r="A34" t="s">
        <v>394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tax payer</vt:lpstr>
      <vt:lpstr>scope of PIT</vt:lpstr>
      <vt:lpstr>proforma for PIT</vt:lpstr>
      <vt:lpstr>proforma for Agrmnt-based em-t</vt:lpstr>
      <vt:lpstr>empl-t&amp;bus income - add.notes</vt:lpstr>
      <vt:lpstr>admin-n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dc:creator>
  <cp:lastModifiedBy>Oleksandra Lemeshko</cp:lastModifiedBy>
  <dcterms:created xsi:type="dcterms:W3CDTF">2020-02-02T14:22:08Z</dcterms:created>
  <dcterms:modified xsi:type="dcterms:W3CDTF">2021-03-18T15:08:22Z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