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https://ucnmuni-my.sharepoint.com/personal/175795_muni_cz/Documents/Soukromé/_jaro 2021/Week 2 - chytré auto, hypotéka/"/>
    </mc:Choice>
  </mc:AlternateContent>
  <xr:revisionPtr revIDLastSave="2" documentId="11_A226821008D23467E765C5F2C134DD7D733E9085" xr6:coauthVersionLast="47" xr6:coauthVersionMax="47" xr10:uidLastSave="{D276E6F4-676C-A740-A3AE-4BD0D996CBC9}"/>
  <bookViews>
    <workbookView xWindow="0" yWindow="500" windowWidth="38400" windowHeight="21100" activeTab="3" xr2:uid="{00000000-000D-0000-FFFF-FFFF00000000}"/>
  </bookViews>
  <sheets>
    <sheet name="Úvodní list" sheetId="7" r:id="rId1"/>
    <sheet name="Grafický model" sheetId="1" r:id="rId2"/>
    <sheet name="Vstupy" sheetId="2" r:id="rId3"/>
    <sheet name="Hypotéka" sheetId="4" r:id="rId4"/>
    <sheet name="Zadání &amp; Výpočty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4" l="1"/>
  <c r="C41" i="3"/>
  <c r="B42" i="3"/>
  <c r="A23" i="3"/>
  <c r="A22" i="3"/>
  <c r="A18" i="2" l="1"/>
  <c r="J2" i="3"/>
  <c r="B9" i="3"/>
  <c r="B10" i="3" s="1"/>
  <c r="B18" i="2"/>
  <c r="A19" i="2"/>
  <c r="A20" i="2" l="1"/>
  <c r="A25" i="3"/>
  <c r="E41" i="3"/>
  <c r="B19" i="2"/>
  <c r="B43" i="3"/>
  <c r="A24" i="3"/>
  <c r="D41" i="3"/>
  <c r="F7" i="3"/>
  <c r="B1" i="2"/>
  <c r="B3" i="2" s="1"/>
  <c r="B20" i="2" l="1"/>
  <c r="B44" i="3"/>
  <c r="A21" i="2"/>
  <c r="A26" i="3"/>
  <c r="F41" i="3"/>
  <c r="D4" i="4"/>
  <c r="C4" i="4"/>
  <c r="A5" i="4"/>
  <c r="F8" i="3"/>
  <c r="B2" i="2"/>
  <c r="A22" i="2" l="1"/>
  <c r="A27" i="3"/>
  <c r="G41" i="3"/>
  <c r="B21" i="2"/>
  <c r="B45" i="3"/>
  <c r="C10" i="2"/>
  <c r="C11" i="2"/>
  <c r="D5" i="4"/>
  <c r="C5" i="4"/>
  <c r="A6" i="4"/>
  <c r="E4" i="4"/>
  <c r="B22" i="2" l="1"/>
  <c r="B46" i="3"/>
  <c r="A23" i="2"/>
  <c r="H41" i="3"/>
  <c r="A28" i="3"/>
  <c r="J4" i="3"/>
  <c r="J3" i="3"/>
  <c r="E5" i="4"/>
  <c r="B6" i="4" s="1"/>
  <c r="B5" i="4"/>
  <c r="D6" i="4"/>
  <c r="C6" i="4"/>
  <c r="A7" i="4"/>
  <c r="A24" i="2" l="1"/>
  <c r="A29" i="3"/>
  <c r="B23" i="2"/>
  <c r="B47" i="3"/>
  <c r="B22" i="3"/>
  <c r="B41" i="3"/>
  <c r="D7" i="4"/>
  <c r="C7" i="4"/>
  <c r="A8" i="4"/>
  <c r="E6" i="4"/>
  <c r="B24" i="2" l="1"/>
  <c r="B48" i="3"/>
  <c r="A25" i="2"/>
  <c r="A30" i="3"/>
  <c r="E7" i="4"/>
  <c r="B8" i="4" s="1"/>
  <c r="D8" i="4"/>
  <c r="C8" i="4"/>
  <c r="A9" i="4"/>
  <c r="B7" i="4"/>
  <c r="A26" i="2" l="1"/>
  <c r="A31" i="3"/>
  <c r="B25" i="2"/>
  <c r="B49" i="3"/>
  <c r="E8" i="4"/>
  <c r="B9" i="4" s="1"/>
  <c r="C9" i="4"/>
  <c r="D9" i="4"/>
  <c r="A10" i="4"/>
  <c r="B26" i="2" l="1"/>
  <c r="B50" i="3"/>
  <c r="A27" i="2"/>
  <c r="A32" i="3"/>
  <c r="E9" i="4"/>
  <c r="B10" i="4" s="1"/>
  <c r="D10" i="4"/>
  <c r="C10" i="4"/>
  <c r="A11" i="4"/>
  <c r="A28" i="2" l="1"/>
  <c r="A33" i="3"/>
  <c r="B27" i="2"/>
  <c r="B51" i="3"/>
  <c r="E10" i="4"/>
  <c r="B11" i="4" s="1"/>
  <c r="D11" i="4"/>
  <c r="C11" i="4"/>
  <c r="A12" i="4"/>
  <c r="B28" i="2" l="1"/>
  <c r="B52" i="3"/>
  <c r="A29" i="2"/>
  <c r="A34" i="3"/>
  <c r="E11" i="4"/>
  <c r="B12" i="4" s="1"/>
  <c r="D12" i="4"/>
  <c r="C12" i="4"/>
  <c r="A13" i="4"/>
  <c r="A30" i="2" l="1"/>
  <c r="A35" i="3"/>
  <c r="B29" i="2"/>
  <c r="B53" i="3"/>
  <c r="E12" i="4"/>
  <c r="B13" i="4" s="1"/>
  <c r="D13" i="4"/>
  <c r="C13" i="4"/>
  <c r="A14" i="4"/>
  <c r="B30" i="2" l="1"/>
  <c r="B54" i="3"/>
  <c r="A31" i="2"/>
  <c r="A37" i="3" s="1"/>
  <c r="A36" i="3"/>
  <c r="E13" i="4"/>
  <c r="B14" i="4" s="1"/>
  <c r="D14" i="4"/>
  <c r="C14" i="4"/>
  <c r="A15" i="4"/>
  <c r="B31" i="2" l="1"/>
  <c r="B56" i="3" s="1"/>
  <c r="B55" i="3"/>
  <c r="E14" i="4"/>
  <c r="B15" i="4" s="1"/>
  <c r="D15" i="4"/>
  <c r="C15" i="4"/>
  <c r="A16" i="4"/>
  <c r="E15" i="4" l="1"/>
  <c r="B16" i="4" s="1"/>
  <c r="D16" i="4"/>
  <c r="C16" i="4"/>
  <c r="A17" i="4"/>
  <c r="E16" i="4" l="1"/>
  <c r="B17" i="4" s="1"/>
  <c r="D17" i="4"/>
  <c r="C17" i="4"/>
  <c r="A18" i="4"/>
  <c r="E17" i="4" l="1"/>
  <c r="B18" i="4" s="1"/>
  <c r="D18" i="4"/>
  <c r="C18" i="4"/>
  <c r="A19" i="4"/>
  <c r="E18" i="4" l="1"/>
  <c r="B19" i="4" s="1"/>
  <c r="D19" i="4"/>
  <c r="C19" i="4"/>
  <c r="A20" i="4"/>
  <c r="E19" i="4" l="1"/>
  <c r="B20" i="4" s="1"/>
  <c r="D20" i="4"/>
  <c r="C20" i="4"/>
  <c r="A21" i="4"/>
  <c r="E20" i="4" l="1"/>
  <c r="B21" i="4" s="1"/>
  <c r="D21" i="4"/>
  <c r="C21" i="4"/>
  <c r="A22" i="4"/>
  <c r="E21" i="4" l="1"/>
  <c r="B22" i="4" s="1"/>
  <c r="C22" i="4"/>
  <c r="D22" i="4"/>
  <c r="A23" i="4"/>
  <c r="E22" i="4" l="1"/>
  <c r="B23" i="4" s="1"/>
  <c r="D23" i="4"/>
  <c r="C23" i="4"/>
  <c r="A24" i="4"/>
  <c r="E23" i="4" l="1"/>
  <c r="B24" i="4" s="1"/>
  <c r="D24" i="4"/>
  <c r="C24" i="4"/>
  <c r="A25" i="4"/>
  <c r="E24" i="4" l="1"/>
  <c r="B25" i="4" s="1"/>
  <c r="D25" i="4"/>
  <c r="C25" i="4"/>
  <c r="A26" i="4"/>
  <c r="E25" i="4" l="1"/>
  <c r="B26" i="4" s="1"/>
  <c r="D26" i="4"/>
  <c r="C26" i="4"/>
  <c r="A27" i="4"/>
  <c r="E26" i="4" l="1"/>
  <c r="B27" i="4" s="1"/>
  <c r="D27" i="4"/>
  <c r="C27" i="4"/>
  <c r="A28" i="4"/>
  <c r="E27" i="4" l="1"/>
  <c r="B28" i="4" s="1"/>
  <c r="D28" i="4"/>
  <c r="C28" i="4"/>
  <c r="A29" i="4"/>
  <c r="E28" i="4" l="1"/>
  <c r="B29" i="4" s="1"/>
  <c r="D29" i="4"/>
  <c r="C29" i="4"/>
  <c r="A30" i="4"/>
  <c r="E29" i="4" l="1"/>
  <c r="B30" i="4" s="1"/>
  <c r="D30" i="4"/>
  <c r="C30" i="4"/>
  <c r="A31" i="4"/>
  <c r="E30" i="4" l="1"/>
  <c r="B31" i="4" s="1"/>
  <c r="D31" i="4"/>
  <c r="C31" i="4"/>
  <c r="A32" i="4"/>
  <c r="E31" i="4" l="1"/>
  <c r="B32" i="4" s="1"/>
  <c r="D32" i="4"/>
  <c r="C32" i="4"/>
  <c r="A33" i="4"/>
  <c r="E32" i="4" l="1"/>
  <c r="B33" i="4" s="1"/>
  <c r="C33" i="4"/>
  <c r="D33" i="4"/>
  <c r="A34" i="4"/>
  <c r="E33" i="4" l="1"/>
  <c r="B34" i="4" s="1"/>
  <c r="D34" i="4"/>
  <c r="C34" i="4"/>
  <c r="A35" i="4"/>
  <c r="E34" i="4" l="1"/>
  <c r="B35" i="4" s="1"/>
  <c r="D35" i="4"/>
  <c r="C35" i="4"/>
  <c r="A36" i="4"/>
  <c r="E35" i="4" l="1"/>
  <c r="B36" i="4" s="1"/>
  <c r="D36" i="4"/>
  <c r="C36" i="4"/>
  <c r="A37" i="4"/>
  <c r="E36" i="4" l="1"/>
  <c r="B37" i="4" s="1"/>
  <c r="D37" i="4"/>
  <c r="C37" i="4"/>
  <c r="A38" i="4"/>
  <c r="E37" i="4" l="1"/>
  <c r="B38" i="4" s="1"/>
  <c r="D38" i="4"/>
  <c r="C38" i="4"/>
  <c r="A39" i="4"/>
  <c r="E38" i="4" l="1"/>
  <c r="B39" i="4" s="1"/>
  <c r="D39" i="4"/>
  <c r="C39" i="4"/>
  <c r="A40" i="4"/>
  <c r="E39" i="4" l="1"/>
  <c r="B40" i="4" s="1"/>
  <c r="C40" i="4"/>
  <c r="D40" i="4"/>
  <c r="A41" i="4"/>
  <c r="E40" i="4" l="1"/>
  <c r="B41" i="4" s="1"/>
  <c r="D41" i="4"/>
  <c r="C41" i="4"/>
  <c r="A42" i="4"/>
  <c r="E41" i="4" l="1"/>
  <c r="B42" i="4" s="1"/>
  <c r="C42" i="4"/>
  <c r="D42" i="4"/>
  <c r="A43" i="4"/>
  <c r="E42" i="4" l="1"/>
  <c r="B43" i="4" s="1"/>
  <c r="D43" i="4"/>
  <c r="C43" i="4"/>
  <c r="A44" i="4"/>
  <c r="E43" i="4" l="1"/>
  <c r="B44" i="4" s="1"/>
  <c r="D44" i="4"/>
  <c r="C44" i="4"/>
  <c r="A45" i="4"/>
  <c r="E44" i="4" l="1"/>
  <c r="B45" i="4" s="1"/>
  <c r="D45" i="4"/>
  <c r="C45" i="4"/>
  <c r="A46" i="4"/>
  <c r="E45" i="4" l="1"/>
  <c r="B46" i="4" s="1"/>
  <c r="D46" i="4"/>
  <c r="C46" i="4"/>
  <c r="A47" i="4"/>
  <c r="E46" i="4" l="1"/>
  <c r="B47" i="4" s="1"/>
  <c r="D47" i="4"/>
  <c r="C47" i="4"/>
  <c r="A48" i="4"/>
  <c r="E47" i="4" l="1"/>
  <c r="B48" i="4" s="1"/>
  <c r="D48" i="4"/>
  <c r="C48" i="4"/>
  <c r="A49" i="4"/>
  <c r="E48" i="4" l="1"/>
  <c r="B49" i="4" s="1"/>
  <c r="C49" i="4"/>
  <c r="D49" i="4"/>
  <c r="A50" i="4"/>
  <c r="E49" i="4" l="1"/>
  <c r="B50" i="4" s="1"/>
  <c r="D50" i="4"/>
  <c r="C50" i="4"/>
  <c r="A51" i="4"/>
  <c r="E50" i="4" l="1"/>
  <c r="B51" i="4" s="1"/>
  <c r="D51" i="4"/>
  <c r="C51" i="4"/>
  <c r="A52" i="4"/>
  <c r="E51" i="4" l="1"/>
  <c r="B52" i="4" s="1"/>
  <c r="D52" i="4"/>
  <c r="C52" i="4"/>
  <c r="A53" i="4"/>
  <c r="E52" i="4" l="1"/>
  <c r="B53" i="4" s="1"/>
  <c r="D53" i="4"/>
  <c r="C53" i="4"/>
  <c r="A54" i="4"/>
  <c r="E53" i="4" l="1"/>
  <c r="B54" i="4" s="1"/>
  <c r="C54" i="4"/>
  <c r="D54" i="4"/>
  <c r="A55" i="4"/>
  <c r="E54" i="4" l="1"/>
  <c r="B55" i="4" s="1"/>
  <c r="D55" i="4"/>
  <c r="C55" i="4"/>
  <c r="A56" i="4"/>
  <c r="E55" i="4" l="1"/>
  <c r="B56" i="4" s="1"/>
  <c r="D56" i="4"/>
  <c r="C56" i="4"/>
  <c r="A57" i="4"/>
  <c r="E56" i="4" l="1"/>
  <c r="B57" i="4" s="1"/>
  <c r="D57" i="4"/>
  <c r="C57" i="4"/>
  <c r="A58" i="4"/>
  <c r="E57" i="4" l="1"/>
  <c r="B58" i="4" s="1"/>
  <c r="D58" i="4"/>
  <c r="C58" i="4"/>
  <c r="A59" i="4"/>
  <c r="E58" i="4" l="1"/>
  <c r="B59" i="4" s="1"/>
  <c r="D59" i="4"/>
  <c r="C59" i="4"/>
  <c r="A60" i="4"/>
  <c r="E59" i="4" l="1"/>
  <c r="B60" i="4" s="1"/>
  <c r="C60" i="4"/>
  <c r="D60" i="4"/>
  <c r="A61" i="4"/>
  <c r="E60" i="4" l="1"/>
  <c r="B61" i="4" s="1"/>
  <c r="D61" i="4"/>
  <c r="C61" i="4"/>
  <c r="A62" i="4"/>
  <c r="E61" i="4" l="1"/>
  <c r="B62" i="4" s="1"/>
  <c r="D62" i="4"/>
  <c r="C62" i="4"/>
  <c r="A63" i="4"/>
  <c r="E62" i="4" l="1"/>
  <c r="B63" i="4" s="1"/>
  <c r="C63" i="4"/>
  <c r="D63" i="4"/>
  <c r="A64" i="4"/>
  <c r="E63" i="4" l="1"/>
  <c r="B64" i="4" s="1"/>
  <c r="D64" i="4"/>
  <c r="C64" i="4"/>
  <c r="A65" i="4"/>
  <c r="E64" i="4" l="1"/>
  <c r="B65" i="4" s="1"/>
  <c r="D65" i="4"/>
  <c r="C65" i="4"/>
  <c r="A66" i="4"/>
  <c r="E65" i="4" l="1"/>
  <c r="B66" i="4" s="1"/>
  <c r="D66" i="4"/>
  <c r="C66" i="4"/>
  <c r="A67" i="4"/>
  <c r="E66" i="4" l="1"/>
  <c r="B67" i="4" s="1"/>
  <c r="D67" i="4"/>
  <c r="C67" i="4"/>
  <c r="A68" i="4"/>
  <c r="E67" i="4" l="1"/>
  <c r="D68" i="4"/>
  <c r="C68" i="4"/>
  <c r="B68" i="4"/>
  <c r="A69" i="4"/>
  <c r="E68" i="4" l="1"/>
  <c r="B69" i="4" s="1"/>
  <c r="C69" i="4"/>
  <c r="D69" i="4"/>
  <c r="A70" i="4"/>
  <c r="E69" i="4" l="1"/>
  <c r="B70" i="4" s="1"/>
  <c r="D70" i="4"/>
  <c r="C70" i="4"/>
  <c r="A71" i="4"/>
  <c r="E70" i="4" l="1"/>
  <c r="B71" i="4" s="1"/>
  <c r="D71" i="4"/>
  <c r="C71" i="4"/>
  <c r="A72" i="4"/>
  <c r="E71" i="4" l="1"/>
  <c r="B72" i="4" s="1"/>
  <c r="D72" i="4"/>
  <c r="C72" i="4"/>
  <c r="A73" i="4"/>
  <c r="E72" i="4" l="1"/>
  <c r="B73" i="4" s="1"/>
  <c r="D73" i="4"/>
  <c r="C73" i="4"/>
  <c r="A74" i="4"/>
  <c r="E73" i="4" l="1"/>
  <c r="B74" i="4" s="1"/>
  <c r="D74" i="4"/>
  <c r="C74" i="4"/>
  <c r="A75" i="4"/>
  <c r="E74" i="4" l="1"/>
  <c r="B75" i="4" s="1"/>
  <c r="D75" i="4"/>
  <c r="C75" i="4"/>
  <c r="A76" i="4"/>
  <c r="E75" i="4" l="1"/>
  <c r="B76" i="4" s="1"/>
  <c r="D76" i="4"/>
  <c r="C76" i="4"/>
  <c r="A77" i="4"/>
  <c r="E76" i="4" l="1"/>
  <c r="D77" i="4"/>
  <c r="C77" i="4"/>
  <c r="B77" i="4"/>
  <c r="A78" i="4"/>
  <c r="E77" i="4" l="1"/>
  <c r="B78" i="4" s="1"/>
  <c r="D78" i="4"/>
  <c r="C78" i="4"/>
  <c r="A79" i="4"/>
  <c r="E78" i="4" l="1"/>
  <c r="B79" i="4" s="1"/>
  <c r="D79" i="4"/>
  <c r="C79" i="4"/>
  <c r="A80" i="4"/>
  <c r="E79" i="4" l="1"/>
  <c r="B80" i="4" s="1"/>
  <c r="D80" i="4"/>
  <c r="C80" i="4"/>
  <c r="A81" i="4"/>
  <c r="E80" i="4" l="1"/>
  <c r="B81" i="4" s="1"/>
  <c r="C81" i="4"/>
  <c r="D81" i="4"/>
  <c r="A82" i="4"/>
  <c r="E81" i="4" l="1"/>
  <c r="B82" i="4" s="1"/>
  <c r="C82" i="4"/>
  <c r="D82" i="4"/>
  <c r="A83" i="4"/>
  <c r="E82" i="4" l="1"/>
  <c r="B83" i="4" s="1"/>
  <c r="D83" i="4"/>
  <c r="C83" i="4"/>
  <c r="A84" i="4"/>
  <c r="E83" i="4" l="1"/>
  <c r="B84" i="4" s="1"/>
  <c r="D84" i="4"/>
  <c r="C84" i="4"/>
  <c r="A85" i="4"/>
  <c r="E84" i="4" l="1"/>
  <c r="D85" i="4"/>
  <c r="C85" i="4"/>
  <c r="B85" i="4"/>
  <c r="A86" i="4"/>
  <c r="E85" i="4" l="1"/>
  <c r="B86" i="4" s="1"/>
  <c r="D86" i="4"/>
  <c r="C86" i="4"/>
  <c r="A87" i="4"/>
  <c r="E86" i="4" l="1"/>
  <c r="B87" i="4" s="1"/>
  <c r="D87" i="4"/>
  <c r="C87" i="4"/>
  <c r="A88" i="4"/>
  <c r="E87" i="4" l="1"/>
  <c r="D88" i="4"/>
  <c r="C88" i="4"/>
  <c r="B88" i="4"/>
  <c r="A89" i="4"/>
  <c r="E88" i="4" l="1"/>
  <c r="B89" i="4" s="1"/>
  <c r="D89" i="4"/>
  <c r="C89" i="4"/>
  <c r="A90" i="4"/>
  <c r="E89" i="4" l="1"/>
  <c r="D90" i="4"/>
  <c r="C90" i="4"/>
  <c r="B90" i="4"/>
  <c r="A91" i="4"/>
  <c r="E90" i="4" l="1"/>
  <c r="D91" i="4"/>
  <c r="C91" i="4"/>
  <c r="B91" i="4"/>
  <c r="A92" i="4"/>
  <c r="E91" i="4" l="1"/>
  <c r="D92" i="4"/>
  <c r="C92" i="4"/>
  <c r="B92" i="4"/>
  <c r="A93" i="4"/>
  <c r="E92" i="4" l="1"/>
  <c r="B93" i="4" s="1"/>
  <c r="D93" i="4"/>
  <c r="C93" i="4"/>
  <c r="A94" i="4"/>
  <c r="E93" i="4" l="1"/>
  <c r="B94" i="4" s="1"/>
  <c r="D94" i="4"/>
  <c r="C94" i="4"/>
  <c r="A95" i="4"/>
  <c r="E94" i="4" l="1"/>
  <c r="B95" i="4" s="1"/>
  <c r="D95" i="4"/>
  <c r="C95" i="4"/>
  <c r="A96" i="4"/>
  <c r="E95" i="4" l="1"/>
  <c r="B96" i="4" s="1"/>
  <c r="C96" i="4"/>
  <c r="D96" i="4"/>
  <c r="A97" i="4"/>
  <c r="E96" i="4" l="1"/>
  <c r="D97" i="4"/>
  <c r="C97" i="4"/>
  <c r="B97" i="4"/>
  <c r="A98" i="4"/>
  <c r="E97" i="4" l="1"/>
  <c r="B98" i="4" s="1"/>
  <c r="D98" i="4"/>
  <c r="C98" i="4"/>
  <c r="A99" i="4"/>
  <c r="E98" i="4" l="1"/>
  <c r="B99" i="4" s="1"/>
  <c r="D99" i="4"/>
  <c r="C99" i="4"/>
  <c r="A100" i="4"/>
  <c r="E99" i="4" l="1"/>
  <c r="B100" i="4" s="1"/>
  <c r="D100" i="4"/>
  <c r="C100" i="4"/>
  <c r="A101" i="4"/>
  <c r="E100" i="4" l="1"/>
  <c r="B101" i="4" s="1"/>
  <c r="D101" i="4"/>
  <c r="C101" i="4"/>
  <c r="A102" i="4"/>
  <c r="E101" i="4" l="1"/>
  <c r="B102" i="4" s="1"/>
  <c r="C102" i="4"/>
  <c r="D102" i="4"/>
  <c r="A103" i="4"/>
  <c r="E102" i="4" l="1"/>
  <c r="D103" i="4"/>
  <c r="C103" i="4"/>
  <c r="B103" i="4"/>
  <c r="A104" i="4"/>
  <c r="E103" i="4" l="1"/>
  <c r="B104" i="4" s="1"/>
  <c r="D104" i="4"/>
  <c r="C104" i="4"/>
  <c r="A105" i="4"/>
  <c r="E104" i="4" l="1"/>
  <c r="B105" i="4" s="1"/>
  <c r="C105" i="4"/>
  <c r="D105" i="4"/>
  <c r="A106" i="4"/>
  <c r="E105" i="4" l="1"/>
  <c r="D106" i="4"/>
  <c r="C106" i="4"/>
  <c r="B106" i="4"/>
  <c r="A107" i="4"/>
  <c r="E106" i="4" l="1"/>
  <c r="D107" i="4"/>
  <c r="C107" i="4"/>
  <c r="B107" i="4"/>
  <c r="A108" i="4"/>
  <c r="E107" i="4" l="1"/>
  <c r="D108" i="4"/>
  <c r="C108" i="4"/>
  <c r="B108" i="4"/>
  <c r="A109" i="4"/>
  <c r="E108" i="4" l="1"/>
  <c r="D109" i="4"/>
  <c r="C109" i="4"/>
  <c r="B109" i="4"/>
  <c r="A110" i="4"/>
  <c r="E109" i="4" l="1"/>
  <c r="D110" i="4"/>
  <c r="C110" i="4"/>
  <c r="B110" i="4"/>
  <c r="A111" i="4"/>
  <c r="E110" i="4" l="1"/>
  <c r="B111" i="4" s="1"/>
  <c r="C111" i="4"/>
  <c r="D111" i="4"/>
  <c r="A112" i="4"/>
  <c r="E111" i="4" l="1"/>
  <c r="D112" i="4"/>
  <c r="C112" i="4"/>
  <c r="B112" i="4"/>
  <c r="A113" i="4"/>
  <c r="E112" i="4" l="1"/>
  <c r="D113" i="4"/>
  <c r="C113" i="4"/>
  <c r="E113" i="4" s="1"/>
  <c r="B113" i="4"/>
  <c r="A114" i="4"/>
  <c r="D114" i="4" l="1"/>
  <c r="C114" i="4"/>
  <c r="E114" i="4" s="1"/>
  <c r="B114" i="4"/>
  <c r="A115" i="4"/>
  <c r="D115" i="4" l="1"/>
  <c r="C115" i="4"/>
  <c r="E115" i="4" s="1"/>
  <c r="B115" i="4"/>
  <c r="A116" i="4"/>
  <c r="C116" i="4" l="1"/>
  <c r="E116" i="4" s="1"/>
  <c r="D116" i="4"/>
  <c r="B116" i="4"/>
  <c r="A117" i="4"/>
  <c r="D117" i="4" l="1"/>
  <c r="C117" i="4"/>
  <c r="E117" i="4" s="1"/>
  <c r="B117" i="4"/>
  <c r="A118" i="4"/>
  <c r="D118" i="4" l="1"/>
  <c r="C118" i="4"/>
  <c r="E118" i="4" s="1"/>
  <c r="B118" i="4"/>
  <c r="A119" i="4"/>
  <c r="D119" i="4" l="1"/>
  <c r="C119" i="4"/>
  <c r="E119" i="4" s="1"/>
  <c r="B119" i="4"/>
  <c r="A120" i="4"/>
  <c r="D120" i="4" l="1"/>
  <c r="C120" i="4"/>
  <c r="E120" i="4" s="1"/>
  <c r="B120" i="4"/>
  <c r="A121" i="4"/>
  <c r="D121" i="4" l="1"/>
  <c r="C121" i="4"/>
  <c r="E121" i="4" s="1"/>
  <c r="B121" i="4"/>
  <c r="A122" i="4"/>
  <c r="D122" i="4" l="1"/>
  <c r="C122" i="4"/>
  <c r="E122" i="4" s="1"/>
  <c r="B122" i="4"/>
  <c r="A123" i="4"/>
  <c r="C123" i="4" l="1"/>
  <c r="E123" i="4" s="1"/>
  <c r="D123" i="4"/>
  <c r="B123" i="4"/>
  <c r="A124" i="4"/>
  <c r="D124" i="4" l="1"/>
  <c r="C124" i="4"/>
  <c r="E124" i="4" s="1"/>
  <c r="B124" i="4"/>
  <c r="A125" i="4"/>
  <c r="C125" i="4" l="1"/>
  <c r="E125" i="4" s="1"/>
  <c r="D125" i="4"/>
  <c r="B125" i="4"/>
  <c r="A126" i="4"/>
  <c r="D126" i="4" l="1"/>
  <c r="C126" i="4"/>
  <c r="E126" i="4" s="1"/>
  <c r="B126" i="4"/>
  <c r="A127" i="4"/>
  <c r="D127" i="4" l="1"/>
  <c r="C127" i="4"/>
  <c r="E127" i="4" s="1"/>
  <c r="B127" i="4"/>
  <c r="A128" i="4"/>
  <c r="D128" i="4" l="1"/>
  <c r="C128" i="4"/>
  <c r="E128" i="4" s="1"/>
  <c r="B128" i="4"/>
  <c r="A129" i="4"/>
  <c r="C129" i="4" l="1"/>
  <c r="E129" i="4" s="1"/>
  <c r="D129" i="4"/>
  <c r="B129" i="4"/>
  <c r="A130" i="4"/>
  <c r="D130" i="4" l="1"/>
  <c r="C130" i="4"/>
  <c r="E130" i="4" s="1"/>
  <c r="B130" i="4"/>
  <c r="A131" i="4"/>
  <c r="D131" i="4" l="1"/>
  <c r="C131" i="4"/>
  <c r="E131" i="4" s="1"/>
  <c r="B131" i="4"/>
  <c r="A132" i="4"/>
  <c r="C132" i="4" l="1"/>
  <c r="E132" i="4" s="1"/>
  <c r="D132" i="4"/>
  <c r="B132" i="4"/>
  <c r="A133" i="4"/>
  <c r="D133" i="4" l="1"/>
  <c r="C133" i="4"/>
  <c r="E133" i="4" s="1"/>
  <c r="B133" i="4"/>
  <c r="A134" i="4"/>
  <c r="D134" i="4" l="1"/>
  <c r="C134" i="4"/>
  <c r="E134" i="4" s="1"/>
  <c r="B134" i="4"/>
  <c r="A135" i="4"/>
  <c r="D135" i="4" l="1"/>
  <c r="C135" i="4"/>
  <c r="E135" i="4" s="1"/>
  <c r="B135" i="4"/>
  <c r="A136" i="4"/>
  <c r="D136" i="4" l="1"/>
  <c r="C136" i="4"/>
  <c r="E136" i="4" s="1"/>
  <c r="B136" i="4"/>
  <c r="A137" i="4"/>
  <c r="D137" i="4" l="1"/>
  <c r="C137" i="4"/>
  <c r="E137" i="4" s="1"/>
  <c r="B137" i="4"/>
  <c r="A138" i="4"/>
  <c r="C138" i="4" l="1"/>
  <c r="E138" i="4" s="1"/>
  <c r="D138" i="4"/>
  <c r="B138" i="4"/>
  <c r="A139" i="4"/>
  <c r="D139" i="4" l="1"/>
  <c r="C139" i="4"/>
  <c r="E139" i="4" s="1"/>
  <c r="B139" i="4"/>
  <c r="A140" i="4"/>
  <c r="D140" i="4" l="1"/>
  <c r="C140" i="4"/>
  <c r="E140" i="4" s="1"/>
  <c r="B140" i="4"/>
  <c r="A141" i="4"/>
  <c r="D141" i="4" l="1"/>
  <c r="C141" i="4"/>
  <c r="E141" i="4" s="1"/>
  <c r="B141" i="4"/>
  <c r="A142" i="4"/>
  <c r="D142" i="4" l="1"/>
  <c r="C142" i="4"/>
  <c r="E142" i="4" s="1"/>
  <c r="B142" i="4"/>
  <c r="A143" i="4"/>
  <c r="C143" i="4" l="1"/>
  <c r="E143" i="4" s="1"/>
  <c r="D143" i="4"/>
  <c r="B143" i="4"/>
  <c r="A144" i="4"/>
  <c r="D144" i="4" l="1"/>
  <c r="C144" i="4"/>
  <c r="E144" i="4" s="1"/>
  <c r="B144" i="4"/>
  <c r="A145" i="4"/>
  <c r="D145" i="4" l="1"/>
  <c r="C145" i="4"/>
  <c r="E145" i="4" s="1"/>
  <c r="B145" i="4"/>
  <c r="A146" i="4"/>
  <c r="D146" i="4" l="1"/>
  <c r="C146" i="4"/>
  <c r="E146" i="4" s="1"/>
  <c r="B146" i="4"/>
  <c r="A147" i="4"/>
  <c r="D147" i="4" l="1"/>
  <c r="C147" i="4"/>
  <c r="E147" i="4" s="1"/>
  <c r="B147" i="4"/>
  <c r="A148" i="4"/>
  <c r="D148" i="4" l="1"/>
  <c r="C148" i="4"/>
  <c r="E148" i="4" s="1"/>
  <c r="B148" i="4"/>
  <c r="A149" i="4"/>
  <c r="D149" i="4" l="1"/>
  <c r="C149" i="4"/>
  <c r="E149" i="4" s="1"/>
  <c r="B149" i="4"/>
  <c r="A150" i="4"/>
  <c r="C150" i="4" l="1"/>
  <c r="E150" i="4" s="1"/>
  <c r="D150" i="4"/>
  <c r="B150" i="4"/>
  <c r="A151" i="4"/>
  <c r="D151" i="4" l="1"/>
  <c r="C151" i="4"/>
  <c r="E151" i="4" s="1"/>
  <c r="B151" i="4"/>
  <c r="A152" i="4"/>
  <c r="C152" i="4" l="1"/>
  <c r="E152" i="4" s="1"/>
  <c r="D152" i="4"/>
  <c r="B152" i="4"/>
  <c r="A153" i="4"/>
  <c r="D153" i="4" l="1"/>
  <c r="C153" i="4"/>
  <c r="E153" i="4" s="1"/>
  <c r="B153" i="4"/>
  <c r="A154" i="4"/>
  <c r="D154" i="4" l="1"/>
  <c r="C154" i="4"/>
  <c r="E154" i="4" s="1"/>
  <c r="B154" i="4"/>
  <c r="A155" i="4"/>
  <c r="D155" i="4" l="1"/>
  <c r="C155" i="4"/>
  <c r="E155" i="4" s="1"/>
  <c r="B155" i="4"/>
  <c r="A156" i="4"/>
  <c r="C156" i="4" l="1"/>
  <c r="E156" i="4" s="1"/>
  <c r="D156" i="4"/>
  <c r="B156" i="4"/>
  <c r="A157" i="4"/>
  <c r="D157" i="4" l="1"/>
  <c r="C157" i="4"/>
  <c r="E157" i="4" s="1"/>
  <c r="B157" i="4"/>
  <c r="A158" i="4"/>
  <c r="D158" i="4" l="1"/>
  <c r="C158" i="4"/>
  <c r="E158" i="4" s="1"/>
  <c r="B158" i="4"/>
  <c r="A159" i="4"/>
  <c r="C159" i="4" l="1"/>
  <c r="E159" i="4" s="1"/>
  <c r="D159" i="4"/>
  <c r="B159" i="4"/>
  <c r="A160" i="4"/>
  <c r="D160" i="4" l="1"/>
  <c r="C160" i="4"/>
  <c r="E160" i="4" s="1"/>
  <c r="B160" i="4"/>
  <c r="A161" i="4"/>
  <c r="D161" i="4" l="1"/>
  <c r="C161" i="4"/>
  <c r="E161" i="4" s="1"/>
  <c r="B161" i="4"/>
  <c r="A162" i="4"/>
  <c r="D162" i="4" l="1"/>
  <c r="C162" i="4"/>
  <c r="E162" i="4" s="1"/>
  <c r="B162" i="4"/>
  <c r="A163" i="4"/>
  <c r="D163" i="4" l="1"/>
  <c r="C163" i="4"/>
  <c r="E163" i="4" s="1"/>
  <c r="B163" i="4"/>
  <c r="A164" i="4"/>
  <c r="D164" i="4" l="1"/>
  <c r="C164" i="4"/>
  <c r="E164" i="4" s="1"/>
  <c r="B164" i="4"/>
  <c r="A165" i="4"/>
  <c r="C165" i="4" l="1"/>
  <c r="E165" i="4" s="1"/>
  <c r="D165" i="4"/>
  <c r="B165" i="4"/>
  <c r="A166" i="4"/>
  <c r="D166" i="4" l="1"/>
  <c r="C166" i="4"/>
  <c r="E166" i="4" s="1"/>
  <c r="B166" i="4"/>
  <c r="A167" i="4"/>
  <c r="D167" i="4" l="1"/>
  <c r="C167" i="4"/>
  <c r="E167" i="4" s="1"/>
  <c r="B167" i="4"/>
  <c r="A168" i="4"/>
  <c r="D168" i="4" l="1"/>
  <c r="C168" i="4"/>
  <c r="E168" i="4" s="1"/>
  <c r="B168" i="4"/>
  <c r="A169" i="4"/>
  <c r="D169" i="4" l="1"/>
  <c r="C169" i="4"/>
  <c r="E169" i="4" s="1"/>
  <c r="B169" i="4"/>
  <c r="A170" i="4"/>
  <c r="D170" i="4" l="1"/>
  <c r="C170" i="4"/>
  <c r="E170" i="4" s="1"/>
  <c r="B170" i="4"/>
  <c r="A171" i="4"/>
  <c r="D171" i="4" l="1"/>
  <c r="C171" i="4"/>
  <c r="E171" i="4" s="1"/>
  <c r="B171" i="4"/>
  <c r="A172" i="4"/>
  <c r="D172" i="4" l="1"/>
  <c r="C172" i="4"/>
  <c r="E172" i="4" s="1"/>
  <c r="B172" i="4"/>
  <c r="A173" i="4"/>
  <c r="D173" i="4" l="1"/>
  <c r="C173" i="4"/>
  <c r="E173" i="4" s="1"/>
  <c r="B173" i="4"/>
  <c r="A174" i="4"/>
  <c r="D174" i="4" l="1"/>
  <c r="C174" i="4"/>
  <c r="E174" i="4" s="1"/>
  <c r="B174" i="4"/>
  <c r="A175" i="4"/>
  <c r="D175" i="4" l="1"/>
  <c r="C175" i="4"/>
  <c r="E175" i="4" s="1"/>
  <c r="B175" i="4"/>
  <c r="A176" i="4"/>
  <c r="D176" i="4" l="1"/>
  <c r="C176" i="4"/>
  <c r="E176" i="4" s="1"/>
  <c r="B176" i="4"/>
  <c r="A177" i="4"/>
  <c r="C177" i="4" l="1"/>
  <c r="E177" i="4" s="1"/>
  <c r="D177" i="4"/>
  <c r="B177" i="4"/>
  <c r="A178" i="4"/>
  <c r="D178" i="4" l="1"/>
  <c r="C178" i="4"/>
  <c r="E178" i="4" s="1"/>
  <c r="B178" i="4"/>
  <c r="A179" i="4"/>
  <c r="D179" i="4" l="1"/>
  <c r="C179" i="4"/>
  <c r="E179" i="4" s="1"/>
  <c r="B179" i="4"/>
  <c r="A180" i="4"/>
  <c r="D180" i="4" l="1"/>
  <c r="C180" i="4"/>
  <c r="E180" i="4" s="1"/>
  <c r="B180" i="4"/>
  <c r="A181" i="4"/>
  <c r="D181" i="4" l="1"/>
  <c r="C181" i="4"/>
  <c r="E181" i="4" s="1"/>
  <c r="B181" i="4"/>
  <c r="A182" i="4"/>
  <c r="D182" i="4" l="1"/>
  <c r="C182" i="4"/>
  <c r="E182" i="4" s="1"/>
  <c r="B182" i="4"/>
  <c r="A183" i="4"/>
  <c r="C183" i="4" l="1"/>
  <c r="E183" i="4" s="1"/>
  <c r="D183" i="4"/>
  <c r="B183" i="4"/>
  <c r="A184" i="4"/>
  <c r="D184" i="4" l="1"/>
  <c r="C184" i="4"/>
  <c r="E184" i="4" s="1"/>
  <c r="B184" i="4"/>
  <c r="A185" i="4"/>
  <c r="D185" i="4" l="1"/>
  <c r="C185" i="4"/>
  <c r="E185" i="4" s="1"/>
  <c r="B185" i="4"/>
  <c r="A186" i="4"/>
  <c r="C186" i="4" l="1"/>
  <c r="E186" i="4" s="1"/>
  <c r="D186" i="4"/>
  <c r="B186" i="4"/>
  <c r="A187" i="4"/>
  <c r="D187" i="4" l="1"/>
  <c r="C187" i="4"/>
  <c r="E187" i="4" s="1"/>
  <c r="B187" i="4"/>
  <c r="A188" i="4"/>
  <c r="D188" i="4" l="1"/>
  <c r="C188" i="4"/>
  <c r="E188" i="4" s="1"/>
  <c r="B188" i="4"/>
  <c r="A189" i="4"/>
  <c r="D189" i="4" l="1"/>
  <c r="C189" i="4"/>
  <c r="E189" i="4" s="1"/>
  <c r="B189" i="4"/>
  <c r="A190" i="4"/>
  <c r="C190" i="4" l="1"/>
  <c r="E190" i="4" s="1"/>
  <c r="D190" i="4"/>
  <c r="B190" i="4"/>
  <c r="A191" i="4"/>
  <c r="D191" i="4" l="1"/>
  <c r="C191" i="4"/>
  <c r="E191" i="4" s="1"/>
  <c r="B191" i="4"/>
  <c r="A192" i="4"/>
  <c r="C192" i="4" l="1"/>
  <c r="E192" i="4" s="1"/>
  <c r="D192" i="4"/>
  <c r="B192" i="4"/>
  <c r="A193" i="4"/>
  <c r="D193" i="4" l="1"/>
  <c r="C193" i="4"/>
  <c r="E193" i="4" s="1"/>
  <c r="B193" i="4"/>
  <c r="A194" i="4"/>
  <c r="D194" i="4" l="1"/>
  <c r="C194" i="4"/>
  <c r="E194" i="4" s="1"/>
  <c r="B194" i="4"/>
  <c r="A195" i="4"/>
  <c r="C195" i="4" l="1"/>
  <c r="E195" i="4" s="1"/>
  <c r="D195" i="4"/>
  <c r="B195" i="4"/>
  <c r="A196" i="4"/>
  <c r="D196" i="4" l="1"/>
  <c r="C196" i="4"/>
  <c r="E196" i="4" s="1"/>
  <c r="B196" i="4"/>
  <c r="A197" i="4"/>
  <c r="D197" i="4" l="1"/>
  <c r="C197" i="4"/>
  <c r="E197" i="4" s="1"/>
  <c r="B197" i="4"/>
  <c r="A198" i="4"/>
  <c r="D198" i="4" l="1"/>
  <c r="C198" i="4"/>
  <c r="E198" i="4" s="1"/>
  <c r="B198" i="4"/>
  <c r="A199" i="4"/>
  <c r="D199" i="4" l="1"/>
  <c r="C199" i="4"/>
  <c r="E199" i="4" s="1"/>
  <c r="B199" i="4"/>
  <c r="A200" i="4"/>
  <c r="D200" i="4" l="1"/>
  <c r="C200" i="4"/>
  <c r="E200" i="4" s="1"/>
  <c r="B200" i="4"/>
  <c r="A201" i="4"/>
  <c r="C201" i="4" l="1"/>
  <c r="E201" i="4" s="1"/>
  <c r="D201" i="4"/>
  <c r="B201" i="4"/>
  <c r="A202" i="4"/>
  <c r="D202" i="4" l="1"/>
  <c r="C202" i="4"/>
  <c r="E202" i="4" s="1"/>
  <c r="B202" i="4"/>
  <c r="A203" i="4"/>
  <c r="D203" i="4" l="1"/>
  <c r="C203" i="4"/>
  <c r="E203" i="4" s="1"/>
  <c r="B203" i="4"/>
  <c r="A204" i="4"/>
  <c r="C204" i="4" l="1"/>
  <c r="E204" i="4" s="1"/>
  <c r="D204" i="4"/>
  <c r="B204" i="4"/>
  <c r="A205" i="4"/>
  <c r="D205" i="4" l="1"/>
  <c r="C205" i="4"/>
  <c r="E205" i="4" s="1"/>
  <c r="B205" i="4"/>
  <c r="A206" i="4"/>
  <c r="D206" i="4" l="1"/>
  <c r="C206" i="4"/>
  <c r="E206" i="4" s="1"/>
  <c r="B206" i="4"/>
  <c r="A207" i="4"/>
  <c r="D207" i="4" l="1"/>
  <c r="C207" i="4"/>
  <c r="E207" i="4" s="1"/>
  <c r="B207" i="4"/>
  <c r="A208" i="4"/>
  <c r="D208" i="4" l="1"/>
  <c r="C208" i="4"/>
  <c r="E208" i="4" s="1"/>
  <c r="B208" i="4"/>
  <c r="A209" i="4"/>
  <c r="D209" i="4" l="1"/>
  <c r="C209" i="4"/>
  <c r="E209" i="4" s="1"/>
  <c r="B209" i="4"/>
  <c r="A210" i="4"/>
  <c r="C210" i="4" l="1"/>
  <c r="E210" i="4" s="1"/>
  <c r="D210" i="4"/>
  <c r="B210" i="4"/>
  <c r="A211" i="4"/>
  <c r="D211" i="4" l="1"/>
  <c r="C211" i="4"/>
  <c r="E211" i="4" s="1"/>
  <c r="B211" i="4"/>
  <c r="A212" i="4"/>
  <c r="D212" i="4" l="1"/>
  <c r="C212" i="4"/>
  <c r="E212" i="4" s="1"/>
  <c r="B212" i="4"/>
  <c r="A213" i="4"/>
  <c r="C213" i="4" l="1"/>
  <c r="E213" i="4" s="1"/>
  <c r="D213" i="4"/>
  <c r="B213" i="4"/>
  <c r="A214" i="4"/>
  <c r="D214" i="4" l="1"/>
  <c r="C214" i="4"/>
  <c r="E214" i="4" s="1"/>
  <c r="B214" i="4"/>
  <c r="A215" i="4"/>
  <c r="D215" i="4" l="1"/>
  <c r="C215" i="4"/>
  <c r="E215" i="4" s="1"/>
  <c r="B215" i="4"/>
  <c r="A216" i="4"/>
  <c r="D216" i="4" l="1"/>
  <c r="C216" i="4"/>
  <c r="E216" i="4" s="1"/>
  <c r="B216" i="4"/>
  <c r="A217" i="4"/>
  <c r="C217" i="4" l="1"/>
  <c r="E217" i="4" s="1"/>
  <c r="D217" i="4"/>
  <c r="B217" i="4"/>
  <c r="A218" i="4"/>
  <c r="D218" i="4" l="1"/>
  <c r="C218" i="4"/>
  <c r="E218" i="4" s="1"/>
  <c r="B218" i="4"/>
  <c r="A219" i="4"/>
  <c r="C219" i="4" l="1"/>
  <c r="E219" i="4" s="1"/>
  <c r="D219" i="4"/>
  <c r="B219" i="4"/>
  <c r="A220" i="4"/>
  <c r="D220" i="4" l="1"/>
  <c r="C220" i="4"/>
  <c r="E220" i="4" s="1"/>
  <c r="B220" i="4"/>
  <c r="A221" i="4"/>
  <c r="D221" i="4" l="1"/>
  <c r="C221" i="4"/>
  <c r="E221" i="4" s="1"/>
  <c r="B221" i="4"/>
  <c r="A222" i="4"/>
  <c r="C222" i="4" l="1"/>
  <c r="E222" i="4" s="1"/>
  <c r="D222" i="4"/>
  <c r="B222" i="4"/>
  <c r="A223" i="4"/>
  <c r="D223" i="4" l="1"/>
  <c r="C223" i="4"/>
  <c r="E223" i="4" s="1"/>
  <c r="B223" i="4"/>
  <c r="A224" i="4"/>
  <c r="D224" i="4" l="1"/>
  <c r="C224" i="4"/>
  <c r="E224" i="4" s="1"/>
  <c r="B224" i="4"/>
  <c r="A225" i="4"/>
  <c r="D225" i="4" l="1"/>
  <c r="C225" i="4"/>
  <c r="E225" i="4" s="1"/>
  <c r="B225" i="4"/>
  <c r="A226" i="4"/>
  <c r="D226" i="4" l="1"/>
  <c r="C226" i="4"/>
  <c r="E226" i="4" s="1"/>
  <c r="B226" i="4"/>
  <c r="A227" i="4"/>
  <c r="D227" i="4" l="1"/>
  <c r="C227" i="4"/>
  <c r="E227" i="4" s="1"/>
  <c r="B227" i="4"/>
  <c r="A228" i="4"/>
  <c r="C228" i="4" l="1"/>
  <c r="E228" i="4" s="1"/>
  <c r="D228" i="4"/>
  <c r="B228" i="4"/>
  <c r="A229" i="4"/>
  <c r="D229" i="4" l="1"/>
  <c r="C229" i="4"/>
  <c r="E229" i="4" s="1"/>
  <c r="B229" i="4"/>
  <c r="A230" i="4"/>
  <c r="D230" i="4" l="1"/>
  <c r="C230" i="4"/>
  <c r="E230" i="4" s="1"/>
  <c r="B230" i="4"/>
  <c r="A231" i="4"/>
  <c r="C231" i="4" l="1"/>
  <c r="E231" i="4" s="1"/>
  <c r="D231" i="4"/>
  <c r="B231" i="4"/>
  <c r="A232" i="4"/>
  <c r="D232" i="4" l="1"/>
  <c r="C232" i="4"/>
  <c r="E232" i="4" s="1"/>
  <c r="B232" i="4"/>
  <c r="A233" i="4"/>
  <c r="D233" i="4" l="1"/>
  <c r="C233" i="4"/>
  <c r="E233" i="4" s="1"/>
  <c r="B233" i="4"/>
  <c r="A234" i="4"/>
  <c r="D234" i="4" l="1"/>
  <c r="C234" i="4"/>
  <c r="E234" i="4" s="1"/>
  <c r="B234" i="4"/>
  <c r="A235" i="4"/>
  <c r="D235" i="4" l="1"/>
  <c r="C235" i="4"/>
  <c r="E235" i="4" s="1"/>
  <c r="B235" i="4"/>
  <c r="A236" i="4"/>
  <c r="D236" i="4" l="1"/>
  <c r="C236" i="4"/>
  <c r="E236" i="4" s="1"/>
  <c r="B236" i="4"/>
  <c r="A237" i="4"/>
  <c r="C237" i="4" l="1"/>
  <c r="E237" i="4" s="1"/>
  <c r="D237" i="4"/>
  <c r="B237" i="4"/>
  <c r="A238" i="4"/>
  <c r="D238" i="4" l="1"/>
  <c r="C238" i="4"/>
  <c r="E238" i="4" s="1"/>
  <c r="B238" i="4"/>
  <c r="A239" i="4"/>
  <c r="D239" i="4" l="1"/>
  <c r="C239" i="4"/>
  <c r="E239" i="4" s="1"/>
  <c r="B239" i="4"/>
  <c r="A240" i="4"/>
  <c r="C240" i="4" l="1"/>
  <c r="E240" i="4" s="1"/>
  <c r="D240" i="4"/>
  <c r="B240" i="4"/>
  <c r="A241" i="4"/>
  <c r="D241" i="4" l="1"/>
  <c r="C241" i="4"/>
  <c r="E241" i="4" s="1"/>
  <c r="B241" i="4"/>
  <c r="A242" i="4"/>
  <c r="D242" i="4" l="1"/>
  <c r="C242" i="4"/>
  <c r="E242" i="4" s="1"/>
  <c r="B242" i="4"/>
  <c r="A243" i="4"/>
  <c r="D243" i="4" l="1"/>
  <c r="C243" i="4"/>
  <c r="E243" i="4" s="1"/>
  <c r="B243" i="4"/>
  <c r="A244" i="4"/>
  <c r="C244" i="4" l="1"/>
  <c r="E244" i="4" s="1"/>
  <c r="D244" i="4"/>
  <c r="B244" i="4"/>
  <c r="A245" i="4"/>
  <c r="D245" i="4" l="1"/>
  <c r="C245" i="4"/>
  <c r="E245" i="4" s="1"/>
  <c r="B245" i="4"/>
  <c r="A246" i="4"/>
  <c r="C246" i="4" l="1"/>
  <c r="E246" i="4" s="1"/>
  <c r="D246" i="4"/>
  <c r="B246" i="4"/>
  <c r="A247" i="4"/>
  <c r="D247" i="4" l="1"/>
  <c r="C247" i="4"/>
  <c r="E247" i="4" s="1"/>
  <c r="B247" i="4"/>
  <c r="A248" i="4"/>
  <c r="D248" i="4" l="1"/>
  <c r="C248" i="4"/>
  <c r="E248" i="4" s="1"/>
  <c r="B248" i="4"/>
  <c r="A249" i="4"/>
  <c r="C249" i="4" l="1"/>
  <c r="E249" i="4" s="1"/>
  <c r="D249" i="4"/>
  <c r="B249" i="4"/>
  <c r="A250" i="4"/>
  <c r="D250" i="4" l="1"/>
  <c r="C250" i="4"/>
  <c r="E250" i="4" s="1"/>
  <c r="B250" i="4"/>
  <c r="A251" i="4"/>
  <c r="D251" i="4" l="1"/>
  <c r="C251" i="4"/>
  <c r="E251" i="4" s="1"/>
  <c r="B251" i="4"/>
  <c r="A252" i="4"/>
  <c r="D252" i="4" l="1"/>
  <c r="C252" i="4"/>
  <c r="E252" i="4" s="1"/>
  <c r="B252" i="4"/>
  <c r="A253" i="4"/>
  <c r="D253" i="4" l="1"/>
  <c r="C253" i="4"/>
  <c r="E253" i="4" s="1"/>
  <c r="B253" i="4"/>
  <c r="A254" i="4"/>
  <c r="D254" i="4" l="1"/>
  <c r="C254" i="4"/>
  <c r="E254" i="4" s="1"/>
  <c r="B254" i="4"/>
  <c r="A255" i="4"/>
  <c r="C255" i="4" l="1"/>
  <c r="E255" i="4" s="1"/>
  <c r="D255" i="4"/>
  <c r="B255" i="4"/>
  <c r="A256" i="4"/>
  <c r="D256" i="4" l="1"/>
  <c r="C256" i="4"/>
  <c r="E256" i="4" s="1"/>
  <c r="B256" i="4"/>
  <c r="A257" i="4"/>
  <c r="D257" i="4" l="1"/>
  <c r="C257" i="4"/>
  <c r="E257" i="4" s="1"/>
  <c r="B257" i="4"/>
  <c r="A258" i="4"/>
  <c r="C258" i="4" l="1"/>
  <c r="E258" i="4" s="1"/>
  <c r="D258" i="4"/>
  <c r="B258" i="4"/>
  <c r="A259" i="4"/>
  <c r="D259" i="4" l="1"/>
  <c r="C259" i="4"/>
  <c r="E259" i="4" s="1"/>
  <c r="B259" i="4"/>
  <c r="A260" i="4"/>
  <c r="D260" i="4" l="1"/>
  <c r="C260" i="4"/>
  <c r="E260" i="4" s="1"/>
  <c r="B260" i="4"/>
  <c r="A261" i="4"/>
  <c r="D261" i="4" l="1"/>
  <c r="C261" i="4"/>
  <c r="E261" i="4" s="1"/>
  <c r="B261" i="4"/>
  <c r="A262" i="4"/>
  <c r="D262" i="4" l="1"/>
  <c r="C262" i="4"/>
  <c r="E262" i="4" s="1"/>
  <c r="B262" i="4"/>
  <c r="A263" i="4"/>
  <c r="D263" i="4" l="1"/>
  <c r="C263" i="4"/>
  <c r="E263" i="4" s="1"/>
  <c r="B263" i="4"/>
  <c r="A264" i="4"/>
  <c r="C264" i="4" l="1"/>
  <c r="E264" i="4" s="1"/>
  <c r="D264" i="4"/>
  <c r="B264" i="4"/>
  <c r="A265" i="4"/>
  <c r="D265" i="4" l="1"/>
  <c r="C265" i="4"/>
  <c r="E265" i="4" s="1"/>
  <c r="B265" i="4"/>
  <c r="A266" i="4"/>
  <c r="D266" i="4" l="1"/>
  <c r="C266" i="4"/>
  <c r="E266" i="4" s="1"/>
  <c r="B266" i="4"/>
  <c r="A267" i="4"/>
  <c r="C267" i="4" l="1"/>
  <c r="E267" i="4" s="1"/>
  <c r="D267" i="4"/>
  <c r="B267" i="4"/>
  <c r="A268" i="4"/>
  <c r="D268" i="4" l="1"/>
  <c r="C268" i="4"/>
  <c r="E268" i="4" s="1"/>
  <c r="B268" i="4"/>
  <c r="A269" i="4"/>
  <c r="D269" i="4" l="1"/>
  <c r="C269" i="4"/>
  <c r="E269" i="4" s="1"/>
  <c r="B269" i="4"/>
  <c r="A270" i="4"/>
  <c r="D270" i="4" l="1"/>
  <c r="C270" i="4"/>
  <c r="E270" i="4" s="1"/>
  <c r="B270" i="4"/>
  <c r="A271" i="4"/>
  <c r="C271" i="4" l="1"/>
  <c r="E271" i="4" s="1"/>
  <c r="D271" i="4"/>
  <c r="B271" i="4"/>
  <c r="A272" i="4"/>
  <c r="D272" i="4" l="1"/>
  <c r="C272" i="4"/>
  <c r="E272" i="4" s="1"/>
  <c r="B272" i="4"/>
  <c r="A273" i="4"/>
  <c r="C273" i="4" l="1"/>
  <c r="E273" i="4" s="1"/>
  <c r="D273" i="4"/>
  <c r="B273" i="4"/>
  <c r="A274" i="4"/>
  <c r="D274" i="4" l="1"/>
  <c r="C274" i="4"/>
  <c r="E274" i="4" s="1"/>
  <c r="B274" i="4"/>
  <c r="A275" i="4"/>
  <c r="D275" i="4" l="1"/>
  <c r="C275" i="4"/>
  <c r="E275" i="4" s="1"/>
  <c r="B275" i="4"/>
  <c r="A276" i="4"/>
  <c r="C276" i="4" l="1"/>
  <c r="E276" i="4" s="1"/>
  <c r="D276" i="4"/>
  <c r="B276" i="4"/>
  <c r="A277" i="4"/>
  <c r="D277" i="4" l="1"/>
  <c r="C277" i="4"/>
  <c r="E277" i="4" s="1"/>
  <c r="B277" i="4"/>
  <c r="A278" i="4"/>
  <c r="D278" i="4" l="1"/>
  <c r="C278" i="4"/>
  <c r="E278" i="4" s="1"/>
  <c r="B278" i="4"/>
  <c r="A279" i="4"/>
  <c r="D279" i="4" l="1"/>
  <c r="C279" i="4"/>
  <c r="E279" i="4" s="1"/>
  <c r="B279" i="4"/>
  <c r="A280" i="4"/>
  <c r="D280" i="4" l="1"/>
  <c r="C280" i="4"/>
  <c r="E280" i="4" s="1"/>
  <c r="B280" i="4"/>
  <c r="A281" i="4"/>
  <c r="D281" i="4" l="1"/>
  <c r="C281" i="4"/>
  <c r="E281" i="4" s="1"/>
  <c r="B281" i="4"/>
  <c r="A282" i="4"/>
  <c r="C282" i="4" l="1"/>
  <c r="E282" i="4" s="1"/>
  <c r="D282" i="4"/>
  <c r="B282" i="4"/>
  <c r="A283" i="4"/>
  <c r="D283" i="4" l="1"/>
  <c r="C283" i="4"/>
  <c r="E283" i="4" s="1"/>
  <c r="B283" i="4"/>
  <c r="A284" i="4"/>
  <c r="D284" i="4" l="1"/>
  <c r="C284" i="4"/>
  <c r="E284" i="4" s="1"/>
  <c r="B284" i="4"/>
  <c r="A285" i="4"/>
  <c r="C285" i="4" l="1"/>
  <c r="E285" i="4" s="1"/>
  <c r="D285" i="4"/>
  <c r="B285" i="4"/>
  <c r="A286" i="4"/>
  <c r="D286" i="4" l="1"/>
  <c r="C286" i="4"/>
  <c r="E286" i="4" s="1"/>
  <c r="B286" i="4"/>
  <c r="A287" i="4"/>
  <c r="D287" i="4" l="1"/>
  <c r="C287" i="4"/>
  <c r="E287" i="4" s="1"/>
  <c r="B287" i="4"/>
  <c r="A288" i="4"/>
  <c r="D288" i="4" l="1"/>
  <c r="C288" i="4"/>
  <c r="E288" i="4" s="1"/>
  <c r="B288" i="4"/>
  <c r="A289" i="4"/>
  <c r="D289" i="4" l="1"/>
  <c r="C289" i="4"/>
  <c r="E289" i="4" s="1"/>
  <c r="B289" i="4"/>
  <c r="A290" i="4"/>
  <c r="D290" i="4" l="1"/>
  <c r="C290" i="4"/>
  <c r="E290" i="4" s="1"/>
  <c r="B290" i="4"/>
  <c r="A291" i="4"/>
  <c r="C291" i="4" l="1"/>
  <c r="E291" i="4" s="1"/>
  <c r="D291" i="4"/>
  <c r="B291" i="4"/>
  <c r="A292" i="4"/>
  <c r="D292" i="4" l="1"/>
  <c r="C292" i="4"/>
  <c r="E292" i="4" s="1"/>
  <c r="B292" i="4"/>
  <c r="A293" i="4"/>
  <c r="D293" i="4" l="1"/>
  <c r="C293" i="4"/>
  <c r="E293" i="4" s="1"/>
  <c r="B293" i="4"/>
  <c r="A294" i="4"/>
  <c r="C294" i="4" l="1"/>
  <c r="E294" i="4" s="1"/>
  <c r="D294" i="4"/>
  <c r="B294" i="4"/>
  <c r="A295" i="4"/>
  <c r="D295" i="4" l="1"/>
  <c r="C295" i="4"/>
  <c r="E295" i="4" s="1"/>
  <c r="B295" i="4"/>
  <c r="A296" i="4"/>
  <c r="D296" i="4" l="1"/>
  <c r="C296" i="4"/>
  <c r="E296" i="4" s="1"/>
  <c r="B296" i="4"/>
  <c r="A297" i="4"/>
  <c r="D297" i="4" l="1"/>
  <c r="C297" i="4"/>
  <c r="E297" i="4" s="1"/>
  <c r="B297" i="4"/>
  <c r="A298" i="4"/>
  <c r="C298" i="4" l="1"/>
  <c r="E298" i="4" s="1"/>
  <c r="D298" i="4"/>
  <c r="B298" i="4"/>
  <c r="A299" i="4"/>
  <c r="D299" i="4" l="1"/>
  <c r="C299" i="4"/>
  <c r="E299" i="4" s="1"/>
  <c r="B299" i="4"/>
  <c r="A300" i="4"/>
  <c r="C300" i="4" l="1"/>
  <c r="E300" i="4" s="1"/>
  <c r="D300" i="4"/>
  <c r="B300" i="4"/>
  <c r="A301" i="4"/>
  <c r="D301" i="4" l="1"/>
  <c r="C301" i="4"/>
  <c r="E301" i="4" s="1"/>
  <c r="B301" i="4"/>
  <c r="A302" i="4"/>
  <c r="D302" i="4" l="1"/>
  <c r="C302" i="4"/>
  <c r="E302" i="4" s="1"/>
  <c r="B302" i="4"/>
  <c r="A303" i="4"/>
  <c r="C303" i="4" l="1"/>
  <c r="E303" i="4" s="1"/>
  <c r="D303" i="4"/>
  <c r="B303" i="4"/>
  <c r="A304" i="4"/>
  <c r="D304" i="4" l="1"/>
  <c r="C304" i="4"/>
  <c r="E304" i="4" s="1"/>
  <c r="B304" i="4"/>
  <c r="A305" i="4"/>
  <c r="D305" i="4" l="1"/>
  <c r="C305" i="4"/>
  <c r="E305" i="4" s="1"/>
  <c r="B305" i="4"/>
  <c r="A306" i="4"/>
  <c r="D306" i="4" l="1"/>
  <c r="C306" i="4"/>
  <c r="E306" i="4" s="1"/>
  <c r="B306" i="4"/>
  <c r="A307" i="4"/>
  <c r="D307" i="4" l="1"/>
  <c r="C307" i="4"/>
  <c r="E307" i="4" s="1"/>
  <c r="B307" i="4"/>
  <c r="A308" i="4"/>
  <c r="D308" i="4" l="1"/>
  <c r="C308" i="4"/>
  <c r="E308" i="4" s="1"/>
  <c r="B308" i="4"/>
  <c r="A309" i="4"/>
  <c r="C309" i="4" l="1"/>
  <c r="E309" i="4" s="1"/>
  <c r="D309" i="4"/>
  <c r="B309" i="4"/>
  <c r="A310" i="4"/>
  <c r="D310" i="4" l="1"/>
  <c r="C310" i="4"/>
  <c r="E310" i="4" s="1"/>
  <c r="B310" i="4"/>
  <c r="A311" i="4"/>
  <c r="D311" i="4" l="1"/>
  <c r="C311" i="4"/>
  <c r="E311" i="4" s="1"/>
  <c r="B311" i="4"/>
  <c r="A312" i="4"/>
  <c r="C312" i="4" l="1"/>
  <c r="E312" i="4" s="1"/>
  <c r="D312" i="4"/>
  <c r="B312" i="4"/>
  <c r="A313" i="4"/>
  <c r="D313" i="4" l="1"/>
  <c r="C313" i="4"/>
  <c r="E313" i="4" s="1"/>
  <c r="B313" i="4"/>
  <c r="A314" i="4"/>
  <c r="D314" i="4" l="1"/>
  <c r="C314" i="4"/>
  <c r="E314" i="4" s="1"/>
  <c r="B314" i="4"/>
  <c r="A315" i="4"/>
  <c r="D315" i="4" l="1"/>
  <c r="C315" i="4"/>
  <c r="E315" i="4" s="1"/>
  <c r="B315" i="4"/>
  <c r="A316" i="4"/>
  <c r="D316" i="4" l="1"/>
  <c r="C316" i="4"/>
  <c r="E316" i="4" s="1"/>
  <c r="B316" i="4"/>
  <c r="A317" i="4"/>
  <c r="D317" i="4" l="1"/>
  <c r="C317" i="4"/>
  <c r="E317" i="4" s="1"/>
  <c r="B317" i="4"/>
  <c r="A318" i="4"/>
  <c r="C318" i="4" l="1"/>
  <c r="E318" i="4" s="1"/>
  <c r="D318" i="4"/>
  <c r="B318" i="4"/>
  <c r="A319" i="4"/>
  <c r="D319" i="4" l="1"/>
  <c r="C319" i="4"/>
  <c r="E319" i="4" s="1"/>
  <c r="B319" i="4"/>
  <c r="A320" i="4"/>
  <c r="D320" i="4" l="1"/>
  <c r="C320" i="4"/>
  <c r="E320" i="4" s="1"/>
  <c r="B320" i="4"/>
  <c r="A321" i="4"/>
  <c r="C321" i="4" l="1"/>
  <c r="E321" i="4" s="1"/>
  <c r="D321" i="4"/>
  <c r="B321" i="4"/>
  <c r="A322" i="4"/>
  <c r="D322" i="4" l="1"/>
  <c r="C322" i="4"/>
  <c r="E322" i="4" s="1"/>
  <c r="B322" i="4"/>
  <c r="A323" i="4"/>
  <c r="D323" i="4" l="1"/>
  <c r="C323" i="4"/>
  <c r="E323" i="4" s="1"/>
  <c r="B323" i="4"/>
  <c r="A324" i="4"/>
  <c r="D324" i="4" l="1"/>
  <c r="C324" i="4"/>
  <c r="E324" i="4" s="1"/>
  <c r="B324" i="4"/>
  <c r="A325" i="4"/>
  <c r="C325" i="4" l="1"/>
  <c r="E325" i="4" s="1"/>
  <c r="D325" i="4"/>
  <c r="B325" i="4"/>
  <c r="A326" i="4"/>
  <c r="D326" i="4" l="1"/>
  <c r="C326" i="4"/>
  <c r="E326" i="4" s="1"/>
  <c r="B326" i="4"/>
  <c r="A327" i="4"/>
  <c r="C327" i="4" l="1"/>
  <c r="E327" i="4" s="1"/>
  <c r="D327" i="4"/>
  <c r="B327" i="4"/>
  <c r="A328" i="4"/>
  <c r="D328" i="4" l="1"/>
  <c r="C328" i="4"/>
  <c r="E328" i="4" s="1"/>
  <c r="B328" i="4"/>
  <c r="A329" i="4"/>
  <c r="D329" i="4" l="1"/>
  <c r="C329" i="4"/>
  <c r="E329" i="4" s="1"/>
  <c r="B329" i="4"/>
  <c r="A330" i="4"/>
  <c r="C330" i="4" l="1"/>
  <c r="E330" i="4" s="1"/>
  <c r="D330" i="4"/>
  <c r="B330" i="4"/>
  <c r="A331" i="4"/>
  <c r="D331" i="4" l="1"/>
  <c r="C331" i="4"/>
  <c r="E331" i="4" s="1"/>
  <c r="B331" i="4"/>
  <c r="A332" i="4"/>
  <c r="D332" i="4" l="1"/>
  <c r="C332" i="4"/>
  <c r="E332" i="4" s="1"/>
  <c r="B332" i="4"/>
  <c r="A333" i="4"/>
  <c r="D333" i="4" l="1"/>
  <c r="C333" i="4"/>
  <c r="E333" i="4" s="1"/>
  <c r="B333" i="4"/>
  <c r="A334" i="4"/>
  <c r="D334" i="4" l="1"/>
  <c r="C334" i="4"/>
  <c r="E334" i="4" s="1"/>
  <c r="B334" i="4"/>
  <c r="A335" i="4"/>
  <c r="D335" i="4" l="1"/>
  <c r="C335" i="4"/>
  <c r="E335" i="4" s="1"/>
  <c r="B335" i="4"/>
  <c r="A336" i="4"/>
  <c r="C336" i="4" l="1"/>
  <c r="E336" i="4" s="1"/>
  <c r="D336" i="4"/>
  <c r="B336" i="4"/>
  <c r="A337" i="4"/>
  <c r="D337" i="4" l="1"/>
  <c r="C337" i="4"/>
  <c r="E337" i="4" s="1"/>
  <c r="B337" i="4"/>
  <c r="A338" i="4"/>
  <c r="D338" i="4" l="1"/>
  <c r="C338" i="4"/>
  <c r="E338" i="4" s="1"/>
  <c r="B338" i="4"/>
  <c r="A339" i="4"/>
  <c r="C339" i="4" l="1"/>
  <c r="E339" i="4" s="1"/>
  <c r="D339" i="4"/>
  <c r="B339" i="4"/>
  <c r="A340" i="4"/>
  <c r="D340" i="4" l="1"/>
  <c r="C340" i="4"/>
  <c r="E340" i="4" s="1"/>
  <c r="B340" i="4"/>
  <c r="A341" i="4"/>
  <c r="D341" i="4" l="1"/>
  <c r="C341" i="4"/>
  <c r="E341" i="4" s="1"/>
  <c r="B341" i="4"/>
  <c r="A342" i="4"/>
  <c r="D342" i="4" l="1"/>
  <c r="C342" i="4"/>
  <c r="E342" i="4" s="1"/>
  <c r="B342" i="4"/>
  <c r="A343" i="4"/>
  <c r="D343" i="4" l="1"/>
  <c r="C343" i="4"/>
  <c r="E343" i="4" s="1"/>
  <c r="B343" i="4"/>
  <c r="A344" i="4"/>
  <c r="D344" i="4" l="1"/>
  <c r="C344" i="4"/>
  <c r="E344" i="4" s="1"/>
  <c r="B344" i="4"/>
  <c r="A345" i="4"/>
  <c r="C345" i="4" l="1"/>
  <c r="E345" i="4" s="1"/>
  <c r="D345" i="4"/>
  <c r="B345" i="4"/>
  <c r="A346" i="4"/>
  <c r="D346" i="4" l="1"/>
  <c r="C346" i="4"/>
  <c r="E346" i="4" s="1"/>
  <c r="B346" i="4"/>
  <c r="A347" i="4"/>
  <c r="D347" i="4" l="1"/>
  <c r="C347" i="4"/>
  <c r="E347" i="4" s="1"/>
  <c r="B347" i="4"/>
  <c r="A348" i="4"/>
  <c r="C348" i="4" l="1"/>
  <c r="E348" i="4" s="1"/>
  <c r="D348" i="4"/>
  <c r="B348" i="4"/>
  <c r="A349" i="4"/>
  <c r="D349" i="4" l="1"/>
  <c r="C349" i="4"/>
  <c r="E349" i="4" s="1"/>
  <c r="B349" i="4"/>
  <c r="A350" i="4"/>
  <c r="D350" i="4" l="1"/>
  <c r="C350" i="4"/>
  <c r="E350" i="4" s="1"/>
  <c r="B350" i="4"/>
  <c r="A351" i="4"/>
  <c r="D351" i="4" l="1"/>
  <c r="C351" i="4"/>
  <c r="E351" i="4" s="1"/>
  <c r="B351" i="4"/>
  <c r="A352" i="4"/>
  <c r="C352" i="4" l="1"/>
  <c r="E352" i="4" s="1"/>
  <c r="D352" i="4"/>
  <c r="B352" i="4"/>
  <c r="A353" i="4"/>
  <c r="D353" i="4" l="1"/>
  <c r="C353" i="4"/>
  <c r="E353" i="4" s="1"/>
  <c r="B353" i="4"/>
  <c r="A354" i="4"/>
  <c r="C354" i="4" l="1"/>
  <c r="E354" i="4" s="1"/>
  <c r="D354" i="4"/>
  <c r="B354" i="4"/>
  <c r="A355" i="4"/>
  <c r="D355" i="4" l="1"/>
  <c r="C355" i="4"/>
  <c r="E355" i="4" s="1"/>
  <c r="B355" i="4"/>
  <c r="A356" i="4"/>
  <c r="D356" i="4" l="1"/>
  <c r="C356" i="4"/>
  <c r="E356" i="4" s="1"/>
  <c r="B356" i="4"/>
  <c r="A357" i="4"/>
  <c r="C357" i="4" l="1"/>
  <c r="E357" i="4" s="1"/>
  <c r="D357" i="4"/>
  <c r="B357" i="4"/>
  <c r="A358" i="4"/>
  <c r="D358" i="4" l="1"/>
  <c r="C358" i="4"/>
  <c r="E358" i="4" s="1"/>
  <c r="B358" i="4"/>
  <c r="A359" i="4"/>
  <c r="D359" i="4" l="1"/>
  <c r="C359" i="4"/>
  <c r="E359" i="4" s="1"/>
  <c r="B359" i="4"/>
  <c r="A360" i="4"/>
  <c r="D360" i="4" l="1"/>
  <c r="C360" i="4"/>
  <c r="E360" i="4" s="1"/>
  <c r="B360" i="4"/>
  <c r="A361" i="4"/>
  <c r="D361" i="4" l="1"/>
  <c r="C361" i="4"/>
  <c r="E361" i="4" s="1"/>
  <c r="B361" i="4"/>
  <c r="A362" i="4"/>
  <c r="D362" i="4" l="1"/>
  <c r="C362" i="4"/>
  <c r="E362" i="4" s="1"/>
  <c r="B362" i="4"/>
  <c r="A363" i="4"/>
  <c r="C363" i="4" l="1"/>
  <c r="E363" i="4" s="1"/>
  <c r="D363" i="4"/>
  <c r="B363" i="4"/>
  <c r="A364" i="4"/>
  <c r="E364" i="4" l="1"/>
  <c r="D364" i="4"/>
  <c r="C364" i="4"/>
  <c r="B364" i="4"/>
  <c r="A365" i="4"/>
  <c r="E365" i="4" l="1"/>
  <c r="D365" i="4"/>
  <c r="B365" i="4"/>
  <c r="C365" i="4"/>
  <c r="A366" i="4"/>
  <c r="E366" i="4" l="1"/>
  <c r="C366" i="4"/>
  <c r="B366" i="4"/>
  <c r="D366" i="4"/>
  <c r="A367" i="4"/>
  <c r="E367" i="4" l="1"/>
  <c r="D367" i="4"/>
  <c r="B367" i="4"/>
  <c r="C367" i="4"/>
  <c r="A368" i="4"/>
  <c r="E368" i="4" l="1"/>
  <c r="D368" i="4"/>
  <c r="B368" i="4"/>
  <c r="C368" i="4"/>
  <c r="A369" i="4"/>
  <c r="E369" i="4" l="1"/>
  <c r="D369" i="4"/>
  <c r="C369" i="4"/>
  <c r="B369" i="4"/>
  <c r="A370" i="4"/>
  <c r="E370" i="4" l="1"/>
  <c r="B370" i="4"/>
  <c r="D370" i="4"/>
  <c r="C370" i="4"/>
  <c r="A371" i="4"/>
  <c r="E371" i="4" l="1"/>
  <c r="D371" i="4"/>
  <c r="B371" i="4"/>
  <c r="C371" i="4"/>
  <c r="A372" i="4"/>
  <c r="C372" i="4" l="1"/>
  <c r="E372" i="4"/>
  <c r="B372" i="4"/>
  <c r="D372" i="4"/>
  <c r="A373" i="4"/>
  <c r="E373" i="4" l="1"/>
  <c r="D373" i="4"/>
  <c r="C373" i="4"/>
  <c r="B373" i="4"/>
  <c r="A374" i="4"/>
  <c r="E374" i="4" l="1"/>
  <c r="D374" i="4"/>
  <c r="B374" i="4"/>
  <c r="C374" i="4"/>
  <c r="A375" i="4"/>
  <c r="E375" i="4" l="1"/>
  <c r="C375" i="4"/>
  <c r="D375" i="4"/>
  <c r="B375" i="4"/>
  <c r="A376" i="4"/>
  <c r="E376" i="4" l="1"/>
  <c r="D376" i="4"/>
  <c r="B376" i="4"/>
  <c r="C376" i="4"/>
  <c r="A377" i="4"/>
  <c r="E377" i="4" l="1"/>
  <c r="D377" i="4"/>
  <c r="B377" i="4"/>
  <c r="C377" i="4"/>
  <c r="A378" i="4"/>
  <c r="D378" i="4" l="1"/>
  <c r="C378" i="4"/>
  <c r="E378" i="4"/>
  <c r="B378" i="4"/>
  <c r="A379" i="4"/>
  <c r="E379" i="4" l="1"/>
  <c r="B379" i="4"/>
  <c r="C379" i="4"/>
  <c r="D379" i="4"/>
  <c r="A380" i="4"/>
  <c r="D380" i="4" l="1"/>
  <c r="E380" i="4"/>
  <c r="B380" i="4"/>
  <c r="C380" i="4"/>
  <c r="A381" i="4"/>
  <c r="E381" i="4" l="1"/>
  <c r="C381" i="4"/>
  <c r="D381" i="4"/>
  <c r="B381" i="4"/>
  <c r="A382" i="4"/>
  <c r="E382" i="4" l="1"/>
  <c r="D382" i="4"/>
  <c r="C382" i="4"/>
  <c r="B382" i="4"/>
  <c r="A383" i="4"/>
  <c r="E383" i="4" l="1"/>
  <c r="D383" i="4"/>
  <c r="B383" i="4"/>
  <c r="C383" i="4"/>
  <c r="A384" i="4"/>
  <c r="C384" i="4" l="1"/>
  <c r="B384" i="4"/>
  <c r="D384" i="4"/>
  <c r="E384" i="4"/>
  <c r="A385" i="4"/>
  <c r="E385" i="4" l="1"/>
  <c r="B385" i="4"/>
  <c r="D385" i="4"/>
  <c r="C385" i="4"/>
  <c r="A386" i="4"/>
  <c r="E386" i="4" l="1"/>
  <c r="D386" i="4"/>
  <c r="B386" i="4"/>
  <c r="C386" i="4"/>
  <c r="A387" i="4"/>
  <c r="D387" i="4" l="1"/>
  <c r="C387" i="4"/>
  <c r="E387" i="4"/>
  <c r="B387" i="4"/>
  <c r="A388" i="4"/>
  <c r="E388" i="4" l="1"/>
  <c r="D388" i="4"/>
  <c r="B388" i="4"/>
  <c r="C388" i="4"/>
  <c r="A389" i="4"/>
  <c r="E389" i="4" l="1"/>
  <c r="D389" i="4"/>
  <c r="B389" i="4"/>
  <c r="C389" i="4"/>
  <c r="A390" i="4"/>
  <c r="E390" i="4" l="1"/>
  <c r="C390" i="4"/>
  <c r="D390" i="4"/>
  <c r="B390" i="4"/>
  <c r="A391" i="4"/>
  <c r="E391" i="4" l="1"/>
  <c r="D391" i="4"/>
  <c r="C391" i="4"/>
  <c r="B391" i="4"/>
  <c r="A392" i="4"/>
  <c r="D392" i="4" l="1"/>
  <c r="E392" i="4"/>
  <c r="B392" i="4"/>
  <c r="C392" i="4"/>
  <c r="A393" i="4"/>
  <c r="C393" i="4" l="1"/>
  <c r="B393" i="4"/>
  <c r="E393" i="4"/>
  <c r="D393" i="4"/>
  <c r="A394" i="4"/>
  <c r="E394" i="4" l="1"/>
  <c r="D394" i="4"/>
  <c r="B394" i="4"/>
  <c r="C394" i="4"/>
  <c r="A395" i="4"/>
  <c r="E395" i="4" l="1"/>
  <c r="D395" i="4"/>
  <c r="B395" i="4"/>
  <c r="C395" i="4"/>
  <c r="A396" i="4"/>
  <c r="E396" i="4" l="1"/>
  <c r="D396" i="4"/>
  <c r="C396" i="4"/>
  <c r="B396" i="4"/>
  <c r="A397" i="4"/>
  <c r="E397" i="4" l="1"/>
  <c r="B397" i="4"/>
  <c r="D397" i="4"/>
  <c r="C397" i="4"/>
  <c r="A398" i="4"/>
  <c r="D398" i="4" l="1"/>
  <c r="B398" i="4"/>
  <c r="E398" i="4"/>
  <c r="C398" i="4"/>
  <c r="A399" i="4"/>
  <c r="E399" i="4" l="1"/>
  <c r="C399" i="4"/>
  <c r="B399" i="4"/>
  <c r="D399" i="4"/>
  <c r="A400" i="4"/>
  <c r="E400" i="4" l="1"/>
  <c r="D400" i="4"/>
  <c r="C400" i="4"/>
  <c r="B400" i="4"/>
  <c r="A401" i="4"/>
  <c r="D401" i="4" l="1"/>
  <c r="E401" i="4"/>
  <c r="B401" i="4"/>
  <c r="C401" i="4"/>
  <c r="A402" i="4"/>
  <c r="E402" i="4" l="1"/>
  <c r="C402" i="4"/>
  <c r="D402" i="4"/>
  <c r="B402" i="4"/>
  <c r="A403" i="4"/>
  <c r="E403" i="4" l="1"/>
  <c r="D403" i="4"/>
  <c r="B403" i="4"/>
  <c r="C403" i="4"/>
  <c r="A404" i="4"/>
  <c r="E404" i="4" l="1"/>
  <c r="D404" i="4"/>
  <c r="B404" i="4"/>
  <c r="C404" i="4"/>
  <c r="A405" i="4"/>
  <c r="D405" i="4" l="1"/>
  <c r="C405" i="4"/>
  <c r="E405" i="4"/>
  <c r="B405" i="4"/>
  <c r="A406" i="4"/>
  <c r="E406" i="4" l="1"/>
  <c r="B406" i="4"/>
  <c r="C406" i="4"/>
  <c r="D406" i="4"/>
  <c r="A407" i="4"/>
  <c r="D407" i="4" l="1"/>
  <c r="B407" i="4"/>
  <c r="E407" i="4"/>
  <c r="C407" i="4"/>
  <c r="A408" i="4"/>
  <c r="E408" i="4" l="1"/>
  <c r="C408" i="4"/>
  <c r="D408" i="4"/>
  <c r="B408" i="4"/>
  <c r="A409" i="4"/>
  <c r="E409" i="4" l="1"/>
  <c r="D409" i="4"/>
  <c r="C409" i="4"/>
  <c r="B409" i="4"/>
  <c r="A410" i="4"/>
  <c r="E410" i="4" l="1"/>
  <c r="D410" i="4"/>
  <c r="B410" i="4"/>
  <c r="C410" i="4"/>
  <c r="A411" i="4"/>
  <c r="E411" i="4" l="1"/>
  <c r="C411" i="4"/>
  <c r="B411" i="4"/>
  <c r="D411" i="4"/>
  <c r="A412" i="4"/>
  <c r="E412" i="4" l="1"/>
  <c r="B412" i="4"/>
  <c r="D412" i="4"/>
  <c r="C412" i="4"/>
  <c r="A413" i="4"/>
  <c r="E413" i="4" l="1"/>
  <c r="D413" i="4"/>
  <c r="B413" i="4"/>
  <c r="C413" i="4"/>
  <c r="A414" i="4"/>
  <c r="D414" i="4" l="1"/>
  <c r="C414" i="4"/>
  <c r="E414" i="4"/>
  <c r="B414" i="4"/>
  <c r="A415" i="4"/>
  <c r="E415" i="4" l="1"/>
  <c r="D415" i="4"/>
  <c r="B415" i="4"/>
  <c r="C415" i="4"/>
  <c r="A416" i="4"/>
  <c r="E416" i="4" l="1"/>
  <c r="D416" i="4"/>
  <c r="B416" i="4"/>
  <c r="C416" i="4"/>
  <c r="A417" i="4"/>
  <c r="E417" i="4" l="1"/>
  <c r="C417" i="4"/>
  <c r="D417" i="4"/>
  <c r="B417" i="4"/>
  <c r="A418" i="4"/>
  <c r="E418" i="4" l="1"/>
  <c r="D418" i="4"/>
  <c r="C418" i="4"/>
  <c r="B418" i="4"/>
  <c r="A419" i="4"/>
  <c r="D419" i="4" l="1"/>
  <c r="B419" i="4"/>
  <c r="E419" i="4"/>
  <c r="C419" i="4"/>
  <c r="A420" i="4"/>
  <c r="E420" i="4" l="1"/>
  <c r="C420" i="4"/>
  <c r="B420" i="4"/>
  <c r="D420" i="4"/>
  <c r="A421" i="4"/>
  <c r="E421" i="4" l="1"/>
  <c r="D421" i="4"/>
  <c r="B421" i="4"/>
  <c r="C421" i="4"/>
  <c r="A422" i="4"/>
  <c r="E422" i="4" l="1"/>
  <c r="D422" i="4"/>
  <c r="B422" i="4"/>
  <c r="C422" i="4"/>
  <c r="A423" i="4"/>
  <c r="E423" i="4" l="1"/>
  <c r="D423" i="4"/>
  <c r="C423" i="4"/>
  <c r="B423" i="4"/>
  <c r="A424" i="4"/>
  <c r="E424" i="4" l="1"/>
  <c r="B424" i="4"/>
  <c r="D424" i="4"/>
  <c r="C424" i="4"/>
  <c r="A425" i="4"/>
  <c r="D425" i="4" l="1"/>
  <c r="B425" i="4"/>
  <c r="E425" i="4"/>
  <c r="C425" i="4"/>
  <c r="A426" i="4"/>
  <c r="E426" i="4" l="1"/>
  <c r="C426" i="4"/>
  <c r="B426" i="4"/>
  <c r="D426" i="4"/>
  <c r="A427" i="4"/>
  <c r="E427" i="4" l="1"/>
  <c r="D427" i="4"/>
  <c r="C427" i="4"/>
  <c r="B427" i="4"/>
  <c r="A428" i="4"/>
  <c r="D428" i="4" l="1"/>
  <c r="B428" i="4"/>
  <c r="C428" i="4"/>
  <c r="E428" i="4"/>
  <c r="A429" i="4"/>
  <c r="E429" i="4" l="1"/>
  <c r="C429" i="4"/>
  <c r="D429" i="4"/>
  <c r="B429" i="4"/>
  <c r="A430" i="4"/>
  <c r="E430" i="4" l="1"/>
  <c r="D430" i="4"/>
  <c r="B430" i="4"/>
  <c r="C430" i="4"/>
  <c r="A431" i="4"/>
  <c r="E431" i="4" l="1"/>
  <c r="D431" i="4"/>
  <c r="B431" i="4"/>
  <c r="C431" i="4"/>
  <c r="A432" i="4"/>
  <c r="E432" i="4" l="1"/>
  <c r="D432" i="4"/>
  <c r="C432" i="4"/>
  <c r="B432" i="4"/>
  <c r="A433" i="4"/>
  <c r="E433" i="4" l="1"/>
  <c r="B433" i="4"/>
  <c r="C433" i="4"/>
  <c r="D433" i="4"/>
  <c r="A434" i="4"/>
  <c r="D434" i="4" l="1"/>
  <c r="B434" i="4"/>
  <c r="E434" i="4"/>
  <c r="C434" i="4"/>
  <c r="A435" i="4"/>
  <c r="E435" i="4" l="1"/>
  <c r="C435" i="4"/>
  <c r="D435" i="4"/>
  <c r="B435" i="4"/>
  <c r="A436" i="4"/>
  <c r="E436" i="4" l="1"/>
  <c r="D436" i="4"/>
  <c r="C436" i="4"/>
  <c r="B436" i="4"/>
  <c r="A437" i="4"/>
  <c r="E437" i="4" l="1"/>
  <c r="D437" i="4"/>
  <c r="B437" i="4"/>
  <c r="C437" i="4"/>
  <c r="A438" i="4"/>
  <c r="C438" i="4" l="1"/>
  <c r="B438" i="4"/>
  <c r="E438" i="4"/>
  <c r="D438" i="4"/>
  <c r="A439" i="4"/>
  <c r="E439" i="4" l="1"/>
  <c r="B439" i="4"/>
  <c r="D439" i="4"/>
  <c r="C439" i="4"/>
  <c r="A440" i="4"/>
  <c r="E440" i="4" l="1"/>
  <c r="D440" i="4"/>
  <c r="B440" i="4"/>
  <c r="C440" i="4"/>
  <c r="A441" i="4"/>
  <c r="E441" i="4" l="1"/>
  <c r="D441" i="4"/>
  <c r="C441" i="4"/>
  <c r="B441" i="4"/>
  <c r="A442" i="4"/>
  <c r="E442" i="4" l="1"/>
  <c r="D442" i="4"/>
  <c r="B442" i="4"/>
  <c r="C442" i="4"/>
  <c r="A443" i="4"/>
  <c r="E443" i="4" l="1"/>
  <c r="D443" i="4"/>
  <c r="B443" i="4"/>
  <c r="C443" i="4"/>
  <c r="A444" i="4"/>
  <c r="E444" i="4" l="1"/>
  <c r="C444" i="4"/>
  <c r="D444" i="4"/>
  <c r="B444" i="4"/>
  <c r="A445" i="4"/>
  <c r="E445" i="4" l="1"/>
  <c r="D445" i="4"/>
  <c r="C445" i="4"/>
  <c r="B445" i="4"/>
  <c r="A446" i="4"/>
  <c r="D446" i="4" l="1"/>
  <c r="B446" i="4"/>
  <c r="C446" i="4"/>
  <c r="E446" i="4"/>
  <c r="A447" i="4"/>
  <c r="C447" i="4" l="1"/>
  <c r="E447" i="4"/>
  <c r="B447" i="4"/>
  <c r="D447" i="4"/>
  <c r="A448" i="4"/>
  <c r="E448" i="4" l="1"/>
  <c r="D448" i="4"/>
  <c r="B448" i="4"/>
  <c r="C448" i="4"/>
  <c r="A449" i="4"/>
  <c r="E449" i="4" l="1"/>
  <c r="D449" i="4"/>
  <c r="B449" i="4"/>
  <c r="C449" i="4"/>
  <c r="A450" i="4"/>
  <c r="E450" i="4" l="1"/>
  <c r="D450" i="4"/>
  <c r="C450" i="4"/>
  <c r="B450" i="4"/>
  <c r="A451" i="4"/>
  <c r="E451" i="4" l="1"/>
  <c r="B451" i="4"/>
  <c r="D451" i="4"/>
  <c r="C451" i="4"/>
  <c r="A452" i="4"/>
  <c r="D452" i="4" l="1"/>
  <c r="E452" i="4"/>
  <c r="B452" i="4"/>
  <c r="C452" i="4"/>
  <c r="A453" i="4"/>
  <c r="E453" i="4" l="1"/>
  <c r="C453" i="4"/>
  <c r="B453" i="4"/>
  <c r="D453" i="4"/>
  <c r="A454" i="4"/>
  <c r="E454" i="4" l="1"/>
  <c r="D454" i="4"/>
  <c r="C454" i="4"/>
  <c r="B454" i="4"/>
  <c r="A455" i="4"/>
  <c r="D455" i="4" l="1"/>
  <c r="B455" i="4"/>
  <c r="E455" i="4"/>
  <c r="C455" i="4"/>
  <c r="A456" i="4"/>
  <c r="E456" i="4" l="1"/>
  <c r="C456" i="4"/>
  <c r="D456" i="4"/>
  <c r="B456" i="4"/>
  <c r="A457" i="4"/>
  <c r="E457" i="4" l="1"/>
  <c r="D457" i="4"/>
  <c r="B457" i="4"/>
  <c r="C457" i="4"/>
  <c r="A458" i="4"/>
  <c r="E458" i="4" l="1"/>
  <c r="D458" i="4"/>
  <c r="B458" i="4"/>
  <c r="C458" i="4"/>
  <c r="A459" i="4"/>
  <c r="D459" i="4" l="1"/>
  <c r="C459" i="4"/>
  <c r="E459" i="4"/>
  <c r="B459" i="4"/>
  <c r="A460" i="4"/>
  <c r="E460" i="4" l="1"/>
  <c r="B460" i="4"/>
  <c r="C460" i="4"/>
  <c r="D460" i="4"/>
  <c r="A461" i="4"/>
  <c r="D461" i="4" l="1"/>
  <c r="E461" i="4"/>
  <c r="B461" i="4"/>
  <c r="C461" i="4"/>
  <c r="A462" i="4"/>
  <c r="E462" i="4" l="1"/>
  <c r="C462" i="4"/>
  <c r="D462" i="4"/>
  <c r="B462" i="4"/>
  <c r="A463" i="4"/>
  <c r="E463" i="4" l="1"/>
  <c r="D463" i="4"/>
  <c r="C463" i="4"/>
  <c r="B463" i="4"/>
  <c r="A464" i="4"/>
  <c r="E464" i="4" l="1"/>
  <c r="D464" i="4"/>
  <c r="B464" i="4"/>
  <c r="C464" i="4"/>
  <c r="A465" i="4"/>
  <c r="C465" i="4" l="1"/>
  <c r="E465" i="4"/>
  <c r="B465" i="4"/>
  <c r="D465" i="4"/>
  <c r="A466" i="4"/>
  <c r="E466" i="4" l="1"/>
  <c r="B466" i="4"/>
  <c r="D466" i="4"/>
  <c r="C466" i="4"/>
  <c r="A467" i="4"/>
  <c r="E467" i="4" l="1"/>
  <c r="D467" i="4"/>
  <c r="B467" i="4"/>
  <c r="C467" i="4"/>
  <c r="A468" i="4"/>
  <c r="D468" i="4" l="1"/>
  <c r="C468" i="4"/>
  <c r="E468" i="4"/>
  <c r="B468" i="4"/>
  <c r="A469" i="4"/>
  <c r="E469" i="4" l="1"/>
  <c r="D469" i="4"/>
  <c r="B469" i="4"/>
  <c r="C469" i="4"/>
  <c r="A470" i="4"/>
  <c r="E470" i="4" l="1"/>
  <c r="D470" i="4"/>
  <c r="B470" i="4"/>
  <c r="C470" i="4"/>
  <c r="A471" i="4"/>
  <c r="E471" i="4" l="1"/>
  <c r="C471" i="4"/>
  <c r="D471" i="4"/>
  <c r="B471" i="4"/>
  <c r="A472" i="4"/>
  <c r="E472" i="4" l="1"/>
  <c r="D472" i="4"/>
  <c r="C472" i="4"/>
  <c r="B472" i="4"/>
  <c r="A473" i="4"/>
  <c r="D473" i="4" l="1"/>
  <c r="E473" i="4"/>
  <c r="B473" i="4"/>
  <c r="C473" i="4"/>
  <c r="A474" i="4"/>
  <c r="C474" i="4" l="1"/>
  <c r="B474" i="4"/>
  <c r="E474" i="4"/>
  <c r="D474" i="4"/>
  <c r="A475" i="4"/>
  <c r="E475" i="4" l="1"/>
  <c r="D475" i="4"/>
  <c r="B475" i="4"/>
  <c r="C475" i="4"/>
  <c r="A476" i="4"/>
  <c r="E476" i="4" l="1"/>
  <c r="D476" i="4"/>
  <c r="B476" i="4"/>
  <c r="C476" i="4"/>
  <c r="A477" i="4"/>
  <c r="E477" i="4" l="1"/>
  <c r="D477" i="4"/>
  <c r="C477" i="4"/>
  <c r="B477" i="4"/>
  <c r="A478" i="4"/>
  <c r="E478" i="4" l="1"/>
  <c r="B478" i="4"/>
  <c r="D478" i="4"/>
  <c r="C478" i="4"/>
  <c r="A479" i="4"/>
  <c r="D479" i="4" l="1"/>
  <c r="B479" i="4"/>
  <c r="E479" i="4"/>
  <c r="C479" i="4"/>
  <c r="A480" i="4"/>
  <c r="E480" i="4" l="1"/>
  <c r="C480" i="4"/>
  <c r="B480" i="4"/>
  <c r="D480" i="4"/>
  <c r="A481" i="4"/>
  <c r="E481" i="4" l="1"/>
  <c r="D481" i="4"/>
  <c r="C481" i="4"/>
  <c r="B481" i="4"/>
  <c r="A482" i="4"/>
  <c r="D482" i="4" l="1"/>
  <c r="E482" i="4"/>
  <c r="B482" i="4"/>
  <c r="C482" i="4"/>
  <c r="A483" i="4"/>
  <c r="E483" i="4" l="1"/>
  <c r="C483" i="4"/>
  <c r="D483" i="4"/>
  <c r="B483" i="4"/>
  <c r="A484" i="4"/>
  <c r="E484" i="4" l="1"/>
  <c r="D484" i="4"/>
  <c r="B484" i="4"/>
  <c r="C484" i="4"/>
  <c r="A485" i="4"/>
  <c r="E485" i="4" l="1"/>
  <c r="D485" i="4"/>
  <c r="B485" i="4"/>
  <c r="C485" i="4"/>
  <c r="A486" i="4"/>
  <c r="D486" i="4" l="1"/>
  <c r="C486" i="4"/>
  <c r="E486" i="4"/>
  <c r="B486" i="4"/>
  <c r="A487" i="4"/>
  <c r="E487" i="4" l="1"/>
  <c r="B487" i="4"/>
  <c r="C487" i="4"/>
  <c r="D487" i="4"/>
  <c r="A488" i="4"/>
  <c r="D488" i="4" l="1"/>
  <c r="B488" i="4"/>
  <c r="E488" i="4"/>
  <c r="C488" i="4"/>
  <c r="A489" i="4"/>
  <c r="E489" i="4" l="1"/>
  <c r="C489" i="4"/>
  <c r="D489" i="4"/>
  <c r="B489" i="4"/>
  <c r="A490" i="4"/>
  <c r="E490" i="4" l="1"/>
  <c r="D490" i="4"/>
  <c r="C490" i="4"/>
  <c r="B490" i="4"/>
  <c r="A491" i="4"/>
  <c r="E491" i="4" l="1"/>
  <c r="D491" i="4"/>
  <c r="B491" i="4"/>
  <c r="C491" i="4"/>
  <c r="A492" i="4"/>
  <c r="E492" i="4" l="1"/>
  <c r="C492" i="4"/>
  <c r="B492" i="4"/>
  <c r="D492" i="4"/>
  <c r="A493" i="4"/>
  <c r="E493" i="4" l="1"/>
  <c r="B493" i="4"/>
  <c r="D493" i="4"/>
  <c r="C493" i="4"/>
  <c r="A494" i="4"/>
  <c r="E494" i="4" l="1"/>
  <c r="D494" i="4"/>
  <c r="B494" i="4"/>
  <c r="C494" i="4"/>
  <c r="A495" i="4"/>
  <c r="D495" i="4" l="1"/>
  <c r="C495" i="4"/>
  <c r="E495" i="4"/>
  <c r="B495" i="4"/>
  <c r="A496" i="4"/>
  <c r="E496" i="4" l="1"/>
  <c r="D496" i="4"/>
  <c r="B496" i="4"/>
  <c r="C496" i="4"/>
  <c r="A497" i="4"/>
  <c r="E497" i="4" l="1"/>
  <c r="D497" i="4"/>
  <c r="B497" i="4"/>
  <c r="C497" i="4"/>
  <c r="A498" i="4"/>
  <c r="E498" i="4" l="1"/>
  <c r="C498" i="4"/>
  <c r="D498" i="4"/>
  <c r="B498" i="4"/>
  <c r="A499" i="4"/>
  <c r="E499" i="4" l="1"/>
  <c r="D499" i="4"/>
  <c r="C499" i="4"/>
  <c r="B499" i="4"/>
  <c r="A500" i="4"/>
  <c r="D500" i="4" l="1"/>
  <c r="B500" i="4"/>
  <c r="E500" i="4"/>
  <c r="C500" i="4"/>
  <c r="A501" i="4"/>
  <c r="E501" i="4" l="1"/>
  <c r="C501" i="4"/>
  <c r="B501" i="4"/>
  <c r="D501" i="4"/>
  <c r="A502" i="4"/>
  <c r="E502" i="4" l="1"/>
  <c r="D502" i="4"/>
  <c r="B502" i="4"/>
  <c r="C502" i="4"/>
  <c r="A503" i="4"/>
  <c r="E503" i="4" l="1"/>
  <c r="D503" i="4"/>
  <c r="B503" i="4"/>
  <c r="C503" i="4"/>
  <c r="A504" i="4"/>
  <c r="E504" i="4" l="1"/>
  <c r="D504" i="4"/>
  <c r="C504" i="4"/>
  <c r="B504" i="4"/>
  <c r="A505" i="4"/>
  <c r="E505" i="4" l="1"/>
  <c r="B505" i="4"/>
  <c r="D505" i="4"/>
  <c r="C505" i="4"/>
  <c r="A506" i="4"/>
  <c r="D506" i="4" l="1"/>
  <c r="B506" i="4"/>
  <c r="E506" i="4"/>
  <c r="C506" i="4"/>
  <c r="A507" i="4"/>
  <c r="E507" i="4" l="1"/>
  <c r="C507" i="4"/>
  <c r="D507" i="4"/>
  <c r="B507" i="4"/>
  <c r="A508" i="4"/>
  <c r="E508" i="4" l="1"/>
  <c r="D508" i="4"/>
  <c r="C508" i="4"/>
  <c r="B508" i="4"/>
  <c r="A509" i="4"/>
  <c r="D509" i="4" l="1"/>
  <c r="E509" i="4"/>
  <c r="C509" i="4"/>
  <c r="B509" i="4"/>
  <c r="A510" i="4"/>
  <c r="E510" i="4" l="1"/>
  <c r="C510" i="4"/>
  <c r="D510" i="4"/>
  <c r="B510" i="4"/>
  <c r="A511" i="4"/>
  <c r="E511" i="4" l="1"/>
  <c r="B511" i="4"/>
  <c r="D511" i="4"/>
  <c r="C511" i="4"/>
  <c r="A512" i="4"/>
  <c r="E512" i="4" l="1"/>
  <c r="D512" i="4"/>
  <c r="C512" i="4"/>
  <c r="B512" i="4"/>
  <c r="A513" i="4"/>
  <c r="E513" i="4" l="1"/>
  <c r="D513" i="4"/>
  <c r="C513" i="4"/>
  <c r="B513" i="4"/>
  <c r="A514" i="4"/>
  <c r="E514" i="4" l="1"/>
  <c r="B514" i="4"/>
  <c r="C514" i="4"/>
  <c r="D514" i="4"/>
  <c r="A515" i="4"/>
  <c r="D515" i="4" l="1"/>
  <c r="E515" i="4"/>
  <c r="B515" i="4"/>
  <c r="C515" i="4"/>
  <c r="A516" i="4"/>
  <c r="E516" i="4" l="1"/>
  <c r="C516" i="4"/>
  <c r="D516" i="4"/>
  <c r="B516" i="4"/>
  <c r="A517" i="4"/>
  <c r="E517" i="4" l="1"/>
  <c r="D517" i="4"/>
  <c r="C517" i="4"/>
  <c r="B517" i="4"/>
  <c r="A518" i="4"/>
  <c r="E518" i="4" l="1"/>
  <c r="D518" i="4"/>
  <c r="C518" i="4"/>
  <c r="B518" i="4"/>
  <c r="A519" i="4"/>
  <c r="C519" i="4" l="1"/>
  <c r="E519" i="4"/>
  <c r="D519" i="4"/>
  <c r="B519" i="4"/>
  <c r="A520" i="4"/>
  <c r="E520" i="4" l="1"/>
  <c r="D520" i="4"/>
  <c r="B520" i="4"/>
  <c r="C520" i="4"/>
  <c r="A521" i="4"/>
  <c r="E521" i="4" l="1"/>
  <c r="D521" i="4"/>
  <c r="C521" i="4"/>
  <c r="B521" i="4"/>
  <c r="A522" i="4"/>
  <c r="E522" i="4" l="1"/>
  <c r="C522" i="4"/>
  <c r="D522" i="4"/>
  <c r="B522" i="4"/>
  <c r="A523" i="4"/>
  <c r="E523" i="4" l="1"/>
  <c r="D523" i="4"/>
  <c r="B523" i="4"/>
  <c r="C523" i="4"/>
  <c r="A524" i="4"/>
  <c r="E524" i="4" l="1"/>
  <c r="B524" i="4"/>
  <c r="D524" i="4"/>
  <c r="C524" i="4"/>
  <c r="A525" i="4"/>
  <c r="E525" i="4" l="1"/>
  <c r="C525" i="4"/>
  <c r="D525" i="4"/>
  <c r="B525" i="4"/>
  <c r="A526" i="4"/>
  <c r="E526" i="4" l="1"/>
  <c r="D526" i="4"/>
  <c r="C526" i="4"/>
  <c r="B526" i="4"/>
  <c r="A527" i="4"/>
  <c r="E527" i="4" l="1"/>
  <c r="D527" i="4"/>
  <c r="C527" i="4"/>
  <c r="B527" i="4"/>
  <c r="A528" i="4"/>
  <c r="C528" i="4" l="1"/>
  <c r="E528" i="4"/>
  <c r="D528" i="4"/>
  <c r="B528" i="4"/>
  <c r="A529" i="4"/>
  <c r="E529" i="4" l="1"/>
  <c r="D529" i="4"/>
  <c r="B529" i="4"/>
  <c r="C529" i="4"/>
  <c r="A530" i="4"/>
  <c r="E530" i="4" l="1"/>
  <c r="D530" i="4"/>
  <c r="C530" i="4"/>
  <c r="B530" i="4"/>
</calcChain>
</file>

<file path=xl/sharedStrings.xml><?xml version="1.0" encoding="utf-8"?>
<sst xmlns="http://schemas.openxmlformats.org/spreadsheetml/2006/main" count="89" uniqueCount="87">
  <si>
    <t>jistina</t>
  </si>
  <si>
    <t>splátka</t>
  </si>
  <si>
    <t>odkaz na další listy</t>
  </si>
  <si>
    <t>popis</t>
  </si>
  <si>
    <t>dnešní datum</t>
  </si>
  <si>
    <t>tento měsíc</t>
  </si>
  <si>
    <t>tento rok</t>
  </si>
  <si>
    <t>=DNES()</t>
  </si>
  <si>
    <t>=MĚSÍC(B1)</t>
  </si>
  <si>
    <t>=ROK(B1)</t>
  </si>
  <si>
    <t>Hypotéka</t>
  </si>
  <si>
    <t>úroková míra</t>
  </si>
  <si>
    <t>výše úvěru</t>
  </si>
  <si>
    <t>délka úvěru (v letech)</t>
  </si>
  <si>
    <t>délka úvěru (v měsících)</t>
  </si>
  <si>
    <t>=B7*12</t>
  </si>
  <si>
    <t>pořadí</t>
  </si>
  <si>
    <t>úrok</t>
  </si>
  <si>
    <t>zůstatek</t>
  </si>
  <si>
    <t>První rok</t>
  </si>
  <si>
    <t>Druhý rok a následné</t>
  </si>
  <si>
    <t>=1</t>
  </si>
  <si>
    <t>=KDYŽ(A4&lt;Výpočty!$B$8;A4+1;"")</t>
  </si>
  <si>
    <t>=KDYŽ(A4="";"";PLATBA(Výpočty!$B$6/12;Výpočty!$B$8;-Výpočty!B5;0))</t>
  </si>
  <si>
    <t>=KDYŽ(A5="";"";PLATBA(Výpočty!$B$6/12;Výpočty!$B$8-A4;-E4;0))</t>
  </si>
  <si>
    <t>=Když(A4="";"";PLATBA.ZÁKLAD(Výpočty!$B$6/12;A4;Výpočty!$B$8;-Výpočty!$B$5;0;0))</t>
  </si>
  <si>
    <t>=KDYŽ(A4="";"";PLATBA.ÚROK(Výpočty!$B$6/12;A4;Výpočty!$B$8;-Výpočty!$B$5;0))</t>
  </si>
  <si>
    <t>=Výpočty!B5-C4</t>
  </si>
  <si>
    <t>=KDYŽ(A5="";"";E4-C5)</t>
  </si>
  <si>
    <t>1) Projděte si grafický model a zkuste sami sestavit jednotlivé komponenty nákladů a výnosů</t>
  </si>
  <si>
    <t>přírůstek</t>
  </si>
  <si>
    <t>Příjmy</t>
  </si>
  <si>
    <t>Náklady</t>
  </si>
  <si>
    <t>On příjem (měsíční)</t>
  </si>
  <si>
    <t>Ona příjem (měsíční)</t>
  </si>
  <si>
    <t>rodičovská dovolená</t>
  </si>
  <si>
    <t>rodičovská dovolená (roky)</t>
  </si>
  <si>
    <t>rodičovská dovolená (měsíce)</t>
  </si>
  <si>
    <t>=B9*12</t>
  </si>
  <si>
    <t>rodičovská (měsíční)</t>
  </si>
  <si>
    <t>=ROUNDUP(220000/B10;0)</t>
  </si>
  <si>
    <t>Počet dětí</t>
  </si>
  <si>
    <t>počet dětí</t>
  </si>
  <si>
    <t>Platy</t>
  </si>
  <si>
    <t>Mateřská</t>
  </si>
  <si>
    <t>Pronájem</t>
  </si>
  <si>
    <t>úspěšnost pronájmu</t>
  </si>
  <si>
    <t>Bilance</t>
  </si>
  <si>
    <t>platby (měsíční)</t>
  </si>
  <si>
    <t>splátka (měsíční)</t>
  </si>
  <si>
    <t>=Hypotéka!B4</t>
  </si>
  <si>
    <t>Provozní náklady</t>
  </si>
  <si>
    <t>Další náklady</t>
  </si>
  <si>
    <t>náklady na dítě</t>
  </si>
  <si>
    <t>datum narození</t>
  </si>
  <si>
    <t>vstupy</t>
  </si>
  <si>
    <t>grafický model</t>
  </si>
  <si>
    <t>hypotéka</t>
  </si>
  <si>
    <t>slouží k vizualizaci na návrhu celého modelu</t>
  </si>
  <si>
    <t>zadání &amp; výpočty</t>
  </si>
  <si>
    <t>počet měsíců do narození</t>
  </si>
  <si>
    <t>=12-$B$2+(ROK(B10)-$B$3-1)*12+MĚSÍC(B10)</t>
  </si>
  <si>
    <t>=12-$B$2+(ROK(B11)-$B$3-1)*12+MĚSÍC(B11)</t>
  </si>
  <si>
    <t>Bez dětí</t>
  </si>
  <si>
    <t>Jedno dítě</t>
  </si>
  <si>
    <t>Dvě děti</t>
  </si>
  <si>
    <t>=KDYŽ(B11=2;(B4+B14*B15-F11-F8)*F7+B5*(F7-2*B9)+B10*B9*2-F12*(F7-Vstupy!C10)-F12*(F7-Vstupy!C11);"")</t>
  </si>
  <si>
    <t>=KDYŽ(B11=1;(B4+B14*B15-F11-F8)*F7+B5*(F7-B9)+B10*B9-F12*(F7-Vstupy!C10);0)</t>
  </si>
  <si>
    <t>=KDYŽ(B11=0;(B4+B5+B14*B15-F8-F11)*F7;0)</t>
  </si>
  <si>
    <t>1. dítě</t>
  </si>
  <si>
    <t>2. dítě</t>
  </si>
  <si>
    <t>slouží pro zadání základních vstupních parametrů</t>
  </si>
  <si>
    <t>slouží pro výpočet hypotéky se zadanými parametry</t>
  </si>
  <si>
    <t>slouží pro celký vypočet nákladů &amp; výnosů &amp; bilance</t>
  </si>
  <si>
    <t>3) Sestavte list hypotéka</t>
  </si>
  <si>
    <t>4) Vytvořte list zadání a výpočty a proveďte jednotlivé kroky výpočtu</t>
  </si>
  <si>
    <t>úrokové míry</t>
  </si>
  <si>
    <t>výše hypotéky</t>
  </si>
  <si>
    <t>6) Sestavte tabulku dat nejprve pro různou výši hypotéky (jaká je bilance) následně pak pro výši hypotéky a různé úrokové sazby</t>
  </si>
  <si>
    <t>Úkol:</t>
  </si>
  <si>
    <t>=A17+$A$14</t>
  </si>
  <si>
    <t>=B17+$B$14</t>
  </si>
  <si>
    <t>hodnota hypotéky (při zůstatku 500 tis)</t>
  </si>
  <si>
    <t>Výše hypotéky</t>
  </si>
  <si>
    <t>výše úrokové míry</t>
  </si>
  <si>
    <t>2) Vytvořte list vstupů (vstupy pro hypotéku), budete potřebovat údaje o dnešním dni, měsíci a roce, u rodičovské dovolené uvažujte délku 2,3 a nebo 4 let. Počet dětí předpokládejme v rozsahu 0-3. Úspěšnost pronájmu bereme ve škále 80 - 100%. Úroková míra se v tomto modelovém příkladě může pohybovat od 1,7 do 3,1 (škálujte po desetinách). Výši hypotéky předpokládejme od 4,5 mil do 7,3 mil. Škálujte po 200 tis.</t>
  </si>
  <si>
    <t xml:space="preserve">5) Pro funkci Goal seek vyberte jednu s Variant počtu dětí, odstraňte podmínkové formátování (když) a proveďte výpočet nejvyšší možné hypotéky pro daný plat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</si>
</sst>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0.0%"/>
    <numFmt numFmtId="165" formatCode="_-* #,##0.00\ [$Kč-405]_-;\-* #,##0.00\ [$Kč-405]_-;_-* &quot;-&quot;??\ [$Kč-405]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quotePrefix="1"/>
    <xf numFmtId="44" fontId="0" fillId="0" borderId="0" xfId="1" applyFont="1"/>
    <xf numFmtId="2" fontId="0" fillId="0" borderId="0" xfId="0" applyNumberFormat="1"/>
    <xf numFmtId="0" fontId="0" fillId="0" borderId="0" xfId="0" applyNumberFormat="1"/>
    <xf numFmtId="0" fontId="2" fillId="2" borderId="1" xfId="0" applyFont="1" applyFill="1" applyBorder="1" applyAlignment="1">
      <alignment horizontal="center"/>
    </xf>
    <xf numFmtId="0" fontId="4" fillId="0" borderId="6" xfId="0" applyFont="1" applyBorder="1"/>
    <xf numFmtId="0" fontId="4" fillId="0" borderId="9" xfId="0" applyFont="1" applyBorder="1"/>
    <xf numFmtId="0" fontId="4" fillId="0" borderId="6" xfId="0" applyFont="1" applyBorder="1" applyAlignment="1">
      <alignment horizontal="left"/>
    </xf>
    <xf numFmtId="0" fontId="3" fillId="0" borderId="0" xfId="2" applyBorder="1" applyAlignment="1">
      <alignment horizontal="center"/>
    </xf>
    <xf numFmtId="0" fontId="4" fillId="0" borderId="0" xfId="0" applyFont="1" applyBorder="1"/>
    <xf numFmtId="0" fontId="0" fillId="0" borderId="0" xfId="0" applyAlignment="1">
      <alignment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0" applyNumberFormat="1"/>
    <xf numFmtId="44" fontId="7" fillId="0" borderId="0" xfId="0" applyNumberFormat="1" applyFont="1"/>
    <xf numFmtId="8" fontId="0" fillId="0" borderId="0" xfId="0" quotePrefix="1" applyNumberFormat="1"/>
    <xf numFmtId="0" fontId="7" fillId="0" borderId="0" xfId="0" applyFont="1"/>
    <xf numFmtId="8" fontId="7" fillId="0" borderId="0" xfId="0" applyNumberFormat="1" applyFont="1" applyAlignment="1">
      <alignment horizontal="center" vertical="center"/>
    </xf>
    <xf numFmtId="44" fontId="7" fillId="0" borderId="0" xfId="0" applyNumberFormat="1" applyFont="1" applyAlignment="1">
      <alignment horizontal="center" vertical="center"/>
    </xf>
    <xf numFmtId="8" fontId="0" fillId="0" borderId="0" xfId="0" quotePrefix="1" applyNumberFormat="1" applyAlignment="1">
      <alignment horizontal="center"/>
    </xf>
    <xf numFmtId="44" fontId="0" fillId="0" borderId="0" xfId="0" quotePrefix="1" applyNumberFormat="1"/>
    <xf numFmtId="0" fontId="5" fillId="3" borderId="0" xfId="0" applyFont="1" applyFill="1" applyAlignment="1">
      <alignment horizontal="center" vertical="center"/>
    </xf>
    <xf numFmtId="0" fontId="0" fillId="0" borderId="0" xfId="0" applyAlignment="1"/>
    <xf numFmtId="10" fontId="0" fillId="0" borderId="16" xfId="0" applyNumberFormat="1" applyBorder="1"/>
    <xf numFmtId="44" fontId="0" fillId="0" borderId="17" xfId="1" applyFont="1" applyBorder="1"/>
    <xf numFmtId="0" fontId="0" fillId="0" borderId="16" xfId="0" applyBorder="1"/>
    <xf numFmtId="10" fontId="0" fillId="0" borderId="18" xfId="0" applyNumberFormat="1" applyBorder="1"/>
    <xf numFmtId="44" fontId="0" fillId="0" borderId="19" xfId="1" applyFont="1" applyBorder="1"/>
    <xf numFmtId="0" fontId="5" fillId="3" borderId="16" xfId="0" applyFont="1" applyFill="1" applyBorder="1"/>
    <xf numFmtId="0" fontId="5" fillId="3" borderId="17" xfId="0" applyFont="1" applyFill="1" applyBorder="1"/>
    <xf numFmtId="0" fontId="0" fillId="0" borderId="0" xfId="0" applyFill="1" applyBorder="1"/>
    <xf numFmtId="0" fontId="0" fillId="0" borderId="0" xfId="0" applyBorder="1"/>
    <xf numFmtId="9" fontId="0" fillId="0" borderId="0" xfId="0" applyNumberFormat="1" applyBorder="1"/>
    <xf numFmtId="0" fontId="6" fillId="0" borderId="16" xfId="0" applyFont="1" applyBorder="1"/>
    <xf numFmtId="44" fontId="0" fillId="5" borderId="0" xfId="1" applyFont="1" applyFill="1" applyBorder="1"/>
    <xf numFmtId="44" fontId="0" fillId="0" borderId="0" xfId="1" applyFont="1" applyFill="1" applyBorder="1"/>
    <xf numFmtId="0" fontId="0" fillId="4" borderId="0" xfId="0" applyFill="1" applyBorder="1"/>
    <xf numFmtId="44" fontId="0" fillId="0" borderId="0" xfId="1" applyFont="1" applyBorder="1"/>
    <xf numFmtId="0" fontId="0" fillId="0" borderId="18" xfId="0" applyBorder="1"/>
    <xf numFmtId="164" fontId="0" fillId="4" borderId="12" xfId="0" applyNumberFormat="1" applyFill="1" applyBorder="1"/>
    <xf numFmtId="0" fontId="0" fillId="5" borderId="0" xfId="0" applyFill="1" applyBorder="1"/>
    <xf numFmtId="8" fontId="0" fillId="0" borderId="0" xfId="0" applyNumberFormat="1" applyBorder="1"/>
    <xf numFmtId="44" fontId="0" fillId="5" borderId="12" xfId="1" applyFont="1" applyFill="1" applyBorder="1"/>
    <xf numFmtId="0" fontId="2" fillId="2" borderId="2" xfId="0" applyFont="1" applyFill="1" applyBorder="1" applyAlignment="1">
      <alignment horizontal="center"/>
    </xf>
    <xf numFmtId="0" fontId="3" fillId="0" borderId="21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3" fillId="0" borderId="22" xfId="2" applyBorder="1" applyAlignment="1">
      <alignment horizontal="center"/>
    </xf>
    <xf numFmtId="0" fontId="3" fillId="0" borderId="23" xfId="2" applyBorder="1" applyAlignment="1">
      <alignment horizontal="center" vertical="center"/>
    </xf>
    <xf numFmtId="17" fontId="0" fillId="5" borderId="0" xfId="0" applyNumberFormat="1" applyFill="1" applyBorder="1"/>
    <xf numFmtId="0" fontId="0" fillId="0" borderId="1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5" xfId="0" quotePrefix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" xfId="0" quotePrefix="1" applyBorder="1" applyAlignment="1">
      <alignment horizontal="right"/>
    </xf>
    <xf numFmtId="0" fontId="0" fillId="0" borderId="8" xfId="0" quotePrefix="1" applyBorder="1" applyAlignment="1">
      <alignment horizontal="right"/>
    </xf>
    <xf numFmtId="0" fontId="0" fillId="0" borderId="2" xfId="0" applyBorder="1"/>
    <xf numFmtId="44" fontId="0" fillId="0" borderId="3" xfId="0" applyNumberFormat="1" applyBorder="1"/>
    <xf numFmtId="0" fontId="0" fillId="0" borderId="4" xfId="0" applyBorder="1" applyAlignment="1">
      <alignment vertical="center"/>
    </xf>
    <xf numFmtId="44" fontId="0" fillId="0" borderId="6" xfId="0" applyNumberFormat="1" applyBorder="1"/>
    <xf numFmtId="0" fontId="0" fillId="0" borderId="7" xfId="0" applyBorder="1" applyAlignment="1">
      <alignment vertical="center"/>
    </xf>
    <xf numFmtId="0" fontId="0" fillId="0" borderId="4" xfId="0" applyBorder="1"/>
    <xf numFmtId="2" fontId="0" fillId="0" borderId="6" xfId="0" applyNumberFormat="1" applyBorder="1"/>
    <xf numFmtId="0" fontId="0" fillId="0" borderId="7" xfId="0" applyBorder="1"/>
    <xf numFmtId="17" fontId="0" fillId="5" borderId="11" xfId="0" applyNumberFormat="1" applyFill="1" applyBorder="1"/>
    <xf numFmtId="2" fontId="0" fillId="0" borderId="9" xfId="0" applyNumberFormat="1" applyBorder="1"/>
    <xf numFmtId="0" fontId="5" fillId="3" borderId="2" xfId="0" applyFont="1" applyFill="1" applyBorder="1"/>
    <xf numFmtId="9" fontId="5" fillId="3" borderId="10" xfId="0" applyNumberFormat="1" applyFont="1" applyFill="1" applyBorder="1"/>
    <xf numFmtId="9" fontId="5" fillId="3" borderId="3" xfId="0" applyNumberFormat="1" applyFont="1" applyFill="1" applyBorder="1"/>
    <xf numFmtId="0" fontId="0" fillId="0" borderId="13" xfId="0" applyFill="1" applyBorder="1"/>
    <xf numFmtId="0" fontId="0" fillId="0" borderId="13" xfId="0" applyBorder="1"/>
    <xf numFmtId="9" fontId="0" fillId="0" borderId="13" xfId="0" applyNumberFormat="1" applyBorder="1"/>
    <xf numFmtId="14" fontId="0" fillId="0" borderId="13" xfId="0" applyNumberFormat="1" applyBorder="1"/>
    <xf numFmtId="0" fontId="0" fillId="0" borderId="13" xfId="0" quotePrefix="1" applyBorder="1" applyAlignment="1">
      <alignment horizontal="right"/>
    </xf>
    <xf numFmtId="0" fontId="4" fillId="0" borderId="3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/>
    </xf>
    <xf numFmtId="0" fontId="4" fillId="0" borderId="6" xfId="0" applyFont="1" applyFill="1" applyBorder="1"/>
    <xf numFmtId="0" fontId="4" fillId="0" borderId="9" xfId="0" applyFont="1" applyFill="1" applyBorder="1" applyAlignment="1">
      <alignment horizontal="left" wrapText="1"/>
    </xf>
    <xf numFmtId="10" fontId="0" fillId="0" borderId="16" xfId="0" quotePrefix="1" applyNumberFormat="1" applyBorder="1"/>
    <xf numFmtId="164" fontId="0" fillId="0" borderId="0" xfId="3" applyNumberFormat="1" applyFont="1"/>
    <xf numFmtId="10" fontId="0" fillId="0" borderId="0" xfId="0" applyNumberFormat="1"/>
    <xf numFmtId="44" fontId="0" fillId="0" borderId="0" xfId="1" applyFont="1" applyAlignment="1"/>
    <xf numFmtId="44" fontId="0" fillId="0" borderId="27" xfId="1" applyFont="1" applyBorder="1"/>
    <xf numFmtId="44" fontId="0" fillId="0" borderId="28" xfId="1" applyFont="1" applyBorder="1"/>
    <xf numFmtId="0" fontId="9" fillId="3" borderId="0" xfId="0" applyFont="1" applyFill="1"/>
    <xf numFmtId="44" fontId="5" fillId="3" borderId="0" xfId="0" applyNumberFormat="1" applyFont="1" applyFill="1"/>
    <xf numFmtId="164" fontId="5" fillId="3" borderId="0" xfId="3" applyNumberFormat="1" applyFont="1" applyFill="1"/>
    <xf numFmtId="0" fontId="0" fillId="6" borderId="0" xfId="0" applyFill="1" applyBorder="1" applyAlignment="1">
      <alignment horizontal="center" vertical="center"/>
    </xf>
    <xf numFmtId="165" fontId="0" fillId="0" borderId="9" xfId="1" applyNumberFormat="1" applyFont="1" applyBorder="1"/>
    <xf numFmtId="10" fontId="0" fillId="5" borderId="0" xfId="0" applyNumberFormat="1" applyFill="1" applyBorder="1"/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2" fontId="0" fillId="0" borderId="10" xfId="0" quotePrefix="1" applyNumberFormat="1" applyBorder="1" applyAlignment="1">
      <alignment horizontal="right"/>
    </xf>
    <xf numFmtId="2" fontId="0" fillId="0" borderId="3" xfId="0" quotePrefix="1" applyNumberFormat="1" applyBorder="1" applyAlignment="1">
      <alignment horizontal="right"/>
    </xf>
    <xf numFmtId="9" fontId="0" fillId="0" borderId="11" xfId="0" quotePrefix="1" applyNumberFormat="1" applyBorder="1" applyAlignment="1">
      <alignment horizontal="right"/>
    </xf>
    <xf numFmtId="9" fontId="0" fillId="0" borderId="9" xfId="0" quotePrefix="1" applyNumberFormat="1" applyBorder="1" applyAlignment="1">
      <alignment horizontal="right"/>
    </xf>
    <xf numFmtId="9" fontId="5" fillId="3" borderId="24" xfId="0" applyNumberFormat="1" applyFont="1" applyFill="1" applyBorder="1" applyAlignment="1">
      <alignment horizontal="center"/>
    </xf>
    <xf numFmtId="9" fontId="5" fillId="3" borderId="25" xfId="0" applyNumberFormat="1" applyFont="1" applyFill="1" applyBorder="1" applyAlignment="1">
      <alignment horizontal="center"/>
    </xf>
    <xf numFmtId="9" fontId="5" fillId="3" borderId="26" xfId="0" applyNumberFormat="1" applyFont="1" applyFill="1" applyBorder="1" applyAlignment="1">
      <alignment horizontal="center"/>
    </xf>
    <xf numFmtId="8" fontId="7" fillId="0" borderId="0" xfId="0" quotePrefix="1" applyNumberFormat="1" applyFont="1" applyAlignment="1">
      <alignment horizontal="center" vertical="center"/>
    </xf>
    <xf numFmtId="8" fontId="0" fillId="0" borderId="0" xfId="0" quotePrefix="1" applyNumberFormat="1" applyAlignment="1">
      <alignment horizontal="center" vertical="center"/>
    </xf>
    <xf numFmtId="0" fontId="9" fillId="3" borderId="0" xfId="0" applyFont="1" applyFill="1" applyAlignment="1">
      <alignment horizontal="center" vertical="center" textRotation="90"/>
    </xf>
    <xf numFmtId="0" fontId="9" fillId="3" borderId="0" xfId="0" applyFont="1" applyFill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44" fontId="0" fillId="0" borderId="0" xfId="1" applyFont="1" applyAlignment="1">
      <alignment horizontal="center" vertical="center"/>
    </xf>
  </cellXfs>
  <cellStyles count="4">
    <cellStyle name="Hypertextový odkaz" xfId="2" builtinId="8"/>
    <cellStyle name="Měna" xfId="1" builtinId="4"/>
    <cellStyle name="Normální" xfId="0" builtinId="0"/>
    <cellStyle name="Procenta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547689</xdr:colOff>
      <xdr:row>9</xdr:row>
      <xdr:rowOff>31750</xdr:rowOff>
    </xdr:from>
    <xdr:to>
      <xdr:col>10</xdr:col>
      <xdr:colOff>515939</xdr:colOff>
      <xdr:row>14</xdr:row>
      <xdr:rowOff>134938</xdr:rowOff>
    </xdr:to>
    <xdr:sp macro="" textlink="">
      <xdr:nvSpPr>
        <xdr:cNvPr id="2" name="Ová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754689" y="1674813"/>
          <a:ext cx="1270000" cy="10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100"/>
            <a:t>Příjmy </a:t>
          </a:r>
          <a:endParaRPr lang="en-US" sz="1100"/>
        </a:p>
      </xdr:txBody>
    </xdr:sp>
    <xdr:clientData/>
  </xdr:twoCellAnchor>
  <xdr:twoCellAnchor>
    <xdr:from>
      <xdr:col>7</xdr:col>
      <xdr:colOff>430214</xdr:colOff>
      <xdr:row>21</xdr:row>
      <xdr:rowOff>25400</xdr:rowOff>
    </xdr:from>
    <xdr:to>
      <xdr:col>9</xdr:col>
      <xdr:colOff>398464</xdr:colOff>
      <xdr:row>26</xdr:row>
      <xdr:rowOff>128588</xdr:rowOff>
    </xdr:to>
    <xdr:sp macro="" textlink="">
      <xdr:nvSpPr>
        <xdr:cNvPr id="3" name="Ová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986339" y="3859213"/>
          <a:ext cx="1270000" cy="10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100"/>
            <a:t>Manželka</a:t>
          </a:r>
        </a:p>
      </xdr:txBody>
    </xdr:sp>
    <xdr:clientData/>
  </xdr:twoCellAnchor>
  <xdr:twoCellAnchor>
    <xdr:from>
      <xdr:col>9</xdr:col>
      <xdr:colOff>598489</xdr:colOff>
      <xdr:row>21</xdr:row>
      <xdr:rowOff>3175</xdr:rowOff>
    </xdr:from>
    <xdr:to>
      <xdr:col>11</xdr:col>
      <xdr:colOff>566739</xdr:colOff>
      <xdr:row>26</xdr:row>
      <xdr:rowOff>106363</xdr:rowOff>
    </xdr:to>
    <xdr:sp macro="" textlink="">
      <xdr:nvSpPr>
        <xdr:cNvPr id="4" name="Ovál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456364" y="3836988"/>
          <a:ext cx="1270000" cy="10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100"/>
            <a:t>Manžel</a:t>
          </a:r>
        </a:p>
      </xdr:txBody>
    </xdr:sp>
    <xdr:clientData/>
  </xdr:twoCellAnchor>
  <xdr:twoCellAnchor>
    <xdr:from>
      <xdr:col>6</xdr:col>
      <xdr:colOff>233364</xdr:colOff>
      <xdr:row>31</xdr:row>
      <xdr:rowOff>66675</xdr:rowOff>
    </xdr:from>
    <xdr:to>
      <xdr:col>8</xdr:col>
      <xdr:colOff>201614</xdr:colOff>
      <xdr:row>36</xdr:row>
      <xdr:rowOff>169863</xdr:rowOff>
    </xdr:to>
    <xdr:sp macro="" textlink="">
      <xdr:nvSpPr>
        <xdr:cNvPr id="5" name="Ovál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138614" y="5726113"/>
          <a:ext cx="1270000" cy="10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100"/>
            <a:t>Mateřská</a:t>
          </a:r>
          <a:r>
            <a:rPr lang="cs-CZ" sz="1100" baseline="0"/>
            <a:t> dovolená</a:t>
          </a:r>
          <a:endParaRPr lang="cs-CZ" sz="1100"/>
        </a:p>
      </xdr:txBody>
    </xdr:sp>
    <xdr:clientData/>
  </xdr:twoCellAnchor>
  <xdr:twoCellAnchor>
    <xdr:from>
      <xdr:col>15</xdr:col>
      <xdr:colOff>47625</xdr:colOff>
      <xdr:row>9</xdr:row>
      <xdr:rowOff>87312</xdr:rowOff>
    </xdr:from>
    <xdr:to>
      <xdr:col>17</xdr:col>
      <xdr:colOff>15875</xdr:colOff>
      <xdr:row>15</xdr:row>
      <xdr:rowOff>7937</xdr:rowOff>
    </xdr:to>
    <xdr:sp macro="" textlink="">
      <xdr:nvSpPr>
        <xdr:cNvPr id="6" name="Ovál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810750" y="1730375"/>
          <a:ext cx="1270000" cy="10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100"/>
            <a:t>Náklady</a:t>
          </a:r>
        </a:p>
      </xdr:txBody>
    </xdr:sp>
    <xdr:clientData/>
  </xdr:twoCellAnchor>
  <xdr:twoCellAnchor>
    <xdr:from>
      <xdr:col>3</xdr:col>
      <xdr:colOff>319089</xdr:colOff>
      <xdr:row>21</xdr:row>
      <xdr:rowOff>57150</xdr:rowOff>
    </xdr:from>
    <xdr:to>
      <xdr:col>5</xdr:col>
      <xdr:colOff>287339</xdr:colOff>
      <xdr:row>26</xdr:row>
      <xdr:rowOff>160338</xdr:rowOff>
    </xdr:to>
    <xdr:sp macro="" textlink="">
      <xdr:nvSpPr>
        <xdr:cNvPr id="9" name="Ovál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271714" y="3890963"/>
          <a:ext cx="1270000" cy="10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100"/>
            <a:t>Pronájem</a:t>
          </a:r>
        </a:p>
      </xdr:txBody>
    </xdr:sp>
    <xdr:clientData/>
  </xdr:twoCellAnchor>
  <xdr:twoCellAnchor>
    <xdr:from>
      <xdr:col>11</xdr:col>
      <xdr:colOff>147639</xdr:colOff>
      <xdr:row>30</xdr:row>
      <xdr:rowOff>131763</xdr:rowOff>
    </xdr:from>
    <xdr:to>
      <xdr:col>13</xdr:col>
      <xdr:colOff>115889</xdr:colOff>
      <xdr:row>36</xdr:row>
      <xdr:rowOff>52388</xdr:rowOff>
    </xdr:to>
    <xdr:sp macro="" textlink="">
      <xdr:nvSpPr>
        <xdr:cNvPr id="10" name="Ovál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7307264" y="5608638"/>
          <a:ext cx="1270000" cy="10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100"/>
            <a:t>Plat</a:t>
          </a:r>
        </a:p>
      </xdr:txBody>
    </xdr:sp>
    <xdr:clientData/>
  </xdr:twoCellAnchor>
  <xdr:twoCellAnchor>
    <xdr:from>
      <xdr:col>14</xdr:col>
      <xdr:colOff>88900</xdr:colOff>
      <xdr:row>22</xdr:row>
      <xdr:rowOff>57150</xdr:rowOff>
    </xdr:from>
    <xdr:to>
      <xdr:col>16</xdr:col>
      <xdr:colOff>57150</xdr:colOff>
      <xdr:row>27</xdr:row>
      <xdr:rowOff>160337</xdr:rowOff>
    </xdr:to>
    <xdr:sp macro="" textlink="">
      <xdr:nvSpPr>
        <xdr:cNvPr id="11" name="Ová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201150" y="4073525"/>
          <a:ext cx="1270000" cy="10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100"/>
            <a:t>Hypotéka</a:t>
          </a:r>
        </a:p>
      </xdr:txBody>
    </xdr:sp>
    <xdr:clientData/>
  </xdr:twoCellAnchor>
  <xdr:twoCellAnchor>
    <xdr:from>
      <xdr:col>11</xdr:col>
      <xdr:colOff>446089</xdr:colOff>
      <xdr:row>1</xdr:row>
      <xdr:rowOff>104775</xdr:rowOff>
    </xdr:from>
    <xdr:to>
      <xdr:col>13</xdr:col>
      <xdr:colOff>414339</xdr:colOff>
      <xdr:row>7</xdr:row>
      <xdr:rowOff>25400</xdr:rowOff>
    </xdr:to>
    <xdr:sp macro="" textlink="">
      <xdr:nvSpPr>
        <xdr:cNvPr id="12" name="Ová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605714" y="287338"/>
          <a:ext cx="1270000" cy="10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100"/>
            <a:t>Finanční bilance </a:t>
          </a:r>
          <a:endParaRPr lang="en-US" sz="1100"/>
        </a:p>
      </xdr:txBody>
    </xdr:sp>
    <xdr:clientData/>
  </xdr:twoCellAnchor>
  <xdr:twoCellAnchor>
    <xdr:from>
      <xdr:col>16</xdr:col>
      <xdr:colOff>527050</xdr:colOff>
      <xdr:row>22</xdr:row>
      <xdr:rowOff>82550</xdr:rowOff>
    </xdr:from>
    <xdr:to>
      <xdr:col>18</xdr:col>
      <xdr:colOff>495300</xdr:colOff>
      <xdr:row>28</xdr:row>
      <xdr:rowOff>3175</xdr:rowOff>
    </xdr:to>
    <xdr:sp macro="" textlink="">
      <xdr:nvSpPr>
        <xdr:cNvPr id="13" name="Ová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0941050" y="4098925"/>
          <a:ext cx="1270000" cy="10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100"/>
            <a:t>Provozní</a:t>
          </a:r>
          <a:r>
            <a:rPr lang="cs-CZ" sz="1100" baseline="0"/>
            <a:t> náklady</a:t>
          </a:r>
          <a:endParaRPr lang="cs-CZ" sz="1100"/>
        </a:p>
      </xdr:txBody>
    </xdr:sp>
    <xdr:clientData/>
  </xdr:twoCellAnchor>
  <xdr:twoCellAnchor>
    <xdr:from>
      <xdr:col>19</xdr:col>
      <xdr:colOff>425450</xdr:colOff>
      <xdr:row>22</xdr:row>
      <xdr:rowOff>60325</xdr:rowOff>
    </xdr:from>
    <xdr:to>
      <xdr:col>21</xdr:col>
      <xdr:colOff>393700</xdr:colOff>
      <xdr:row>27</xdr:row>
      <xdr:rowOff>163512</xdr:rowOff>
    </xdr:to>
    <xdr:sp macro="" textlink="">
      <xdr:nvSpPr>
        <xdr:cNvPr id="14" name="Ovál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792075" y="4076700"/>
          <a:ext cx="1270000" cy="10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100"/>
            <a:t>Náklady na správu pronájmu</a:t>
          </a:r>
        </a:p>
      </xdr:txBody>
    </xdr:sp>
    <xdr:clientData/>
  </xdr:twoCellAnchor>
  <xdr:twoCellAnchor>
    <xdr:from>
      <xdr:col>9</xdr:col>
      <xdr:colOff>531814</xdr:colOff>
      <xdr:row>4</xdr:row>
      <xdr:rowOff>65088</xdr:rowOff>
    </xdr:from>
    <xdr:to>
      <xdr:col>11</xdr:col>
      <xdr:colOff>446089</xdr:colOff>
      <xdr:row>9</xdr:row>
      <xdr:rowOff>31750</xdr:rowOff>
    </xdr:to>
    <xdr:cxnSp macro="">
      <xdr:nvCxnSpPr>
        <xdr:cNvPr id="18" name="Přímá spojnice se šipkou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>
          <a:stCxn id="2" idx="0"/>
          <a:endCxn id="12" idx="2"/>
        </xdr:cNvCxnSpPr>
      </xdr:nvCxnSpPr>
      <xdr:spPr>
        <a:xfrm flipV="1">
          <a:off x="6389689" y="795338"/>
          <a:ext cx="1216025" cy="879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414339</xdr:colOff>
      <xdr:row>4</xdr:row>
      <xdr:rowOff>65088</xdr:rowOff>
    </xdr:from>
    <xdr:to>
      <xdr:col>15</xdr:col>
      <xdr:colOff>233612</xdr:colOff>
      <xdr:row>10</xdr:row>
      <xdr:rowOff>53540</xdr:rowOff>
    </xdr:to>
    <xdr:cxnSp macro="">
      <xdr:nvCxnSpPr>
        <xdr:cNvPr id="19" name="Přímá spojnice se šipkou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>
          <a:stCxn id="6" idx="1"/>
          <a:endCxn id="12" idx="6"/>
        </xdr:cNvCxnSpPr>
      </xdr:nvCxnSpPr>
      <xdr:spPr>
        <a:xfrm flipH="1" flipV="1">
          <a:off x="8875714" y="795338"/>
          <a:ext cx="1121023" cy="108382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329952</xdr:colOff>
      <xdr:row>13</xdr:row>
      <xdr:rowOff>168710</xdr:rowOff>
    </xdr:from>
    <xdr:to>
      <xdr:col>10</xdr:col>
      <xdr:colOff>582614</xdr:colOff>
      <xdr:row>21</xdr:row>
      <xdr:rowOff>3175</xdr:rowOff>
    </xdr:to>
    <xdr:cxnSp macro="">
      <xdr:nvCxnSpPr>
        <xdr:cNvPr id="22" name="Přímá spojnice se šipkou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>
          <a:stCxn id="4" idx="0"/>
          <a:endCxn id="2" idx="5"/>
        </xdr:cNvCxnSpPr>
      </xdr:nvCxnSpPr>
      <xdr:spPr>
        <a:xfrm flipH="1" flipV="1">
          <a:off x="6838702" y="2542023"/>
          <a:ext cx="252662" cy="129496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414339</xdr:colOff>
      <xdr:row>14</xdr:row>
      <xdr:rowOff>134938</xdr:rowOff>
    </xdr:from>
    <xdr:to>
      <xdr:col>9</xdr:col>
      <xdr:colOff>531814</xdr:colOff>
      <xdr:row>21</xdr:row>
      <xdr:rowOff>25400</xdr:rowOff>
    </xdr:to>
    <xdr:cxnSp macro="">
      <xdr:nvCxnSpPr>
        <xdr:cNvPr id="26" name="Přímá spojnice se šipkou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>
          <a:stCxn id="3" idx="0"/>
          <a:endCxn id="2" idx="4"/>
        </xdr:cNvCxnSpPr>
      </xdr:nvCxnSpPr>
      <xdr:spPr>
        <a:xfrm flipV="1">
          <a:off x="5621339" y="2690813"/>
          <a:ext cx="768350" cy="1168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303214</xdr:colOff>
      <xdr:row>13</xdr:row>
      <xdr:rowOff>168710</xdr:rowOff>
    </xdr:from>
    <xdr:to>
      <xdr:col>9</xdr:col>
      <xdr:colOff>82801</xdr:colOff>
      <xdr:row>21</xdr:row>
      <xdr:rowOff>57150</xdr:rowOff>
    </xdr:to>
    <xdr:cxnSp macro="">
      <xdr:nvCxnSpPr>
        <xdr:cNvPr id="30" name="Přímá spojnice se šipkou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>
          <a:stCxn id="9" idx="0"/>
          <a:endCxn id="2" idx="3"/>
        </xdr:cNvCxnSpPr>
      </xdr:nvCxnSpPr>
      <xdr:spPr>
        <a:xfrm flipV="1">
          <a:off x="2906714" y="2542023"/>
          <a:ext cx="3033962" cy="13489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73025</xdr:colOff>
      <xdr:row>14</xdr:row>
      <xdr:rowOff>41710</xdr:rowOff>
    </xdr:from>
    <xdr:to>
      <xdr:col>15</xdr:col>
      <xdr:colOff>233612</xdr:colOff>
      <xdr:row>22</xdr:row>
      <xdr:rowOff>57150</xdr:rowOff>
    </xdr:to>
    <xdr:cxnSp macro="">
      <xdr:nvCxnSpPr>
        <xdr:cNvPr id="35" name="Přímá spojnice se šipkou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>
          <a:stCxn id="11" idx="0"/>
          <a:endCxn id="6" idx="3"/>
        </xdr:cNvCxnSpPr>
      </xdr:nvCxnSpPr>
      <xdr:spPr>
        <a:xfrm flipV="1">
          <a:off x="9836150" y="2597585"/>
          <a:ext cx="160587" cy="14759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31750</xdr:colOff>
      <xdr:row>15</xdr:row>
      <xdr:rowOff>7937</xdr:rowOff>
    </xdr:from>
    <xdr:to>
      <xdr:col>17</xdr:col>
      <xdr:colOff>511175</xdr:colOff>
      <xdr:row>22</xdr:row>
      <xdr:rowOff>82550</xdr:rowOff>
    </xdr:to>
    <xdr:cxnSp macro="">
      <xdr:nvCxnSpPr>
        <xdr:cNvPr id="39" name="Přímá spojnice se šipkou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CxnSpPr>
          <a:stCxn id="13" idx="0"/>
          <a:endCxn id="6" idx="4"/>
        </xdr:cNvCxnSpPr>
      </xdr:nvCxnSpPr>
      <xdr:spPr>
        <a:xfrm flipH="1" flipV="1">
          <a:off x="10445750" y="2746375"/>
          <a:ext cx="1130300" cy="1352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480763</xdr:colOff>
      <xdr:row>14</xdr:row>
      <xdr:rowOff>41710</xdr:rowOff>
    </xdr:from>
    <xdr:to>
      <xdr:col>19</xdr:col>
      <xdr:colOff>611437</xdr:colOff>
      <xdr:row>23</xdr:row>
      <xdr:rowOff>26552</xdr:rowOff>
    </xdr:to>
    <xdr:cxnSp macro="">
      <xdr:nvCxnSpPr>
        <xdr:cNvPr id="43" name="Přímá spojnice se šipkou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CxnSpPr>
          <a:stCxn id="14" idx="1"/>
          <a:endCxn id="6" idx="5"/>
        </xdr:cNvCxnSpPr>
      </xdr:nvCxnSpPr>
      <xdr:spPr>
        <a:xfrm flipH="1" flipV="1">
          <a:off x="10894763" y="2597585"/>
          <a:ext cx="2083299" cy="162790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427039</xdr:colOff>
      <xdr:row>31</xdr:row>
      <xdr:rowOff>6350</xdr:rowOff>
    </xdr:from>
    <xdr:to>
      <xdr:col>10</xdr:col>
      <xdr:colOff>395289</xdr:colOff>
      <xdr:row>36</xdr:row>
      <xdr:rowOff>109538</xdr:rowOff>
    </xdr:to>
    <xdr:sp macro="" textlink="">
      <xdr:nvSpPr>
        <xdr:cNvPr id="50" name="Ovál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5634039" y="5665788"/>
          <a:ext cx="1270000" cy="10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100"/>
            <a:t>Plat</a:t>
          </a:r>
        </a:p>
      </xdr:txBody>
    </xdr:sp>
    <xdr:clientData/>
  </xdr:twoCellAnchor>
  <xdr:twoCellAnchor>
    <xdr:from>
      <xdr:col>11</xdr:col>
      <xdr:colOff>380752</xdr:colOff>
      <xdr:row>25</xdr:row>
      <xdr:rowOff>140135</xdr:rowOff>
    </xdr:from>
    <xdr:to>
      <xdr:col>12</xdr:col>
      <xdr:colOff>163514</xdr:colOff>
      <xdr:row>30</xdr:row>
      <xdr:rowOff>131763</xdr:rowOff>
    </xdr:to>
    <xdr:cxnSp macro="">
      <xdr:nvCxnSpPr>
        <xdr:cNvPr id="53" name="Přímá spojnice se šipkou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CxnSpPr>
          <a:endCxn id="4" idx="5"/>
        </xdr:cNvCxnSpPr>
      </xdr:nvCxnSpPr>
      <xdr:spPr>
        <a:xfrm flipH="1" flipV="1">
          <a:off x="7540377" y="4704198"/>
          <a:ext cx="433637" cy="9044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212477</xdr:colOff>
      <xdr:row>25</xdr:row>
      <xdr:rowOff>162360</xdr:rowOff>
    </xdr:from>
    <xdr:to>
      <xdr:col>9</xdr:col>
      <xdr:colOff>411164</xdr:colOff>
      <xdr:row>31</xdr:row>
      <xdr:rowOff>6350</xdr:rowOff>
    </xdr:to>
    <xdr:cxnSp macro="">
      <xdr:nvCxnSpPr>
        <xdr:cNvPr id="56" name="Přímá spojnice se šipkou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CxnSpPr>
          <a:stCxn id="50" idx="0"/>
          <a:endCxn id="3" idx="5"/>
        </xdr:cNvCxnSpPr>
      </xdr:nvCxnSpPr>
      <xdr:spPr>
        <a:xfrm flipH="1" flipV="1">
          <a:off x="6070352" y="4726423"/>
          <a:ext cx="198687" cy="93936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217489</xdr:colOff>
      <xdr:row>26</xdr:row>
      <xdr:rowOff>128588</xdr:rowOff>
    </xdr:from>
    <xdr:to>
      <xdr:col>8</xdr:col>
      <xdr:colOff>414339</xdr:colOff>
      <xdr:row>31</xdr:row>
      <xdr:rowOff>66675</xdr:rowOff>
    </xdr:to>
    <xdr:cxnSp macro="">
      <xdr:nvCxnSpPr>
        <xdr:cNvPr id="59" name="Přímá spojnice se šipkou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CxnSpPr>
          <a:stCxn id="5" idx="0"/>
          <a:endCxn id="3" idx="4"/>
        </xdr:cNvCxnSpPr>
      </xdr:nvCxnSpPr>
      <xdr:spPr>
        <a:xfrm flipV="1">
          <a:off x="4773614" y="4875213"/>
          <a:ext cx="847725" cy="850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131764</xdr:colOff>
      <xdr:row>31</xdr:row>
      <xdr:rowOff>44450</xdr:rowOff>
    </xdr:from>
    <xdr:to>
      <xdr:col>6</xdr:col>
      <xdr:colOff>100014</xdr:colOff>
      <xdr:row>36</xdr:row>
      <xdr:rowOff>147638</xdr:rowOff>
    </xdr:to>
    <xdr:sp macro="" textlink="">
      <xdr:nvSpPr>
        <xdr:cNvPr id="27" name="Ovál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2735264" y="5703888"/>
          <a:ext cx="1270000" cy="10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100"/>
            <a:t>Rodičovská </a:t>
          </a:r>
        </a:p>
        <a:p>
          <a:pPr algn="ctr"/>
          <a:r>
            <a:rPr lang="cs-CZ" sz="1100" baseline="0"/>
            <a:t> dovolená</a:t>
          </a:r>
          <a:endParaRPr lang="cs-CZ" sz="1100"/>
        </a:p>
      </xdr:txBody>
    </xdr:sp>
    <xdr:clientData/>
  </xdr:twoCellAnchor>
  <xdr:twoCellAnchor>
    <xdr:from>
      <xdr:col>5</xdr:col>
      <xdr:colOff>115889</xdr:colOff>
      <xdr:row>25</xdr:row>
      <xdr:rowOff>162360</xdr:rowOff>
    </xdr:from>
    <xdr:to>
      <xdr:col>7</xdr:col>
      <xdr:colOff>616201</xdr:colOff>
      <xdr:row>31</xdr:row>
      <xdr:rowOff>44450</xdr:rowOff>
    </xdr:to>
    <xdr:cxnSp macro="">
      <xdr:nvCxnSpPr>
        <xdr:cNvPr id="28" name="Přímá spojnice se šipkou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>
          <a:stCxn id="27" idx="0"/>
          <a:endCxn id="3" idx="3"/>
        </xdr:cNvCxnSpPr>
      </xdr:nvCxnSpPr>
      <xdr:spPr>
        <a:xfrm flipV="1">
          <a:off x="3370264" y="4726423"/>
          <a:ext cx="1802062" cy="97746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topLeftCell="A3" workbookViewId="0">
      <selection activeCell="B9" sqref="B9"/>
    </sheetView>
  </sheetViews>
  <sheetFormatPr baseColWidth="10" defaultColWidth="8.83203125" defaultRowHeight="15" x14ac:dyDescent="0.2"/>
  <cols>
    <col min="1" max="1" width="17.6640625" bestFit="1" customWidth="1"/>
    <col min="2" max="2" width="97.83203125" bestFit="1" customWidth="1"/>
    <col min="3" max="3" width="46.5" customWidth="1"/>
  </cols>
  <sheetData>
    <row r="1" spans="1:3" x14ac:dyDescent="0.2">
      <c r="A1" s="44" t="s">
        <v>2</v>
      </c>
      <c r="B1" s="5" t="s">
        <v>3</v>
      </c>
    </row>
    <row r="2" spans="1:3" x14ac:dyDescent="0.2">
      <c r="A2" s="45" t="s">
        <v>56</v>
      </c>
      <c r="B2" s="8" t="s">
        <v>58</v>
      </c>
    </row>
    <row r="3" spans="1:3" x14ac:dyDescent="0.2">
      <c r="A3" s="46" t="s">
        <v>55</v>
      </c>
      <c r="B3" s="8" t="s">
        <v>71</v>
      </c>
    </row>
    <row r="4" spans="1:3" x14ac:dyDescent="0.2">
      <c r="A4" s="47" t="s">
        <v>57</v>
      </c>
      <c r="B4" s="6" t="s">
        <v>72</v>
      </c>
    </row>
    <row r="5" spans="1:3" ht="16" thickBot="1" x14ac:dyDescent="0.25">
      <c r="A5" s="48" t="s">
        <v>59</v>
      </c>
      <c r="B5" s="7" t="s">
        <v>73</v>
      </c>
    </row>
    <row r="6" spans="1:3" x14ac:dyDescent="0.2">
      <c r="A6" s="9"/>
      <c r="B6" s="10"/>
      <c r="C6" s="10"/>
    </row>
    <row r="7" spans="1:3" ht="16" thickBot="1" x14ac:dyDescent="0.25">
      <c r="B7" s="10"/>
      <c r="C7" s="10"/>
    </row>
    <row r="8" spans="1:3" x14ac:dyDescent="0.2">
      <c r="A8" s="91" t="s">
        <v>79</v>
      </c>
      <c r="B8" s="74" t="s">
        <v>29</v>
      </c>
      <c r="C8" s="10"/>
    </row>
    <row r="9" spans="1:3" ht="57" x14ac:dyDescent="0.2">
      <c r="A9" s="92"/>
      <c r="B9" s="75" t="s">
        <v>85</v>
      </c>
      <c r="C9" s="10"/>
    </row>
    <row r="10" spans="1:3" x14ac:dyDescent="0.2">
      <c r="A10" s="92"/>
      <c r="B10" s="76" t="s">
        <v>74</v>
      </c>
      <c r="C10" s="10"/>
    </row>
    <row r="11" spans="1:3" x14ac:dyDescent="0.2">
      <c r="A11" s="92"/>
      <c r="B11" s="77" t="s">
        <v>75</v>
      </c>
      <c r="C11" s="10"/>
    </row>
    <row r="12" spans="1:3" ht="29" x14ac:dyDescent="0.2">
      <c r="A12" s="92"/>
      <c r="B12" s="75" t="s">
        <v>86</v>
      </c>
    </row>
    <row r="13" spans="1:3" ht="30" thickBot="1" x14ac:dyDescent="0.25">
      <c r="A13" s="93"/>
      <c r="B13" s="78" t="s">
        <v>78</v>
      </c>
    </row>
  </sheetData>
  <mergeCells count="1">
    <mergeCell ref="A8:A13"/>
  </mergeCells>
  <hyperlinks>
    <hyperlink ref="A2" location="'Grafický model'!A1" display="grafický model" xr:uid="{00000000-0004-0000-0000-000000000000}"/>
    <hyperlink ref="A3" location="Vstupy!A1" display="vstupy" xr:uid="{00000000-0004-0000-0000-000001000000}"/>
    <hyperlink ref="A5" location="'Zadání &amp; Výpočty'!A1" display="Zadání &amp; výpočty" xr:uid="{00000000-0004-0000-0000-000002000000}"/>
    <hyperlink ref="A4" location="Hypotéka!A1" display="hypotéka" xr:uid="{00000000-0004-0000-0000-000003000000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0" zoomScale="60" zoomScaleNormal="60" workbookViewId="0"/>
  </sheetViews>
  <sheetFormatPr baseColWidth="10" defaultColWidth="8.83203125" defaultRowHeight="15" x14ac:dyDescent="0.2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1"/>
  <sheetViews>
    <sheetView topLeftCell="A8" workbookViewId="0">
      <selection activeCell="A18" sqref="A18"/>
    </sheetView>
  </sheetViews>
  <sheetFormatPr baseColWidth="10" defaultColWidth="8.83203125" defaultRowHeight="15" x14ac:dyDescent="0.2"/>
  <cols>
    <col min="1" max="1" width="20.5" bestFit="1" customWidth="1"/>
    <col min="2" max="2" width="27.6640625" bestFit="1" customWidth="1"/>
    <col min="3" max="3" width="21.1640625" bestFit="1" customWidth="1"/>
    <col min="5" max="5" width="9.5" bestFit="1" customWidth="1"/>
  </cols>
  <sheetData>
    <row r="1" spans="1:7" x14ac:dyDescent="0.2">
      <c r="A1" s="70" t="s">
        <v>4</v>
      </c>
      <c r="B1" s="72">
        <f ca="1">TODAY()</f>
        <v>44616</v>
      </c>
      <c r="C1" s="73" t="s">
        <v>7</v>
      </c>
    </row>
    <row r="2" spans="1:7" x14ac:dyDescent="0.2">
      <c r="A2" s="70" t="s">
        <v>5</v>
      </c>
      <c r="B2" s="70">
        <f ca="1">MONTH(B1)</f>
        <v>2</v>
      </c>
      <c r="C2" s="73" t="s">
        <v>8</v>
      </c>
    </row>
    <row r="3" spans="1:7" x14ac:dyDescent="0.2">
      <c r="A3" s="70" t="s">
        <v>6</v>
      </c>
      <c r="B3" s="70">
        <f ca="1">YEAR(B1)</f>
        <v>2022</v>
      </c>
      <c r="C3" s="73" t="s">
        <v>9</v>
      </c>
    </row>
    <row r="5" spans="1:7" x14ac:dyDescent="0.2">
      <c r="A5" s="70" t="s">
        <v>35</v>
      </c>
      <c r="B5" s="69">
        <v>2</v>
      </c>
      <c r="C5" s="70">
        <v>3</v>
      </c>
      <c r="D5" s="70">
        <v>4</v>
      </c>
    </row>
    <row r="6" spans="1:7" x14ac:dyDescent="0.2">
      <c r="A6" s="69" t="s">
        <v>42</v>
      </c>
      <c r="B6" s="70">
        <v>0</v>
      </c>
      <c r="C6" s="70">
        <v>1</v>
      </c>
      <c r="D6" s="70">
        <v>2</v>
      </c>
    </row>
    <row r="7" spans="1:7" x14ac:dyDescent="0.2">
      <c r="A7" s="69" t="s">
        <v>46</v>
      </c>
      <c r="B7" s="71">
        <v>0.8</v>
      </c>
      <c r="C7" s="71">
        <v>0.85</v>
      </c>
      <c r="D7" s="71">
        <v>0.9</v>
      </c>
      <c r="E7" s="71">
        <v>0.95</v>
      </c>
      <c r="F7" s="71">
        <v>1</v>
      </c>
    </row>
    <row r="8" spans="1:7" ht="16" thickBot="1" x14ac:dyDescent="0.25">
      <c r="A8" s="31"/>
      <c r="B8" s="33"/>
      <c r="C8" s="33"/>
      <c r="D8" s="33"/>
      <c r="E8" s="33"/>
      <c r="F8" s="33"/>
    </row>
    <row r="9" spans="1:7" ht="16" thickBot="1" x14ac:dyDescent="0.25">
      <c r="A9" s="66"/>
      <c r="B9" s="67" t="s">
        <v>54</v>
      </c>
      <c r="C9" s="68" t="s">
        <v>60</v>
      </c>
      <c r="D9" s="100"/>
      <c r="E9" s="101"/>
      <c r="F9" s="101"/>
      <c r="G9" s="102"/>
    </row>
    <row r="10" spans="1:7" x14ac:dyDescent="0.2">
      <c r="A10" s="61" t="s">
        <v>69</v>
      </c>
      <c r="B10" s="49">
        <v>44105</v>
      </c>
      <c r="C10" s="62">
        <f ca="1">12-$B$2+(YEAR(B10)-$B$3-1)*12+MONTH(B10)</f>
        <v>-16</v>
      </c>
      <c r="D10" s="96" t="s">
        <v>61</v>
      </c>
      <c r="E10" s="96"/>
      <c r="F10" s="96"/>
      <c r="G10" s="97"/>
    </row>
    <row r="11" spans="1:7" ht="16" thickBot="1" x14ac:dyDescent="0.25">
      <c r="A11" s="63" t="s">
        <v>70</v>
      </c>
      <c r="B11" s="64">
        <v>44986</v>
      </c>
      <c r="C11" s="65">
        <f ca="1">12-$B$2+(YEAR(B11)-$B$3-1)*12+MONTH(B11)</f>
        <v>13</v>
      </c>
      <c r="D11" s="98" t="s">
        <v>62</v>
      </c>
      <c r="E11" s="98"/>
      <c r="F11" s="98"/>
      <c r="G11" s="99"/>
    </row>
    <row r="13" spans="1:7" x14ac:dyDescent="0.2">
      <c r="A13" s="94" t="s">
        <v>30</v>
      </c>
      <c r="B13" s="95"/>
      <c r="D13" s="3"/>
    </row>
    <row r="14" spans="1:7" x14ac:dyDescent="0.2">
      <c r="A14" s="24">
        <v>1E-3</v>
      </c>
      <c r="B14" s="25">
        <v>200000</v>
      </c>
      <c r="C14" s="23"/>
      <c r="D14" s="3"/>
    </row>
    <row r="15" spans="1:7" x14ac:dyDescent="0.2">
      <c r="A15" s="79" t="s">
        <v>80</v>
      </c>
      <c r="B15" s="79" t="s">
        <v>81</v>
      </c>
      <c r="C15" s="23"/>
      <c r="D15" s="3"/>
    </row>
    <row r="16" spans="1:7" x14ac:dyDescent="0.2">
      <c r="A16" s="29" t="s">
        <v>76</v>
      </c>
      <c r="B16" s="30" t="s">
        <v>77</v>
      </c>
    </row>
    <row r="17" spans="1:4" x14ac:dyDescent="0.2">
      <c r="A17" s="24">
        <v>1.7000000000000001E-2</v>
      </c>
      <c r="B17" s="25">
        <v>4500000</v>
      </c>
    </row>
    <row r="18" spans="1:4" x14ac:dyDescent="0.2">
      <c r="A18" s="24">
        <f>A17+$A$14</f>
        <v>1.8000000000000002E-2</v>
      </c>
      <c r="B18" s="25">
        <f>B17+$B$14</f>
        <v>4700000</v>
      </c>
    </row>
    <row r="19" spans="1:4" x14ac:dyDescent="0.2">
      <c r="A19" s="24">
        <f t="shared" ref="A19:A25" si="0">A18+$A$14</f>
        <v>1.9000000000000003E-2</v>
      </c>
      <c r="B19" s="25">
        <f t="shared" ref="B19:B25" si="1">B18+$B$14</f>
        <v>4900000</v>
      </c>
    </row>
    <row r="20" spans="1:4" x14ac:dyDescent="0.2">
      <c r="A20" s="24">
        <f t="shared" si="0"/>
        <v>2.0000000000000004E-2</v>
      </c>
      <c r="B20" s="25">
        <f t="shared" si="1"/>
        <v>5100000</v>
      </c>
    </row>
    <row r="21" spans="1:4" x14ac:dyDescent="0.2">
      <c r="A21" s="24">
        <f t="shared" si="0"/>
        <v>2.1000000000000005E-2</v>
      </c>
      <c r="B21" s="25">
        <f t="shared" si="1"/>
        <v>5300000</v>
      </c>
    </row>
    <row r="22" spans="1:4" x14ac:dyDescent="0.2">
      <c r="A22" s="24">
        <f t="shared" si="0"/>
        <v>2.2000000000000006E-2</v>
      </c>
      <c r="B22" s="25">
        <f t="shared" si="1"/>
        <v>5500000</v>
      </c>
    </row>
    <row r="23" spans="1:4" x14ac:dyDescent="0.2">
      <c r="A23" s="24">
        <f t="shared" si="0"/>
        <v>2.3000000000000007E-2</v>
      </c>
      <c r="B23" s="25">
        <f>B22+$B$14</f>
        <v>5700000</v>
      </c>
      <c r="C23" s="4"/>
    </row>
    <row r="24" spans="1:4" x14ac:dyDescent="0.2">
      <c r="A24" s="24">
        <f t="shared" si="0"/>
        <v>2.4000000000000007E-2</v>
      </c>
      <c r="B24" s="25">
        <f t="shared" si="1"/>
        <v>5900000</v>
      </c>
    </row>
    <row r="25" spans="1:4" x14ac:dyDescent="0.2">
      <c r="A25" s="24">
        <f t="shared" si="0"/>
        <v>2.5000000000000008E-2</v>
      </c>
      <c r="B25" s="25">
        <f t="shared" si="1"/>
        <v>6100000</v>
      </c>
    </row>
    <row r="26" spans="1:4" x14ac:dyDescent="0.2">
      <c r="A26" s="24">
        <f t="shared" ref="A26:A29" si="2">A25+$A$14</f>
        <v>2.6000000000000009E-2</v>
      </c>
      <c r="B26" s="25">
        <f t="shared" ref="B26:B29" si="3">B25+$B$14</f>
        <v>6300000</v>
      </c>
    </row>
    <row r="27" spans="1:4" x14ac:dyDescent="0.2">
      <c r="A27" s="24">
        <f t="shared" si="2"/>
        <v>2.700000000000001E-2</v>
      </c>
      <c r="B27" s="25">
        <f t="shared" si="3"/>
        <v>6500000</v>
      </c>
    </row>
    <row r="28" spans="1:4" x14ac:dyDescent="0.2">
      <c r="A28" s="24">
        <f t="shared" si="2"/>
        <v>2.8000000000000011E-2</v>
      </c>
      <c r="B28" s="25">
        <f t="shared" si="3"/>
        <v>6700000</v>
      </c>
      <c r="C28" s="1"/>
      <c r="D28" s="1"/>
    </row>
    <row r="29" spans="1:4" x14ac:dyDescent="0.2">
      <c r="A29" s="24">
        <f t="shared" si="2"/>
        <v>2.9000000000000012E-2</v>
      </c>
      <c r="B29" s="25">
        <f t="shared" si="3"/>
        <v>6900000</v>
      </c>
    </row>
    <row r="30" spans="1:4" x14ac:dyDescent="0.2">
      <c r="A30" s="24">
        <f t="shared" ref="A30:A31" si="4">A29+$A$14</f>
        <v>3.0000000000000013E-2</v>
      </c>
      <c r="B30" s="25">
        <f t="shared" ref="B30:B31" si="5">B29+$B$14</f>
        <v>7100000</v>
      </c>
    </row>
    <row r="31" spans="1:4" x14ac:dyDescent="0.2">
      <c r="A31" s="27">
        <f t="shared" si="4"/>
        <v>3.1000000000000014E-2</v>
      </c>
      <c r="B31" s="28">
        <f t="shared" si="5"/>
        <v>7300000</v>
      </c>
    </row>
  </sheetData>
  <mergeCells count="4">
    <mergeCell ref="A13:B13"/>
    <mergeCell ref="D10:G10"/>
    <mergeCell ref="D11:G11"/>
    <mergeCell ref="D9:G9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37"/>
  <sheetViews>
    <sheetView tabSelected="1" workbookViewId="0">
      <selection activeCell="B5" sqref="B5"/>
    </sheetView>
  </sheetViews>
  <sheetFormatPr baseColWidth="10" defaultColWidth="8.83203125" defaultRowHeight="15" x14ac:dyDescent="0.2"/>
  <cols>
    <col min="1" max="1" width="36.1640625" style="13" bestFit="1" customWidth="1"/>
    <col min="2" max="2" width="59" bestFit="1" customWidth="1"/>
    <col min="3" max="3" width="71.6640625" bestFit="1" customWidth="1"/>
    <col min="4" max="4" width="58" customWidth="1"/>
    <col min="5" max="5" width="20.1640625" bestFit="1" customWidth="1"/>
    <col min="6" max="6" width="18.6640625" bestFit="1" customWidth="1"/>
  </cols>
  <sheetData>
    <row r="1" spans="1:6" ht="13.5" customHeight="1" x14ac:dyDescent="0.2">
      <c r="A1" s="12" t="s">
        <v>21</v>
      </c>
      <c r="B1" s="1" t="s">
        <v>23</v>
      </c>
      <c r="C1" s="103" t="s">
        <v>25</v>
      </c>
      <c r="D1" s="104" t="s">
        <v>26</v>
      </c>
      <c r="E1" s="21" t="s">
        <v>27</v>
      </c>
      <c r="F1" s="2" t="s">
        <v>19</v>
      </c>
    </row>
    <row r="2" spans="1:6" ht="13.5" customHeight="1" x14ac:dyDescent="0.2">
      <c r="A2" s="12" t="s">
        <v>22</v>
      </c>
      <c r="B2" s="16" t="s">
        <v>24</v>
      </c>
      <c r="C2" s="103"/>
      <c r="D2" s="104"/>
      <c r="E2" s="21" t="s">
        <v>28</v>
      </c>
      <c r="F2" s="2" t="s">
        <v>20</v>
      </c>
    </row>
    <row r="3" spans="1:6" x14ac:dyDescent="0.2">
      <c r="A3" s="22" t="s">
        <v>16</v>
      </c>
      <c r="B3" s="22" t="s">
        <v>1</v>
      </c>
      <c r="C3" s="22" t="s">
        <v>0</v>
      </c>
      <c r="D3" s="22" t="s">
        <v>17</v>
      </c>
      <c r="E3" s="22" t="s">
        <v>18</v>
      </c>
    </row>
    <row r="4" spans="1:6" x14ac:dyDescent="0.2">
      <c r="A4" s="13">
        <v>1</v>
      </c>
      <c r="B4" s="18">
        <f>IF(A4="","",PMT('Zadání &amp; Výpočty'!$F$5/12,'Zadání &amp; Výpočty'!$F$7,-'Zadání &amp; Výpočty'!F4,0))</f>
        <v>1264.8121011883513</v>
      </c>
      <c r="C4" s="18">
        <f>IF(A4="","",PPMT('Zadání &amp; Výpočty'!$F$5/12,A4,'Zadání &amp; Výpočty'!$F$7,-'Zadání &amp; Výpočty'!$F$4,0,0))</f>
        <v>514.81210118835122</v>
      </c>
      <c r="D4" s="18">
        <f>IF(A4="","",IPMT('Zadání &amp; Výpočty'!$F$5/12,A4,'Zadání &amp; Výpočty'!$F$7,-'Zadání &amp; Výpočty'!$F$4,0))</f>
        <v>750</v>
      </c>
      <c r="E4" s="19">
        <f>'Zadání &amp; Výpočty'!F4-C4</f>
        <v>299485.18789881165</v>
      </c>
    </row>
    <row r="5" spans="1:6" x14ac:dyDescent="0.2">
      <c r="A5" s="13">
        <f>IF(A4&lt;'Zadání &amp; Výpočty'!$F$7,A4+1,"")</f>
        <v>2</v>
      </c>
      <c r="B5" s="20">
        <f>IF(A5="","",PMT('Zadání &amp; Výpočty'!$F$5/12,'Zadání &amp; Výpočty'!$F$7-A4,-E4,0))</f>
        <v>1264.8121011883516</v>
      </c>
      <c r="C5" s="18">
        <f>IF(A5="","",PPMT('Zadání &amp; Výpočty'!$F$5/12,A5,'Zadání &amp; Výpočty'!$F$7,-'Zadání &amp; Výpočty'!$F$4,0,0))</f>
        <v>516.09913144132224</v>
      </c>
      <c r="D5" s="18">
        <f>IF(A5="","",IPMT('Zadání &amp; Výpočty'!$F$5/12,A5,'Zadání &amp; Výpočty'!$F$7,-'Zadání &amp; Výpočty'!$F$4,0))</f>
        <v>748.71296974702909</v>
      </c>
      <c r="E5" s="15">
        <f>IF(A5="","",E4-C5)</f>
        <v>298969.08876737033</v>
      </c>
    </row>
    <row r="6" spans="1:6" x14ac:dyDescent="0.2">
      <c r="A6" s="13">
        <f>IF(A5&lt;'Zadání &amp; Výpočty'!$F$7,A5+1,"")</f>
        <v>3</v>
      </c>
      <c r="B6" s="20">
        <f>IF(A6="","",PMT('Zadání &amp; Výpočty'!$F$5/12,'Zadání &amp; Výpočty'!$F$7-A5,-E5,0))</f>
        <v>1264.8121011883518</v>
      </c>
      <c r="C6" s="18">
        <f>IF(A6="","",PPMT('Zadání &amp; Výpočty'!$F$5/12,A6,'Zadání &amp; Výpočty'!$F$7,-'Zadání &amp; Výpočty'!$F$4,0,0))</f>
        <v>517.38937926992548</v>
      </c>
      <c r="D6" s="18">
        <f>IF(A6="","",IPMT('Zadání &amp; Výpočty'!$F$5/12,A6,'Zadání &amp; Výpočty'!$F$7,-'Zadání &amp; Výpočty'!$F$4,0))</f>
        <v>747.42272191842574</v>
      </c>
      <c r="E6" s="15">
        <f t="shared" ref="E6:E69" si="0">IF(A6="","",E5-C6)</f>
        <v>298451.69938810042</v>
      </c>
    </row>
    <row r="7" spans="1:6" x14ac:dyDescent="0.2">
      <c r="A7" s="13">
        <f>IF(A6&lt;'Zadání &amp; Výpočty'!$F$7,A6+1,"")</f>
        <v>4</v>
      </c>
      <c r="B7" s="20">
        <f>IF(A7="","",PMT('Zadání &amp; Výpočty'!$F$5/12,'Zadání &amp; Výpočty'!$F$7-A6,-E6,0))</f>
        <v>1264.8121011883516</v>
      </c>
      <c r="C7" s="18">
        <f>IF(A7="","",PPMT('Zadání &amp; Výpočty'!$F$5/12,A7,'Zadání &amp; Výpočty'!$F$7,-'Zadání &amp; Výpočty'!$F$4,0,0))</f>
        <v>518.68285271810032</v>
      </c>
      <c r="D7" s="18">
        <f>IF(A7="","",IPMT('Zadání &amp; Výpočty'!$F$5/12,A7,'Zadání &amp; Výpočty'!$F$7,-'Zadání &amp; Výpočty'!$F$4,0))</f>
        <v>746.12924847025101</v>
      </c>
      <c r="E7" s="15">
        <f t="shared" si="0"/>
        <v>297933.01653538231</v>
      </c>
    </row>
    <row r="8" spans="1:6" x14ac:dyDescent="0.2">
      <c r="A8" s="13">
        <f>IF(A7&lt;'Zadání &amp; Výpočty'!$F$7,A7+1,"")</f>
        <v>5</v>
      </c>
      <c r="B8" s="20">
        <f>IF(A8="","",PMT('Zadání &amp; Výpočty'!$F$5/12,'Zadání &amp; Výpočty'!$F$7-A7,-E7,0))</f>
        <v>1264.8121011883513</v>
      </c>
      <c r="C8" s="18">
        <f>IF(A8="","",PPMT('Zadání &amp; Výpočty'!$F$5/12,A8,'Zadání &amp; Výpočty'!$F$7,-'Zadání &amp; Výpočty'!$F$4,0,0))</f>
        <v>519.97955984989562</v>
      </c>
      <c r="D8" s="18">
        <f>IF(A8="","",IPMT('Zadání &amp; Výpočty'!$F$5/12,A8,'Zadání &amp; Výpočty'!$F$7,-'Zadání &amp; Výpočty'!$F$4,0))</f>
        <v>744.83254133845583</v>
      </c>
      <c r="E8" s="15">
        <f t="shared" si="0"/>
        <v>297413.03697553242</v>
      </c>
    </row>
    <row r="9" spans="1:6" x14ac:dyDescent="0.2">
      <c r="A9" s="13">
        <f>IF(A8&lt;'Zadání &amp; Výpočty'!$F$7,A8+1,"")</f>
        <v>6</v>
      </c>
      <c r="B9" s="20">
        <f>IF(A9="","",PMT('Zadání &amp; Výpočty'!$F$5/12,'Zadání &amp; Výpočty'!$F$7-A8,-E8,0))</f>
        <v>1264.8121011883513</v>
      </c>
      <c r="C9" s="18">
        <f>IF(A9="","",PPMT('Zadání &amp; Výpočty'!$F$5/12,A9,'Zadání &amp; Výpočty'!$F$7,-'Zadání &amp; Výpočty'!$F$4,0,0))</f>
        <v>521.27950874952023</v>
      </c>
      <c r="D9" s="18">
        <f>IF(A9="","",IPMT('Zadání &amp; Výpočty'!$F$5/12,A9,'Zadání &amp; Výpočty'!$F$7,-'Zadání &amp; Výpočty'!$F$4,0))</f>
        <v>743.5325924388311</v>
      </c>
      <c r="E9" s="15">
        <f t="shared" si="0"/>
        <v>296891.75746678287</v>
      </c>
    </row>
    <row r="10" spans="1:6" x14ac:dyDescent="0.2">
      <c r="A10" s="13">
        <f>IF(A9&lt;'Zadání &amp; Výpočty'!$F$7,A9+1,"")</f>
        <v>7</v>
      </c>
      <c r="B10" s="20">
        <f>IF(A10="","",PMT('Zadání &amp; Výpočty'!$F$5/12,'Zadání &amp; Výpočty'!$F$7-A9,-E9,0))</f>
        <v>1264.8121011883511</v>
      </c>
      <c r="C10" s="18">
        <f>IF(A10="","",PPMT('Zadání &amp; Výpočty'!$F$5/12,A10,'Zadání &amp; Výpočty'!$F$7,-'Zadání &amp; Výpočty'!$F$4,0,0))</f>
        <v>522.58270752139401</v>
      </c>
      <c r="D10" s="18">
        <f>IF(A10="","",IPMT('Zadání &amp; Výpočty'!$F$5/12,A10,'Zadání &amp; Výpočty'!$F$7,-'Zadání &amp; Výpočty'!$F$4,0))</f>
        <v>742.22939366695732</v>
      </c>
      <c r="E10" s="15">
        <f t="shared" si="0"/>
        <v>296369.17475926148</v>
      </c>
    </row>
    <row r="11" spans="1:6" x14ac:dyDescent="0.2">
      <c r="A11" s="13">
        <f>IF(A10&lt;'Zadání &amp; Výpočty'!$F$7,A10+1,"")</f>
        <v>8</v>
      </c>
      <c r="B11" s="20">
        <f>IF(A11="","",PMT('Zadání &amp; Výpočty'!$F$5/12,'Zadání &amp; Výpočty'!$F$7-A10,-E10,0))</f>
        <v>1264.8121011883511</v>
      </c>
      <c r="C11" s="18">
        <f>IF(A11="","",PPMT('Zadání &amp; Výpočty'!$F$5/12,A11,'Zadání &amp; Výpočty'!$F$7,-'Zadání &amp; Výpočty'!$F$4,0,0))</f>
        <v>523.88916429019764</v>
      </c>
      <c r="D11" s="18">
        <f>IF(A11="","",IPMT('Zadání &amp; Výpočty'!$F$5/12,A11,'Zadání &amp; Výpočty'!$F$7,-'Zadání &amp; Výpočty'!$F$4,0))</f>
        <v>740.92293689815392</v>
      </c>
      <c r="E11" s="15">
        <f t="shared" si="0"/>
        <v>295845.28559497127</v>
      </c>
    </row>
    <row r="12" spans="1:6" x14ac:dyDescent="0.2">
      <c r="A12" s="13">
        <f>IF(A11&lt;'Zadání &amp; Výpočty'!$F$7,A11+1,"")</f>
        <v>9</v>
      </c>
      <c r="B12" s="20">
        <f>IF(A12="","",PMT('Zadání &amp; Výpočty'!$F$5/12,'Zadání &amp; Výpočty'!$F$7-A11,-E11,0))</f>
        <v>1264.8121011883513</v>
      </c>
      <c r="C12" s="18">
        <f>IF(A12="","",PPMT('Zadání &amp; Výpočty'!$F$5/12,A12,'Zadání &amp; Výpočty'!$F$7,-'Zadání &amp; Výpočty'!$F$4,0,0))</f>
        <v>525.19888720092308</v>
      </c>
      <c r="D12" s="18">
        <f>IF(A12="","",IPMT('Zadání &amp; Výpočty'!$F$5/12,A12,'Zadání &amp; Výpočty'!$F$7,-'Zadání &amp; Výpočty'!$F$4,0))</f>
        <v>739.61321398742814</v>
      </c>
      <c r="E12" s="15">
        <f t="shared" si="0"/>
        <v>295320.08670777036</v>
      </c>
    </row>
    <row r="13" spans="1:6" x14ac:dyDescent="0.2">
      <c r="A13" s="13">
        <f>IF(A12&lt;'Zadání &amp; Výpočty'!$F$7,A12+1,"")</f>
        <v>10</v>
      </c>
      <c r="B13" s="20">
        <f>IF(A13="","",PMT('Zadání &amp; Výpočty'!$F$5/12,'Zadání &amp; Výpočty'!$F$7-A12,-E12,0))</f>
        <v>1264.8121011883511</v>
      </c>
      <c r="C13" s="18">
        <f>IF(A13="","",PPMT('Zadání &amp; Výpočty'!$F$5/12,A13,'Zadání &amp; Výpočty'!$F$7,-'Zadání &amp; Výpočty'!$F$4,0,0))</f>
        <v>526.51188441892543</v>
      </c>
      <c r="D13" s="18">
        <f>IF(A13="","",IPMT('Zadání &amp; Výpočty'!$F$5/12,A13,'Zadání &amp; Výpočty'!$F$7,-'Zadání &amp; Výpočty'!$F$4,0))</f>
        <v>738.30021676942602</v>
      </c>
      <c r="E13" s="15">
        <f t="shared" si="0"/>
        <v>294793.57482335146</v>
      </c>
    </row>
    <row r="14" spans="1:6" x14ac:dyDescent="0.2">
      <c r="A14" s="13">
        <f>IF(A13&lt;'Zadání &amp; Výpočty'!$F$7,A13+1,"")</f>
        <v>11</v>
      </c>
      <c r="B14" s="20">
        <f>IF(A14="","",PMT('Zadání &amp; Výpočty'!$F$5/12,'Zadání &amp; Výpočty'!$F$7-A13,-E13,0))</f>
        <v>1264.8121011883513</v>
      </c>
      <c r="C14" s="18">
        <f>IF(A14="","",PPMT('Zadání &amp; Výpočty'!$F$5/12,A14,'Zadání &amp; Výpočty'!$F$7,-'Zadání &amp; Výpočty'!$F$4,0,0))</f>
        <v>527.82816412997272</v>
      </c>
      <c r="D14" s="18">
        <f>IF(A14="","",IPMT('Zadání &amp; Výpočty'!$F$5/12,A14,'Zadání &amp; Výpočty'!$F$7,-'Zadání &amp; Výpočty'!$F$4,0))</f>
        <v>736.98393705837861</v>
      </c>
      <c r="E14" s="15">
        <f t="shared" si="0"/>
        <v>294265.74665922148</v>
      </c>
    </row>
    <row r="15" spans="1:6" x14ac:dyDescent="0.2">
      <c r="A15" s="13">
        <f>IF(A14&lt;'Zadání &amp; Výpočty'!$F$7,A14+1,"")</f>
        <v>12</v>
      </c>
      <c r="B15" s="20">
        <f>IF(A15="","",PMT('Zadání &amp; Výpočty'!$F$5/12,'Zadání &amp; Výpočty'!$F$7-A14,-E14,0))</f>
        <v>1264.8121011883513</v>
      </c>
      <c r="C15" s="18">
        <f>IF(A15="","",PPMT('Zadání &amp; Výpočty'!$F$5/12,A15,'Zadání &amp; Výpočty'!$F$7,-'Zadání &amp; Výpočty'!$F$4,0,0))</f>
        <v>529.14773454029773</v>
      </c>
      <c r="D15" s="18">
        <f>IF(A15="","",IPMT('Zadání &amp; Výpočty'!$F$5/12,A15,'Zadání &amp; Výpočty'!$F$7,-'Zadání &amp; Výpočty'!$F$4,0))</f>
        <v>735.66436664805383</v>
      </c>
      <c r="E15" s="15">
        <f t="shared" si="0"/>
        <v>293736.5989246812</v>
      </c>
    </row>
    <row r="16" spans="1:6" x14ac:dyDescent="0.2">
      <c r="A16" s="13">
        <f>IF(A15&lt;'Zadání &amp; Výpočty'!$F$7,A15+1,"")</f>
        <v>13</v>
      </c>
      <c r="B16" s="20">
        <f>IF(A16="","",PMT('Zadání &amp; Výpočty'!$F$5/12,'Zadání &amp; Výpočty'!$F$7-A15,-E15,0))</f>
        <v>1264.8121011883511</v>
      </c>
      <c r="C16" s="18">
        <f>IF(A16="","",PPMT('Zadání &amp; Výpočty'!$F$5/12,A16,'Zadání &amp; Výpočty'!$F$7,-'Zadání &amp; Výpočty'!$F$4,0,0))</f>
        <v>530.4706038766484</v>
      </c>
      <c r="D16" s="18">
        <f>IF(A16="","",IPMT('Zadání &amp; Výpočty'!$F$5/12,A16,'Zadání &amp; Výpočty'!$F$7,-'Zadání &amp; Výpočty'!$F$4,0))</f>
        <v>734.34149731170316</v>
      </c>
      <c r="E16" s="15">
        <f t="shared" si="0"/>
        <v>293206.12832080456</v>
      </c>
    </row>
    <row r="17" spans="1:5" x14ac:dyDescent="0.2">
      <c r="A17" s="13">
        <f>IF(A16&lt;'Zadání &amp; Výpočty'!$F$7,A16+1,"")</f>
        <v>14</v>
      </c>
      <c r="B17" s="20">
        <f>IF(A17="","",PMT('Zadání &amp; Výpočty'!$F$5/12,'Zadání &amp; Výpočty'!$F$7-A16,-E16,0))</f>
        <v>1264.8121011883516</v>
      </c>
      <c r="C17" s="18">
        <f>IF(A17="","",PPMT('Zadání &amp; Výpočty'!$F$5/12,A17,'Zadání &amp; Výpočty'!$F$7,-'Zadání &amp; Výpočty'!$F$4,0,0))</f>
        <v>531.79678038633995</v>
      </c>
      <c r="D17" s="18">
        <f>IF(A17="","",IPMT('Zadání &amp; Výpočty'!$F$5/12,A17,'Zadání &amp; Výpočty'!$F$7,-'Zadání &amp; Výpočty'!$F$4,0))</f>
        <v>733.01532080201139</v>
      </c>
      <c r="E17" s="15">
        <f t="shared" si="0"/>
        <v>292674.33154041821</v>
      </c>
    </row>
    <row r="18" spans="1:5" x14ac:dyDescent="0.2">
      <c r="A18" s="13">
        <f>IF(A17&lt;'Zadání &amp; Výpočty'!$F$7,A17+1,"")</f>
        <v>15</v>
      </c>
      <c r="B18" s="20">
        <f>IF(A18="","",PMT('Zadání &amp; Výpočty'!$F$5/12,'Zadání &amp; Výpočty'!$F$7-A17,-E17,0))</f>
        <v>1264.8121011883513</v>
      </c>
      <c r="C18" s="18">
        <f>IF(A18="","",PPMT('Zadání &amp; Výpočty'!$F$5/12,A18,'Zadání &amp; Výpočty'!$F$7,-'Zadání &amp; Výpočty'!$F$4,0,0))</f>
        <v>533.12627233730586</v>
      </c>
      <c r="D18" s="18">
        <f>IF(A18="","",IPMT('Zadání &amp; Výpočty'!$F$5/12,A18,'Zadání &amp; Výpočty'!$F$7,-'Zadání &amp; Výpočty'!$F$4,0))</f>
        <v>731.68582885104558</v>
      </c>
      <c r="E18" s="15">
        <f t="shared" si="0"/>
        <v>292141.20526808093</v>
      </c>
    </row>
    <row r="19" spans="1:5" x14ac:dyDescent="0.2">
      <c r="A19" s="13">
        <f>IF(A18&lt;'Zadání &amp; Výpočty'!$F$7,A18+1,"")</f>
        <v>16</v>
      </c>
      <c r="B19" s="20">
        <f>IF(A19="","",PMT('Zadání &amp; Výpočty'!$F$5/12,'Zadání &amp; Výpočty'!$F$7-A18,-E18,0))</f>
        <v>1264.8121011883518</v>
      </c>
      <c r="C19" s="18">
        <f>IF(A19="","",PPMT('Zadání &amp; Výpočty'!$F$5/12,A19,'Zadání &amp; Výpočty'!$F$7,-'Zadání &amp; Výpočty'!$F$4,0,0))</f>
        <v>534.45908801814915</v>
      </c>
      <c r="D19" s="18">
        <f>IF(A19="","",IPMT('Zadání &amp; Výpočty'!$F$5/12,A19,'Zadání &amp; Výpočty'!$F$7,-'Zadání &amp; Výpočty'!$F$4,0))</f>
        <v>730.35301317020219</v>
      </c>
      <c r="E19" s="15">
        <f t="shared" si="0"/>
        <v>291606.74618006276</v>
      </c>
    </row>
    <row r="20" spans="1:5" x14ac:dyDescent="0.2">
      <c r="A20" s="13">
        <f>IF(A19&lt;'Zadání &amp; Výpočty'!$F$7,A19+1,"")</f>
        <v>17</v>
      </c>
      <c r="B20" s="20">
        <f>IF(A20="","",PMT('Zadání &amp; Výpočty'!$F$5/12,'Zadání &amp; Výpočty'!$F$7-A19,-E19,0))</f>
        <v>1264.8121011883513</v>
      </c>
      <c r="C20" s="18">
        <f>IF(A20="","",PPMT('Zadání &amp; Výpočty'!$F$5/12,A20,'Zadání &amp; Výpočty'!$F$7,-'Zadání &amp; Výpočty'!$F$4,0,0))</f>
        <v>535.79523573819449</v>
      </c>
      <c r="D20" s="18">
        <f>IF(A20="","",IPMT('Zadání &amp; Výpočty'!$F$5/12,A20,'Zadání &amp; Výpočty'!$F$7,-'Zadání &amp; Výpočty'!$F$4,0))</f>
        <v>729.01686545015696</v>
      </c>
      <c r="E20" s="15">
        <f t="shared" si="0"/>
        <v>291070.95094432455</v>
      </c>
    </row>
    <row r="21" spans="1:5" x14ac:dyDescent="0.2">
      <c r="A21" s="13">
        <f>IF(A20&lt;'Zadání &amp; Výpočty'!$F$7,A20+1,"")</f>
        <v>18</v>
      </c>
      <c r="B21" s="20">
        <f>IF(A21="","",PMT('Zadání &amp; Výpočty'!$F$5/12,'Zadání &amp; Výpočty'!$F$7-A20,-E20,0))</f>
        <v>1264.8121011883513</v>
      </c>
      <c r="C21" s="18">
        <f>IF(A21="","",PPMT('Zadání &amp; Výpočty'!$F$5/12,A21,'Zadání &amp; Výpočty'!$F$7,-'Zadání &amp; Výpočty'!$F$4,0,0))</f>
        <v>537.13472382753991</v>
      </c>
      <c r="D21" s="18">
        <f>IF(A21="","",IPMT('Zadání &amp; Výpočty'!$F$5/12,A21,'Zadání &amp; Výpočty'!$F$7,-'Zadání &amp; Výpočty'!$F$4,0))</f>
        <v>727.67737736081142</v>
      </c>
      <c r="E21" s="15">
        <f t="shared" si="0"/>
        <v>290533.81622049701</v>
      </c>
    </row>
    <row r="22" spans="1:5" x14ac:dyDescent="0.2">
      <c r="A22" s="13">
        <f>IF(A21&lt;'Zadání &amp; Výpočty'!$F$7,A21+1,"")</f>
        <v>19</v>
      </c>
      <c r="B22" s="20">
        <f>IF(A22="","",PMT('Zadání &amp; Výpočty'!$F$5/12,'Zadání &amp; Výpočty'!$F$7-A21,-E21,0))</f>
        <v>1264.8121011883513</v>
      </c>
      <c r="C22" s="18">
        <f>IF(A22="","",PPMT('Zadání &amp; Výpočty'!$F$5/12,A22,'Zadání &amp; Výpočty'!$F$7,-'Zadání &amp; Výpočty'!$F$4,0,0))</f>
        <v>538.47756063710881</v>
      </c>
      <c r="D22" s="18">
        <f>IF(A22="","",IPMT('Zadání &amp; Výpočty'!$F$5/12,A22,'Zadání &amp; Výpočty'!$F$7,-'Zadání &amp; Výpočty'!$F$4,0))</f>
        <v>726.33454055124253</v>
      </c>
      <c r="E22" s="15">
        <f t="shared" si="0"/>
        <v>289995.3386598599</v>
      </c>
    </row>
    <row r="23" spans="1:5" x14ac:dyDescent="0.2">
      <c r="A23" s="13">
        <f>IF(A22&lt;'Zadání &amp; Výpočty'!$F$7,A22+1,"")</f>
        <v>20</v>
      </c>
      <c r="B23" s="20">
        <f>IF(A23="","",PMT('Zadání &amp; Výpočty'!$F$5/12,'Zadání &amp; Výpočty'!$F$7-A22,-E22,0))</f>
        <v>1264.8121011883513</v>
      </c>
      <c r="C23" s="18">
        <f>IF(A23="","",PPMT('Zadání &amp; Výpočty'!$F$5/12,A23,'Zadání &amp; Výpočty'!$F$7,-'Zadání &amp; Výpočty'!$F$4,0,0))</f>
        <v>539.82375453870156</v>
      </c>
      <c r="D23" s="18">
        <f>IF(A23="","",IPMT('Zadání &amp; Výpočty'!$F$5/12,A23,'Zadání &amp; Výpočty'!$F$7,-'Zadání &amp; Výpočty'!$F$4,0))</f>
        <v>724.98834664964977</v>
      </c>
      <c r="E23" s="15">
        <f t="shared" si="0"/>
        <v>289455.51490532118</v>
      </c>
    </row>
    <row r="24" spans="1:5" x14ac:dyDescent="0.2">
      <c r="A24" s="13">
        <f>IF(A23&lt;'Zadání &amp; Výpočty'!$F$7,A23+1,"")</f>
        <v>21</v>
      </c>
      <c r="B24" s="20">
        <f>IF(A24="","",PMT('Zadání &amp; Výpočty'!$F$5/12,'Zadání &amp; Výpočty'!$F$7-A23,-E23,0))</f>
        <v>1264.8121011883511</v>
      </c>
      <c r="C24" s="18">
        <f>IF(A24="","",PPMT('Zadání &amp; Výpočty'!$F$5/12,A24,'Zadání &amp; Výpočty'!$F$7,-'Zadání &amp; Výpočty'!$F$4,0,0))</f>
        <v>541.17331392504832</v>
      </c>
      <c r="D24" s="18">
        <f>IF(A24="","",IPMT('Zadání &amp; Výpočty'!$F$5/12,A24,'Zadání &amp; Výpočty'!$F$7,-'Zadání &amp; Výpočty'!$F$4,0))</f>
        <v>723.63878726330313</v>
      </c>
      <c r="E24" s="15">
        <f t="shared" si="0"/>
        <v>288914.34159139614</v>
      </c>
    </row>
    <row r="25" spans="1:5" x14ac:dyDescent="0.2">
      <c r="A25" s="13">
        <f>IF(A24&lt;'Zadání &amp; Výpočty'!$F$7,A24+1,"")</f>
        <v>22</v>
      </c>
      <c r="B25" s="20">
        <f>IF(A25="","",PMT('Zadání &amp; Výpočty'!$F$5/12,'Zadání &amp; Výpočty'!$F$7-A24,-E24,0))</f>
        <v>1264.8121011883516</v>
      </c>
      <c r="C25" s="18">
        <f>IF(A25="","",PPMT('Zadání &amp; Výpočty'!$F$5/12,A25,'Zadání &amp; Výpočty'!$F$7,-'Zadání &amp; Výpočty'!$F$4,0,0))</f>
        <v>542.52624720986103</v>
      </c>
      <c r="D25" s="18">
        <f>IF(A25="","",IPMT('Zadání &amp; Výpočty'!$F$5/12,A25,'Zadání &amp; Výpočty'!$F$7,-'Zadání &amp; Výpočty'!$F$4,0))</f>
        <v>722.28585397849031</v>
      </c>
      <c r="E25" s="15">
        <f t="shared" si="0"/>
        <v>288371.81534418627</v>
      </c>
    </row>
    <row r="26" spans="1:5" x14ac:dyDescent="0.2">
      <c r="A26" s="13">
        <f>IF(A25&lt;'Zadání &amp; Výpočty'!$F$7,A25+1,"")</f>
        <v>23</v>
      </c>
      <c r="B26" s="20">
        <f>IF(A26="","",PMT('Zadání &amp; Výpočty'!$F$5/12,'Zadání &amp; Výpočty'!$F$7-A25,-E25,0))</f>
        <v>1264.8121011883513</v>
      </c>
      <c r="C26" s="18">
        <f>IF(A26="","",PPMT('Zadání &amp; Výpočty'!$F$5/12,A26,'Zadání &amp; Výpočty'!$F$7,-'Zadání &amp; Výpočty'!$F$4,0,0))</f>
        <v>543.88256282788564</v>
      </c>
      <c r="D26" s="18">
        <f>IF(A26="","",IPMT('Zadání &amp; Výpočty'!$F$5/12,A26,'Zadání &amp; Výpočty'!$F$7,-'Zadání &amp; Výpočty'!$F$4,0))</f>
        <v>720.9295383604657</v>
      </c>
      <c r="E26" s="15">
        <f t="shared" si="0"/>
        <v>287827.93278135837</v>
      </c>
    </row>
    <row r="27" spans="1:5" x14ac:dyDescent="0.2">
      <c r="A27" s="13">
        <f>IF(A26&lt;'Zadání &amp; Výpočty'!$F$7,A26+1,"")</f>
        <v>24</v>
      </c>
      <c r="B27" s="20">
        <f>IF(A27="","",PMT('Zadání &amp; Výpočty'!$F$5/12,'Zadání &amp; Výpočty'!$F$7-A26,-E26,0))</f>
        <v>1264.8121011883511</v>
      </c>
      <c r="C27" s="18">
        <f>IF(A27="","",PPMT('Zadání &amp; Výpočty'!$F$5/12,A27,'Zadání &amp; Výpočty'!$F$7,-'Zadání &amp; Výpočty'!$F$4,0,0))</f>
        <v>545.2422692349553</v>
      </c>
      <c r="D27" s="18">
        <f>IF(A27="","",IPMT('Zadání &amp; Výpočty'!$F$5/12,A27,'Zadání &amp; Výpočty'!$F$7,-'Zadání &amp; Výpočty'!$F$4,0))</f>
        <v>719.56983195339603</v>
      </c>
      <c r="E27" s="15">
        <f t="shared" si="0"/>
        <v>287282.6905121234</v>
      </c>
    </row>
    <row r="28" spans="1:5" x14ac:dyDescent="0.2">
      <c r="A28" s="13">
        <f>IF(A27&lt;'Zadání &amp; Výpočty'!$F$7,A27+1,"")</f>
        <v>25</v>
      </c>
      <c r="B28" s="20">
        <f>IF(A28="","",PMT('Zadání &amp; Výpočty'!$F$5/12,'Zadání &amp; Výpočty'!$F$7-A27,-E27,0))</f>
        <v>1264.8121011883511</v>
      </c>
      <c r="C28" s="18">
        <f>IF(A28="","",PPMT('Zadání &amp; Výpočty'!$F$5/12,A28,'Zadání &amp; Výpočty'!$F$7,-'Zadání &amp; Výpočty'!$F$4,0,0))</f>
        <v>546.60537490804268</v>
      </c>
      <c r="D28" s="18">
        <f>IF(A28="","",IPMT('Zadání &amp; Výpočty'!$F$5/12,A28,'Zadání &amp; Výpočty'!$F$7,-'Zadání &amp; Výpočty'!$F$4,0))</f>
        <v>718.20672628030866</v>
      </c>
      <c r="E28" s="15">
        <f t="shared" si="0"/>
        <v>286736.08513721538</v>
      </c>
    </row>
    <row r="29" spans="1:5" x14ac:dyDescent="0.2">
      <c r="A29" s="13">
        <f>IF(A28&lt;'Zadání &amp; Výpočty'!$F$7,A28+1,"")</f>
        <v>26</v>
      </c>
      <c r="B29" s="20">
        <f>IF(A29="","",PMT('Zadání &amp; Výpočty'!$F$5/12,'Zadání &amp; Výpočty'!$F$7-A28,-E28,0))</f>
        <v>1264.8121011883516</v>
      </c>
      <c r="C29" s="18">
        <f>IF(A29="","",PPMT('Zadání &amp; Výpočty'!$F$5/12,A29,'Zadání &amp; Výpočty'!$F$7,-'Zadání &amp; Výpočty'!$F$4,0,0))</f>
        <v>547.97188834531278</v>
      </c>
      <c r="D29" s="18">
        <f>IF(A29="","",IPMT('Zadání &amp; Výpočty'!$F$5/12,A29,'Zadání &amp; Výpočty'!$F$7,-'Zadání &amp; Výpočty'!$F$4,0))</f>
        <v>716.84021284303833</v>
      </c>
      <c r="E29" s="15">
        <f t="shared" si="0"/>
        <v>286188.11324887007</v>
      </c>
    </row>
    <row r="30" spans="1:5" x14ac:dyDescent="0.2">
      <c r="A30" s="13">
        <f>IF(A29&lt;'Zadání &amp; Výpočty'!$F$7,A29+1,"")</f>
        <v>27</v>
      </c>
      <c r="B30" s="20">
        <f>IF(A30="","",PMT('Zadání &amp; Výpočty'!$F$5/12,'Zadání &amp; Výpočty'!$F$7-A29,-E29,0))</f>
        <v>1264.8121011883513</v>
      </c>
      <c r="C30" s="18">
        <f>IF(A30="","",PPMT('Zadání &amp; Výpočty'!$F$5/12,A30,'Zadání &amp; Výpočty'!$F$7,-'Zadání &amp; Výpočty'!$F$4,0,0))</f>
        <v>549.34181806617619</v>
      </c>
      <c r="D30" s="18">
        <f>IF(A30="","",IPMT('Zadání &amp; Výpočty'!$F$5/12,A30,'Zadání &amp; Výpočty'!$F$7,-'Zadání &amp; Výpočty'!$F$4,0))</f>
        <v>715.47028312217515</v>
      </c>
      <c r="E30" s="15">
        <f t="shared" si="0"/>
        <v>285638.77143080387</v>
      </c>
    </row>
    <row r="31" spans="1:5" x14ac:dyDescent="0.2">
      <c r="A31" s="13">
        <f>IF(A30&lt;'Zadání &amp; Výpočty'!$F$7,A30+1,"")</f>
        <v>28</v>
      </c>
      <c r="B31" s="20">
        <f>IF(A31="","",PMT('Zadání &amp; Výpočty'!$F$5/12,'Zadání &amp; Výpočty'!$F$7-A30,-E30,0))</f>
        <v>1264.8121011883511</v>
      </c>
      <c r="C31" s="18">
        <f>IF(A31="","",PPMT('Zadání &amp; Výpočty'!$F$5/12,A31,'Zadání &amp; Výpočty'!$F$7,-'Zadání &amp; Výpočty'!$F$4,0,0))</f>
        <v>550.71517261134159</v>
      </c>
      <c r="D31" s="18">
        <f>IF(A31="","",IPMT('Zadání &amp; Výpočty'!$F$5/12,A31,'Zadání &amp; Výpočty'!$F$7,-'Zadání &amp; Výpočty'!$F$4,0))</f>
        <v>714.09692857700986</v>
      </c>
      <c r="E31" s="15">
        <f t="shared" si="0"/>
        <v>285088.05625819252</v>
      </c>
    </row>
    <row r="32" spans="1:5" x14ac:dyDescent="0.2">
      <c r="A32" s="13">
        <f>IF(A31&lt;'Zadání &amp; Výpočty'!$F$7,A31+1,"")</f>
        <v>29</v>
      </c>
      <c r="B32" s="20">
        <f>IF(A32="","",PMT('Zadání &amp; Výpočty'!$F$5/12,'Zadání &amp; Výpočty'!$F$7-A31,-E31,0))</f>
        <v>1264.8121011883511</v>
      </c>
      <c r="C32" s="18">
        <f>IF(A32="","",PPMT('Zadání &amp; Výpočty'!$F$5/12,A32,'Zadání &amp; Výpočty'!$F$7,-'Zadání &amp; Výpočty'!$F$4,0,0))</f>
        <v>552.09196054286997</v>
      </c>
      <c r="D32" s="18">
        <f>IF(A32="","",IPMT('Zadání &amp; Výpočty'!$F$5/12,A32,'Zadání &amp; Výpočty'!$F$7,-'Zadání &amp; Výpočty'!$F$4,0))</f>
        <v>712.72014064548148</v>
      </c>
      <c r="E32" s="15">
        <f t="shared" si="0"/>
        <v>284535.96429764963</v>
      </c>
    </row>
    <row r="33" spans="1:5" x14ac:dyDescent="0.2">
      <c r="A33" s="13">
        <f>IF(A32&lt;'Zadání &amp; Výpočty'!$F$7,A32+1,"")</f>
        <v>30</v>
      </c>
      <c r="B33" s="20">
        <f>IF(A33="","",PMT('Zadání &amp; Výpočty'!$F$5/12,'Zadání &amp; Výpočty'!$F$7-A32,-E32,0))</f>
        <v>1264.8121011883509</v>
      </c>
      <c r="C33" s="18">
        <f>IF(A33="","",PPMT('Zadání &amp; Výpočty'!$F$5/12,A33,'Zadání &amp; Výpočty'!$F$7,-'Zadání &amp; Výpočty'!$F$4,0,0))</f>
        <v>553.47219044422707</v>
      </c>
      <c r="D33" s="18">
        <f>IF(A33="","",IPMT('Zadání &amp; Výpočty'!$F$5/12,A33,'Zadání &amp; Výpočty'!$F$7,-'Zadání &amp; Výpočty'!$F$4,0))</f>
        <v>711.33991074412438</v>
      </c>
      <c r="E33" s="15">
        <f t="shared" si="0"/>
        <v>283982.49210720538</v>
      </c>
    </row>
    <row r="34" spans="1:5" x14ac:dyDescent="0.2">
      <c r="A34" s="13">
        <f>IF(A33&lt;'Zadání &amp; Výpočty'!$F$7,A33+1,"")</f>
        <v>31</v>
      </c>
      <c r="B34" s="20">
        <f>IF(A34="","",PMT('Zadání &amp; Výpočty'!$F$5/12,'Zadání &amp; Výpočty'!$F$7-A33,-E33,0))</f>
        <v>1264.8121011883509</v>
      </c>
      <c r="C34" s="18">
        <f>IF(A34="","",PPMT('Zadání &amp; Výpočty'!$F$5/12,A34,'Zadání &amp; Výpočty'!$F$7,-'Zadání &amp; Výpočty'!$F$4,0,0))</f>
        <v>554.85587092033768</v>
      </c>
      <c r="D34" s="18">
        <f>IF(A34="","",IPMT('Zadání &amp; Výpočty'!$F$5/12,A34,'Zadání &amp; Výpočty'!$F$7,-'Zadání &amp; Výpočty'!$F$4,0))</f>
        <v>709.95623026801377</v>
      </c>
      <c r="E34" s="15">
        <f t="shared" si="0"/>
        <v>283427.63623628503</v>
      </c>
    </row>
    <row r="35" spans="1:5" x14ac:dyDescent="0.2">
      <c r="A35" s="13">
        <f>IF(A34&lt;'Zadání &amp; Výpočty'!$F$7,A34+1,"")</f>
        <v>32</v>
      </c>
      <c r="B35" s="20">
        <f>IF(A35="","",PMT('Zadání &amp; Výpočty'!$F$5/12,'Zadání &amp; Výpočty'!$F$7-A34,-E34,0))</f>
        <v>1264.8121011883509</v>
      </c>
      <c r="C35" s="18">
        <f>IF(A35="","",PPMT('Zadání &amp; Výpočty'!$F$5/12,A35,'Zadání &amp; Výpočty'!$F$7,-'Zadání &amp; Výpočty'!$F$4,0,0))</f>
        <v>556.24301059763843</v>
      </c>
      <c r="D35" s="18">
        <f>IF(A35="","",IPMT('Zadání &amp; Výpočty'!$F$5/12,A35,'Zadání &amp; Výpočty'!$F$7,-'Zadání &amp; Výpočty'!$F$4,0))</f>
        <v>708.5690905907129</v>
      </c>
      <c r="E35" s="15">
        <f t="shared" si="0"/>
        <v>282871.39322568738</v>
      </c>
    </row>
    <row r="36" spans="1:5" x14ac:dyDescent="0.2">
      <c r="A36" s="13">
        <f>IF(A35&lt;'Zadání &amp; Výpočty'!$F$7,A35+1,"")</f>
        <v>33</v>
      </c>
      <c r="B36" s="20">
        <f>IF(A36="","",PMT('Zadání &amp; Výpočty'!$F$5/12,'Zadání &amp; Výpočty'!$F$7-A35,-E35,0))</f>
        <v>1264.8121011883509</v>
      </c>
      <c r="C36" s="18">
        <f>IF(A36="","",PPMT('Zadání &amp; Výpočty'!$F$5/12,A36,'Zadání &amp; Výpočty'!$F$7,-'Zadání &amp; Výpočty'!$F$4,0,0))</f>
        <v>557.63361812413257</v>
      </c>
      <c r="D36" s="18">
        <f>IF(A36="","",IPMT('Zadání &amp; Výpočty'!$F$5/12,A36,'Zadání &amp; Výpočty'!$F$7,-'Zadání &amp; Výpočty'!$F$4,0))</f>
        <v>707.17848306421877</v>
      </c>
      <c r="E36" s="15">
        <f t="shared" si="0"/>
        <v>282313.75960756326</v>
      </c>
    </row>
    <row r="37" spans="1:5" x14ac:dyDescent="0.2">
      <c r="A37" s="13">
        <f>IF(A36&lt;'Zadání &amp; Výpočty'!$F$7,A36+1,"")</f>
        <v>34</v>
      </c>
      <c r="B37" s="20">
        <f>IF(A37="","",PMT('Zadání &amp; Výpočty'!$F$5/12,'Zadání &amp; Výpočty'!$F$7-A36,-E36,0))</f>
        <v>1264.8121011883509</v>
      </c>
      <c r="C37" s="18">
        <f>IF(A37="","",PPMT('Zadání &amp; Výpočty'!$F$5/12,A37,'Zadání &amp; Výpočty'!$F$7,-'Zadání &amp; Výpočty'!$F$4,0,0))</f>
        <v>559.02770216944305</v>
      </c>
      <c r="D37" s="18">
        <f>IF(A37="","",IPMT('Zadání &amp; Výpočty'!$F$5/12,A37,'Zadání &amp; Výpočty'!$F$7,-'Zadání &amp; Výpočty'!$F$4,0))</f>
        <v>705.7843990189084</v>
      </c>
      <c r="E37" s="15">
        <f t="shared" si="0"/>
        <v>281754.73190539383</v>
      </c>
    </row>
    <row r="38" spans="1:5" x14ac:dyDescent="0.2">
      <c r="A38" s="13">
        <f>IF(A37&lt;'Zadání &amp; Výpočty'!$F$7,A37+1,"")</f>
        <v>35</v>
      </c>
      <c r="B38" s="20">
        <f>IF(A38="","",PMT('Zadání &amp; Výpočty'!$F$5/12,'Zadání &amp; Výpočty'!$F$7-A37,-E37,0))</f>
        <v>1264.8121011883509</v>
      </c>
      <c r="C38" s="18">
        <f>IF(A38="","",PPMT('Zadání &amp; Výpočty'!$F$5/12,A38,'Zadání &amp; Výpočty'!$F$7,-'Zadání &amp; Výpočty'!$F$4,0,0))</f>
        <v>560.42527142486654</v>
      </c>
      <c r="D38" s="18">
        <f>IF(A38="","",IPMT('Zadání &amp; Výpočty'!$F$5/12,A38,'Zadání &amp; Výpočty'!$F$7,-'Zadání &amp; Výpočty'!$F$4,0))</f>
        <v>704.38682976348491</v>
      </c>
      <c r="E38" s="15">
        <f t="shared" si="0"/>
        <v>281194.30663396895</v>
      </c>
    </row>
    <row r="39" spans="1:5" x14ac:dyDescent="0.2">
      <c r="A39" s="13">
        <f>IF(A38&lt;'Zadání &amp; Výpočty'!$F$7,A38+1,"")</f>
        <v>36</v>
      </c>
      <c r="B39" s="20">
        <f>IF(A39="","",PMT('Zadání &amp; Výpočty'!$F$5/12,'Zadání &amp; Výpočty'!$F$7-A38,-E38,0))</f>
        <v>1264.8121011883509</v>
      </c>
      <c r="C39" s="18">
        <f>IF(A39="","",PPMT('Zadání &amp; Výpočty'!$F$5/12,A39,'Zadání &amp; Výpočty'!$F$7,-'Zadání &amp; Výpočty'!$F$4,0,0))</f>
        <v>561.82633460342868</v>
      </c>
      <c r="D39" s="18">
        <f>IF(A39="","",IPMT('Zadání &amp; Výpočty'!$F$5/12,A39,'Zadání &amp; Výpočty'!$F$7,-'Zadání &amp; Výpočty'!$F$4,0))</f>
        <v>702.98576658492266</v>
      </c>
      <c r="E39" s="15">
        <f t="shared" si="0"/>
        <v>280632.48029936553</v>
      </c>
    </row>
    <row r="40" spans="1:5" x14ac:dyDescent="0.2">
      <c r="A40" s="13">
        <f>IF(A39&lt;'Zadání &amp; Výpočty'!$F$7,A39+1,"")</f>
        <v>37</v>
      </c>
      <c r="B40" s="20">
        <f>IF(A40="","",PMT('Zadání &amp; Výpočty'!$F$5/12,'Zadání &amp; Výpočty'!$F$7-A39,-E39,0))</f>
        <v>1264.8121011883507</v>
      </c>
      <c r="C40" s="18">
        <f>IF(A40="","",PPMT('Zadání &amp; Výpočty'!$F$5/12,A40,'Zadání &amp; Výpočty'!$F$7,-'Zadání &amp; Výpočty'!$F$4,0,0))</f>
        <v>563.23090043993727</v>
      </c>
      <c r="D40" s="18">
        <f>IF(A40="","",IPMT('Zadání &amp; Výpočty'!$F$5/12,A40,'Zadání &amp; Výpočty'!$F$7,-'Zadání &amp; Výpočty'!$F$4,0))</f>
        <v>701.58120074841429</v>
      </c>
      <c r="E40" s="15">
        <f t="shared" si="0"/>
        <v>280069.24939892557</v>
      </c>
    </row>
    <row r="41" spans="1:5" x14ac:dyDescent="0.2">
      <c r="A41" s="13">
        <f>IF(A40&lt;'Zadání &amp; Výpočty'!$F$7,A40+1,"")</f>
        <v>38</v>
      </c>
      <c r="B41" s="20">
        <f>IF(A41="","",PMT('Zadání &amp; Výpočty'!$F$5/12,'Zadání &amp; Výpočty'!$F$7-A40,-E40,0))</f>
        <v>1264.8121011883509</v>
      </c>
      <c r="C41" s="18">
        <f>IF(A41="","",PPMT('Zadání &amp; Výpočty'!$F$5/12,A41,'Zadání &amp; Výpočty'!$F$7,-'Zadání &amp; Výpočty'!$F$4,0,0))</f>
        <v>564.6389776910371</v>
      </c>
      <c r="D41" s="18">
        <f>IF(A41="","",IPMT('Zadání &amp; Výpočty'!$F$5/12,A41,'Zadání &amp; Výpočty'!$F$7,-'Zadání &amp; Výpočty'!$F$4,0))</f>
        <v>700.17312349731424</v>
      </c>
      <c r="E41" s="15">
        <f t="shared" si="0"/>
        <v>279504.61042123451</v>
      </c>
    </row>
    <row r="42" spans="1:5" x14ac:dyDescent="0.2">
      <c r="A42" s="13">
        <f>IF(A41&lt;'Zadání &amp; Výpočty'!$F$7,A41+1,"")</f>
        <v>39</v>
      </c>
      <c r="B42" s="20">
        <f>IF(A42="","",PMT('Zadání &amp; Výpočty'!$F$5/12,'Zadání &amp; Výpočty'!$F$7-A41,-E41,0))</f>
        <v>1264.8121011883507</v>
      </c>
      <c r="C42" s="18">
        <f>IF(A42="","",PPMT('Zadání &amp; Výpočty'!$F$5/12,A42,'Zadání &amp; Výpočty'!$F$7,-'Zadání &amp; Výpočty'!$F$4,0,0))</f>
        <v>566.05057513526469</v>
      </c>
      <c r="D42" s="18">
        <f>IF(A42="","",IPMT('Zadání &amp; Výpočty'!$F$5/12,A42,'Zadání &amp; Výpočty'!$F$7,-'Zadání &amp; Výpočty'!$F$4,0))</f>
        <v>698.76152605308675</v>
      </c>
      <c r="E42" s="15">
        <f t="shared" si="0"/>
        <v>278938.55984609923</v>
      </c>
    </row>
    <row r="43" spans="1:5" x14ac:dyDescent="0.2">
      <c r="A43" s="13">
        <f>IF(A42&lt;'Zadání &amp; Výpočty'!$F$7,A42+1,"")</f>
        <v>40</v>
      </c>
      <c r="B43" s="20">
        <f>IF(A43="","",PMT('Zadání &amp; Výpočty'!$F$5/12,'Zadání &amp; Výpočty'!$F$7-A42,-E42,0))</f>
        <v>1264.8121011883507</v>
      </c>
      <c r="C43" s="18">
        <f>IF(A43="","",PPMT('Zadání &amp; Výpočty'!$F$5/12,A43,'Zadání &amp; Výpočty'!$F$7,-'Zadání &amp; Výpočty'!$F$4,0,0))</f>
        <v>567.46570157310282</v>
      </c>
      <c r="D43" s="18">
        <f>IF(A43="","",IPMT('Zadání &amp; Výpočty'!$F$5/12,A43,'Zadání &amp; Výpočty'!$F$7,-'Zadání &amp; Výpočty'!$F$4,0))</f>
        <v>697.34639961524852</v>
      </c>
      <c r="E43" s="15">
        <f t="shared" si="0"/>
        <v>278371.09414452611</v>
      </c>
    </row>
    <row r="44" spans="1:5" x14ac:dyDescent="0.2">
      <c r="A44" s="13">
        <f>IF(A43&lt;'Zadání &amp; Výpočty'!$F$7,A43+1,"")</f>
        <v>41</v>
      </c>
      <c r="B44" s="20">
        <f>IF(A44="","",PMT('Zadání &amp; Výpočty'!$F$5/12,'Zadání &amp; Výpočty'!$F$7-A43,-E43,0))</f>
        <v>1264.8121011883504</v>
      </c>
      <c r="C44" s="18">
        <f>IF(A44="","",PPMT('Zadání &amp; Výpočty'!$F$5/12,A44,'Zadání &amp; Výpočty'!$F$7,-'Zadání &amp; Výpočty'!$F$4,0,0))</f>
        <v>568.88436582703571</v>
      </c>
      <c r="D44" s="18">
        <f>IF(A44="","",IPMT('Zadání &amp; Výpočty'!$F$5/12,A44,'Zadání &amp; Výpočty'!$F$7,-'Zadání &amp; Výpočty'!$F$4,0))</f>
        <v>695.92773536131574</v>
      </c>
      <c r="E44" s="15">
        <f t="shared" si="0"/>
        <v>277802.20977869909</v>
      </c>
    </row>
    <row r="45" spans="1:5" x14ac:dyDescent="0.2">
      <c r="A45" s="13">
        <f>IF(A44&lt;'Zadání &amp; Výpočty'!$F$7,A44+1,"")</f>
        <v>42</v>
      </c>
      <c r="B45" s="20">
        <f>IF(A45="","",PMT('Zadání &amp; Výpočty'!$F$5/12,'Zadání &amp; Výpočty'!$F$7-A44,-E44,0))</f>
        <v>1264.8121011883507</v>
      </c>
      <c r="C45" s="18">
        <f>IF(A45="","",PPMT('Zadání &amp; Výpočty'!$F$5/12,A45,'Zadání &amp; Výpočty'!$F$7,-'Zadání &amp; Výpočty'!$F$4,0,0))</f>
        <v>570.30657674160318</v>
      </c>
      <c r="D45" s="18">
        <f>IF(A45="","",IPMT('Zadání &amp; Výpočty'!$F$5/12,A45,'Zadání &amp; Výpočty'!$F$7,-'Zadání &amp; Výpočty'!$F$4,0))</f>
        <v>694.50552444674815</v>
      </c>
      <c r="E45" s="15">
        <f t="shared" si="0"/>
        <v>277231.90320195747</v>
      </c>
    </row>
    <row r="46" spans="1:5" x14ac:dyDescent="0.2">
      <c r="A46" s="13">
        <f>IF(A45&lt;'Zadání &amp; Výpočty'!$F$7,A45+1,"")</f>
        <v>43</v>
      </c>
      <c r="B46" s="20">
        <f>IF(A46="","",PMT('Zadání &amp; Výpočty'!$F$5/12,'Zadání &amp; Výpočty'!$F$7-A45,-E45,0))</f>
        <v>1264.8121011883504</v>
      </c>
      <c r="C46" s="18">
        <f>IF(A46="","",PPMT('Zadání &amp; Výpočty'!$F$5/12,A46,'Zadání &amp; Výpočty'!$F$7,-'Zadání &amp; Výpočty'!$F$4,0,0))</f>
        <v>571.73234318345726</v>
      </c>
      <c r="D46" s="18">
        <f>IF(A46="","",IPMT('Zadání &amp; Výpočty'!$F$5/12,A46,'Zadání &amp; Výpočty'!$F$7,-'Zadání &amp; Výpočty'!$F$4,0))</f>
        <v>693.0797580048943</v>
      </c>
      <c r="E46" s="15">
        <f t="shared" si="0"/>
        <v>276660.17085877398</v>
      </c>
    </row>
    <row r="47" spans="1:5" x14ac:dyDescent="0.2">
      <c r="A47" s="13">
        <f>IF(A46&lt;'Zadání &amp; Výpočty'!$F$7,A46+1,"")</f>
        <v>44</v>
      </c>
      <c r="B47" s="20">
        <f>IF(A47="","",PMT('Zadání &amp; Výpočty'!$F$5/12,'Zadání &amp; Výpočty'!$F$7-A46,-E46,0))</f>
        <v>1264.8121011883502</v>
      </c>
      <c r="C47" s="18">
        <f>IF(A47="","",PPMT('Zadání &amp; Výpočty'!$F$5/12,A47,'Zadání &amp; Výpočty'!$F$7,-'Zadání &amp; Výpočty'!$F$4,0,0))</f>
        <v>573.16167404141595</v>
      </c>
      <c r="D47" s="18">
        <f>IF(A47="","",IPMT('Zadání &amp; Výpočty'!$F$5/12,A47,'Zadání &amp; Výpočty'!$F$7,-'Zadání &amp; Výpočty'!$F$4,0))</f>
        <v>691.65042714693573</v>
      </c>
      <c r="E47" s="15">
        <f t="shared" si="0"/>
        <v>276087.00918473257</v>
      </c>
    </row>
    <row r="48" spans="1:5" x14ac:dyDescent="0.2">
      <c r="A48" s="13">
        <f>IF(A47&lt;'Zadání &amp; Výpočty'!$F$7,A47+1,"")</f>
        <v>45</v>
      </c>
      <c r="B48" s="20">
        <f>IF(A48="","",PMT('Zadání &amp; Výpočty'!$F$5/12,'Zadání &amp; Výpočty'!$F$7-A47,-E47,0))</f>
        <v>1264.8121011883504</v>
      </c>
      <c r="C48" s="18">
        <f>IF(A48="","",PPMT('Zadání &amp; Výpočty'!$F$5/12,A48,'Zadání &amp; Výpočty'!$F$7,-'Zadání &amp; Výpočty'!$F$4,0,0))</f>
        <v>574.59457822651939</v>
      </c>
      <c r="D48" s="18">
        <f>IF(A48="","",IPMT('Zadání &amp; Výpočty'!$F$5/12,A48,'Zadání &amp; Výpočty'!$F$7,-'Zadání &amp; Výpočty'!$F$4,0))</f>
        <v>690.21752296183206</v>
      </c>
      <c r="E48" s="15">
        <f t="shared" si="0"/>
        <v>275512.41460650606</v>
      </c>
    </row>
    <row r="49" spans="1:5" x14ac:dyDescent="0.2">
      <c r="A49" s="13">
        <f>IF(A48&lt;'Zadání &amp; Výpočty'!$F$7,A48+1,"")</f>
        <v>46</v>
      </c>
      <c r="B49" s="20">
        <f>IF(A49="","",PMT('Zadání &amp; Výpočty'!$F$5/12,'Zadání &amp; Výpočty'!$F$7-A48,-E48,0))</f>
        <v>1264.8121011883504</v>
      </c>
      <c r="C49" s="18">
        <f>IF(A49="","",PPMT('Zadání &amp; Výpočty'!$F$5/12,A49,'Zadání &amp; Výpočty'!$F$7,-'Zadání &amp; Výpočty'!$F$4,0,0))</f>
        <v>576.03106467208579</v>
      </c>
      <c r="D49" s="18">
        <f>IF(A49="","",IPMT('Zadání &amp; Výpočty'!$F$5/12,A49,'Zadání &amp; Výpočty'!$F$7,-'Zadání &amp; Výpočty'!$F$4,0))</f>
        <v>688.78103651626566</v>
      </c>
      <c r="E49" s="15">
        <f t="shared" si="0"/>
        <v>274936.38354183396</v>
      </c>
    </row>
    <row r="50" spans="1:5" x14ac:dyDescent="0.2">
      <c r="A50" s="13">
        <f>IF(A49&lt;'Zadání &amp; Výpočty'!$F$7,A49+1,"")</f>
        <v>47</v>
      </c>
      <c r="B50" s="20">
        <f>IF(A50="","",PMT('Zadání &amp; Výpočty'!$F$5/12,'Zadání &amp; Výpočty'!$F$7-A49,-E49,0))</f>
        <v>1264.8121011883504</v>
      </c>
      <c r="C50" s="18">
        <f>IF(A50="","",PPMT('Zadání &amp; Výpočty'!$F$5/12,A50,'Zadání &amp; Výpočty'!$F$7,-'Zadání &amp; Výpočty'!$F$4,0,0))</f>
        <v>577.47114233376601</v>
      </c>
      <c r="D50" s="18">
        <f>IF(A50="","",IPMT('Zadání &amp; Výpočty'!$F$5/12,A50,'Zadání &amp; Výpočty'!$F$7,-'Zadání &amp; Výpočty'!$F$4,0))</f>
        <v>687.34095885458544</v>
      </c>
      <c r="E50" s="15">
        <f t="shared" si="0"/>
        <v>274358.9123995002</v>
      </c>
    </row>
    <row r="51" spans="1:5" x14ac:dyDescent="0.2">
      <c r="A51" s="13">
        <f>IF(A50&lt;'Zadání &amp; Výpočty'!$F$7,A50+1,"")</f>
        <v>48</v>
      </c>
      <c r="B51" s="20">
        <f>IF(A51="","",PMT('Zadání &amp; Výpočty'!$F$5/12,'Zadání &amp; Výpočty'!$F$7-A50,-E50,0))</f>
        <v>1264.8121011883504</v>
      </c>
      <c r="C51" s="18">
        <f>IF(A51="","",PPMT('Zadání &amp; Výpočty'!$F$5/12,A51,'Zadání &amp; Výpočty'!$F$7,-'Zadání &amp; Výpočty'!$F$4,0,0))</f>
        <v>578.91482018960028</v>
      </c>
      <c r="D51" s="18">
        <f>IF(A51="","",IPMT('Zadání &amp; Výpočty'!$F$5/12,A51,'Zadání &amp; Výpočty'!$F$7,-'Zadání &amp; Výpočty'!$F$4,0))</f>
        <v>685.89728099875106</v>
      </c>
      <c r="E51" s="15">
        <f t="shared" si="0"/>
        <v>273779.99757931061</v>
      </c>
    </row>
    <row r="52" spans="1:5" x14ac:dyDescent="0.2">
      <c r="A52" s="13">
        <f>IF(A51&lt;'Zadání &amp; Výpočty'!$F$7,A51+1,"")</f>
        <v>49</v>
      </c>
      <c r="B52" s="20">
        <f>IF(A52="","",PMT('Zadání &amp; Výpočty'!$F$5/12,'Zadání &amp; Výpočty'!$F$7-A51,-E51,0))</f>
        <v>1264.8121011883504</v>
      </c>
      <c r="C52" s="18">
        <f>IF(A52="","",PPMT('Zadání &amp; Výpočty'!$F$5/12,A52,'Zadání &amp; Výpočty'!$F$7,-'Zadání &amp; Výpočty'!$F$4,0,0))</f>
        <v>580.36210724007435</v>
      </c>
      <c r="D52" s="18">
        <f>IF(A52="","",IPMT('Zadání &amp; Výpočty'!$F$5/12,A52,'Zadání &amp; Výpočty'!$F$7,-'Zadání &amp; Výpočty'!$F$4,0))</f>
        <v>684.44999394827698</v>
      </c>
      <c r="E52" s="15">
        <f t="shared" si="0"/>
        <v>273199.63547207054</v>
      </c>
    </row>
    <row r="53" spans="1:5" x14ac:dyDescent="0.2">
      <c r="A53" s="13">
        <f>IF(A52&lt;'Zadání &amp; Výpočty'!$F$7,A52+1,"")</f>
        <v>50</v>
      </c>
      <c r="B53" s="20">
        <f>IF(A53="","",PMT('Zadání &amp; Výpočty'!$F$5/12,'Zadání &amp; Výpočty'!$F$7-A52,-E52,0))</f>
        <v>1264.8121011883507</v>
      </c>
      <c r="C53" s="18">
        <f>IF(A53="","",PPMT('Zadání &amp; Výpočty'!$F$5/12,A53,'Zadání &amp; Výpočty'!$F$7,-'Zadání &amp; Výpočty'!$F$4,0,0))</f>
        <v>581.81301250817455</v>
      </c>
      <c r="D53" s="18">
        <f>IF(A53="","",IPMT('Zadání &amp; Výpočty'!$F$5/12,A53,'Zadání &amp; Výpočty'!$F$7,-'Zadání &amp; Výpočty'!$F$4,0))</f>
        <v>682.99908868017678</v>
      </c>
      <c r="E53" s="15">
        <f t="shared" si="0"/>
        <v>272617.82245956239</v>
      </c>
    </row>
    <row r="54" spans="1:5" x14ac:dyDescent="0.2">
      <c r="A54" s="13">
        <f>IF(A53&lt;'Zadání &amp; Výpočty'!$F$7,A53+1,"")</f>
        <v>51</v>
      </c>
      <c r="B54" s="20">
        <f>IF(A54="","",PMT('Zadání &amp; Výpočty'!$F$5/12,'Zadání &amp; Výpočty'!$F$7-A53,-E53,0))</f>
        <v>1264.8121011883504</v>
      </c>
      <c r="C54" s="18">
        <f>IF(A54="","",PPMT('Zadání &amp; Výpočty'!$F$5/12,A54,'Zadání &amp; Výpočty'!$F$7,-'Zadání &amp; Výpočty'!$F$4,0,0))</f>
        <v>583.26754503944494</v>
      </c>
      <c r="D54" s="18">
        <f>IF(A54="","",IPMT('Zadání &amp; Výpočty'!$F$5/12,A54,'Zadání &amp; Výpočty'!$F$7,-'Zadání &amp; Výpočty'!$F$4,0))</f>
        <v>681.54455614890662</v>
      </c>
      <c r="E54" s="15">
        <f t="shared" si="0"/>
        <v>272034.55491452297</v>
      </c>
    </row>
    <row r="55" spans="1:5" x14ac:dyDescent="0.2">
      <c r="A55" s="13">
        <f>IF(A54&lt;'Zadání &amp; Výpočty'!$F$7,A54+1,"")</f>
        <v>52</v>
      </c>
      <c r="B55" s="20">
        <f>IF(A55="","",PMT('Zadání &amp; Výpočty'!$F$5/12,'Zadání &amp; Výpočty'!$F$7-A54,-E54,0))</f>
        <v>1264.8121011883509</v>
      </c>
      <c r="C55" s="18">
        <f>IF(A55="","",PPMT('Zadání &amp; Výpočty'!$F$5/12,A55,'Zadání &amp; Výpočty'!$F$7,-'Zadání &amp; Výpočty'!$F$4,0,0))</f>
        <v>584.72571390204371</v>
      </c>
      <c r="D55" s="18">
        <f>IF(A55="","",IPMT('Zadání &amp; Výpočty'!$F$5/12,A55,'Zadání &amp; Výpočty'!$F$7,-'Zadání &amp; Výpočty'!$F$4,0))</f>
        <v>680.08638728630774</v>
      </c>
      <c r="E55" s="15">
        <f t="shared" si="0"/>
        <v>271449.82920062094</v>
      </c>
    </row>
    <row r="56" spans="1:5" x14ac:dyDescent="0.2">
      <c r="A56" s="13">
        <f>IF(A55&lt;'Zadání &amp; Výpočty'!$F$7,A55+1,"")</f>
        <v>53</v>
      </c>
      <c r="B56" s="20">
        <f>IF(A56="","",PMT('Zadání &amp; Výpočty'!$F$5/12,'Zadání &amp; Výpočty'!$F$7-A55,-E55,0))</f>
        <v>1264.8121011883511</v>
      </c>
      <c r="C56" s="18">
        <f>IF(A56="","",PPMT('Zadání &amp; Výpočty'!$F$5/12,A56,'Zadání &amp; Výpočty'!$F$7,-'Zadání &amp; Výpočty'!$F$4,0,0))</f>
        <v>586.18752818679866</v>
      </c>
      <c r="D56" s="18">
        <f>IF(A56="","",IPMT('Zadání &amp; Výpočty'!$F$5/12,A56,'Zadání &amp; Výpočty'!$F$7,-'Zadání &amp; Výpočty'!$F$4,0))</f>
        <v>678.62457300155245</v>
      </c>
      <c r="E56" s="15">
        <f t="shared" si="0"/>
        <v>270863.64167243411</v>
      </c>
    </row>
    <row r="57" spans="1:5" x14ac:dyDescent="0.2">
      <c r="A57" s="13">
        <f>IF(A56&lt;'Zadání &amp; Výpočty'!$F$7,A56+1,"")</f>
        <v>54</v>
      </c>
      <c r="B57" s="20">
        <f>IF(A57="","",PMT('Zadání &amp; Výpočty'!$F$5/12,'Zadání &amp; Výpočty'!$F$7-A56,-E56,0))</f>
        <v>1264.8121011883509</v>
      </c>
      <c r="C57" s="18">
        <f>IF(A57="","",PPMT('Zadání &amp; Výpočty'!$F$5/12,A57,'Zadání &amp; Výpočty'!$F$7,-'Zadání &amp; Výpočty'!$F$4,0,0))</f>
        <v>587.65299700726564</v>
      </c>
      <c r="D57" s="18">
        <f>IF(A57="","",IPMT('Zadání &amp; Výpočty'!$F$5/12,A57,'Zadání &amp; Výpočty'!$F$7,-'Zadání &amp; Výpočty'!$F$4,0))</f>
        <v>677.15910418108558</v>
      </c>
      <c r="E57" s="15">
        <f t="shared" si="0"/>
        <v>270275.98867542687</v>
      </c>
    </row>
    <row r="58" spans="1:5" x14ac:dyDescent="0.2">
      <c r="A58" s="13">
        <f>IF(A57&lt;'Zadání &amp; Výpočty'!$F$7,A57+1,"")</f>
        <v>55</v>
      </c>
      <c r="B58" s="20">
        <f>IF(A58="","",PMT('Zadání &amp; Výpočty'!$F$5/12,'Zadání &amp; Výpočty'!$F$7-A57,-E57,0))</f>
        <v>1264.8121011883504</v>
      </c>
      <c r="C58" s="18">
        <f>IF(A58="","",PPMT('Zadání &amp; Výpočty'!$F$5/12,A58,'Zadání &amp; Výpočty'!$F$7,-'Zadání &amp; Výpočty'!$F$4,0,0))</f>
        <v>589.12212949978391</v>
      </c>
      <c r="D58" s="18">
        <f>IF(A58="","",IPMT('Zadání &amp; Výpočty'!$F$5/12,A58,'Zadání &amp; Výpočty'!$F$7,-'Zadání &amp; Výpočty'!$F$4,0))</f>
        <v>675.68997168856765</v>
      </c>
      <c r="E58" s="15">
        <f t="shared" si="0"/>
        <v>269686.86654592707</v>
      </c>
    </row>
    <row r="59" spans="1:5" x14ac:dyDescent="0.2">
      <c r="A59" s="13">
        <f>IF(A58&lt;'Zadání &amp; Výpočty'!$F$7,A58+1,"")</f>
        <v>56</v>
      </c>
      <c r="B59" s="20">
        <f>IF(A59="","",PMT('Zadání &amp; Výpočty'!$F$5/12,'Zadání &amp; Výpočty'!$F$7-A58,-E58,0))</f>
        <v>1264.8121011883507</v>
      </c>
      <c r="C59" s="18">
        <f>IF(A59="","",PPMT('Zadání &amp; Výpočty'!$F$5/12,A59,'Zadání &amp; Výpočty'!$F$7,-'Zadání &amp; Výpočty'!$F$4,0,0))</f>
        <v>590.59493482353332</v>
      </c>
      <c r="D59" s="18">
        <f>IF(A59="","",IPMT('Zadání &amp; Výpočty'!$F$5/12,A59,'Zadání &amp; Výpočty'!$F$7,-'Zadání &amp; Výpočty'!$F$4,0))</f>
        <v>674.21716636481813</v>
      </c>
      <c r="E59" s="15">
        <f t="shared" si="0"/>
        <v>269096.27161110356</v>
      </c>
    </row>
    <row r="60" spans="1:5" x14ac:dyDescent="0.2">
      <c r="A60" s="13">
        <f>IF(A59&lt;'Zadání &amp; Výpočty'!$F$7,A59+1,"")</f>
        <v>57</v>
      </c>
      <c r="B60" s="20">
        <f>IF(A60="","",PMT('Zadání &amp; Výpočty'!$F$5/12,'Zadání &amp; Výpočty'!$F$7-A59,-E59,0))</f>
        <v>1264.8121011883507</v>
      </c>
      <c r="C60" s="18">
        <f>IF(A60="","",PPMT('Zadání &amp; Výpočty'!$F$5/12,A60,'Zadání &amp; Výpočty'!$F$7,-'Zadání &amp; Výpočty'!$F$4,0,0))</f>
        <v>592.07142216059208</v>
      </c>
      <c r="D60" s="18">
        <f>IF(A60="","",IPMT('Zadání &amp; Výpočty'!$F$5/12,A60,'Zadání &amp; Výpočty'!$F$7,-'Zadání &amp; Výpočty'!$F$4,0))</f>
        <v>672.74067902775914</v>
      </c>
      <c r="E60" s="15">
        <f t="shared" si="0"/>
        <v>268504.20018894295</v>
      </c>
    </row>
    <row r="61" spans="1:5" x14ac:dyDescent="0.2">
      <c r="A61" s="13">
        <f>IF(A60&lt;'Zadání &amp; Výpočty'!$F$7,A60+1,"")</f>
        <v>58</v>
      </c>
      <c r="B61" s="20">
        <f>IF(A61="","",PMT('Zadání &amp; Výpočty'!$F$5/12,'Zadání &amp; Výpočty'!$F$7-A60,-E60,0))</f>
        <v>1264.8121011883507</v>
      </c>
      <c r="C61" s="18">
        <f>IF(A61="","",PPMT('Zadání &amp; Výpočty'!$F$5/12,A61,'Zadání &amp; Výpočty'!$F$7,-'Zadání &amp; Výpočty'!$F$4,0,0))</f>
        <v>593.55160071599357</v>
      </c>
      <c r="D61" s="18">
        <f>IF(A61="","",IPMT('Zadání &amp; Výpočty'!$F$5/12,A61,'Zadání &amp; Výpočty'!$F$7,-'Zadání &amp; Výpočty'!$F$4,0))</f>
        <v>671.26050047235788</v>
      </c>
      <c r="E61" s="15">
        <f t="shared" si="0"/>
        <v>267910.64858822693</v>
      </c>
    </row>
    <row r="62" spans="1:5" x14ac:dyDescent="0.2">
      <c r="A62" s="13">
        <f>IF(A61&lt;'Zadání &amp; Výpočty'!$F$7,A61+1,"")</f>
        <v>59</v>
      </c>
      <c r="B62" s="20">
        <f>IF(A62="","",PMT('Zadání &amp; Výpočty'!$F$5/12,'Zadání &amp; Výpočty'!$F$7-A61,-E61,0))</f>
        <v>1264.8121011883504</v>
      </c>
      <c r="C62" s="18">
        <f>IF(A62="","",PPMT('Zadání &amp; Výpočty'!$F$5/12,A62,'Zadání &amp; Výpočty'!$F$7,-'Zadání &amp; Výpočty'!$F$4,0,0))</f>
        <v>595.03547971778357</v>
      </c>
      <c r="D62" s="18">
        <f>IF(A62="","",IPMT('Zadání &amp; Výpočty'!$F$5/12,A62,'Zadání &amp; Výpočty'!$F$7,-'Zadání &amp; Výpočty'!$F$4,0))</f>
        <v>669.77662147056776</v>
      </c>
      <c r="E62" s="15">
        <f t="shared" si="0"/>
        <v>267315.61310850916</v>
      </c>
    </row>
    <row r="63" spans="1:5" x14ac:dyDescent="0.2">
      <c r="A63" s="13">
        <f>IF(A62&lt;'Zadání &amp; Výpočty'!$F$7,A62+1,"")</f>
        <v>60</v>
      </c>
      <c r="B63" s="20">
        <f>IF(A63="","",PMT('Zadání &amp; Výpočty'!$F$5/12,'Zadání &amp; Výpočty'!$F$7-A62,-E62,0))</f>
        <v>1264.8121011883504</v>
      </c>
      <c r="C63" s="18">
        <f>IF(A63="","",PPMT('Zadání &amp; Výpočty'!$F$5/12,A63,'Zadání &amp; Výpočty'!$F$7,-'Zadání &amp; Výpočty'!$F$4,0,0))</f>
        <v>596.52306841707809</v>
      </c>
      <c r="D63" s="18">
        <f>IF(A63="","",IPMT('Zadání &amp; Výpočty'!$F$5/12,A63,'Zadání &amp; Výpočty'!$F$7,-'Zadání &amp; Výpočty'!$F$4,0))</f>
        <v>668.28903277127336</v>
      </c>
      <c r="E63" s="15">
        <f t="shared" si="0"/>
        <v>266719.09004009207</v>
      </c>
    </row>
    <row r="64" spans="1:5" x14ac:dyDescent="0.2">
      <c r="A64" s="13">
        <f>IF(A63&lt;'Zadání &amp; Výpočty'!$F$7,A63+1,"")</f>
        <v>61</v>
      </c>
      <c r="B64" s="20">
        <f>IF(A64="","",PMT('Zadání &amp; Výpočty'!$F$5/12,'Zadání &amp; Výpočty'!$F$7-A63,-E63,0))</f>
        <v>1264.8121011883504</v>
      </c>
      <c r="C64" s="18">
        <f>IF(A64="","",PPMT('Zadání &amp; Výpočty'!$F$5/12,A64,'Zadání &amp; Výpočty'!$F$7,-'Zadání &amp; Výpočty'!$F$4,0,0))</f>
        <v>598.0143760881208</v>
      </c>
      <c r="D64" s="18">
        <f>IF(A64="","",IPMT('Zadání &amp; Výpočty'!$F$5/12,A64,'Zadání &amp; Výpočty'!$F$7,-'Zadání &amp; Výpočty'!$F$4,0))</f>
        <v>666.79772510023065</v>
      </c>
      <c r="E64" s="15">
        <f t="shared" si="0"/>
        <v>266121.07566400396</v>
      </c>
    </row>
    <row r="65" spans="1:5" x14ac:dyDescent="0.2">
      <c r="A65" s="13">
        <f>IF(A64&lt;'Zadání &amp; Výpočty'!$F$7,A64+1,"")</f>
        <v>62</v>
      </c>
      <c r="B65" s="20">
        <f>IF(A65="","",PMT('Zadání &amp; Výpočty'!$F$5/12,'Zadání &amp; Výpočty'!$F$7-A64,-E64,0))</f>
        <v>1264.8121011883504</v>
      </c>
      <c r="C65" s="18">
        <f>IF(A65="","",PPMT('Zadání &amp; Výpočty'!$F$5/12,A65,'Zadání &amp; Výpočty'!$F$7,-'Zadání &amp; Výpočty'!$F$4,0,0))</f>
        <v>599.50941202834099</v>
      </c>
      <c r="D65" s="18">
        <f>IF(A65="","",IPMT('Zadání &amp; Výpočty'!$F$5/12,A65,'Zadání &amp; Výpočty'!$F$7,-'Zadání &amp; Výpočty'!$F$4,0))</f>
        <v>665.30268916001046</v>
      </c>
      <c r="E65" s="15">
        <f t="shared" si="0"/>
        <v>265521.5662519756</v>
      </c>
    </row>
    <row r="66" spans="1:5" x14ac:dyDescent="0.2">
      <c r="A66" s="13">
        <f>IF(A65&lt;'Zadání &amp; Výpočty'!$F$7,A65+1,"")</f>
        <v>63</v>
      </c>
      <c r="B66" s="20">
        <f>IF(A66="","",PMT('Zadání &amp; Výpočty'!$F$5/12,'Zadání &amp; Výpočty'!$F$7-A65,-E65,0))</f>
        <v>1264.8121011883507</v>
      </c>
      <c r="C66" s="18">
        <f>IF(A66="","",PPMT('Zadání &amp; Výpočty'!$F$5/12,A66,'Zadání &amp; Výpočty'!$F$7,-'Zadání &amp; Výpočty'!$F$4,0,0))</f>
        <v>601.00818555841192</v>
      </c>
      <c r="D66" s="18">
        <f>IF(A66="","",IPMT('Zadání &amp; Výpočty'!$F$5/12,A66,'Zadání &amp; Výpočty'!$F$7,-'Zadání &amp; Výpočty'!$F$4,0))</f>
        <v>663.80391562993941</v>
      </c>
      <c r="E66" s="15">
        <f t="shared" si="0"/>
        <v>264920.55806641717</v>
      </c>
    </row>
    <row r="67" spans="1:5" x14ac:dyDescent="0.2">
      <c r="A67" s="13">
        <f>IF(A66&lt;'Zadání &amp; Výpočty'!$F$7,A66+1,"")</f>
        <v>64</v>
      </c>
      <c r="B67" s="20">
        <f>IF(A67="","",PMT('Zadání &amp; Výpočty'!$F$5/12,'Zadání &amp; Výpočty'!$F$7-A66,-E66,0))</f>
        <v>1264.8121011883504</v>
      </c>
      <c r="C67" s="18">
        <f>IF(A67="","",PPMT('Zadání &amp; Výpočty'!$F$5/12,A67,'Zadání &amp; Výpočty'!$F$7,-'Zadání &amp; Výpočty'!$F$4,0,0))</f>
        <v>602.51070602230789</v>
      </c>
      <c r="D67" s="18">
        <f>IF(A67="","",IPMT('Zadání &amp; Výpočty'!$F$5/12,A67,'Zadání &amp; Výpočty'!$F$7,-'Zadání &amp; Výpočty'!$F$4,0))</f>
        <v>662.30139516604356</v>
      </c>
      <c r="E67" s="15">
        <f t="shared" si="0"/>
        <v>264318.04736039485</v>
      </c>
    </row>
    <row r="68" spans="1:5" x14ac:dyDescent="0.2">
      <c r="A68" s="13">
        <f>IF(A67&lt;'Zadání &amp; Výpočty'!$F$7,A67+1,"")</f>
        <v>65</v>
      </c>
      <c r="B68" s="20">
        <f>IF(A68="","",PMT('Zadání &amp; Výpočty'!$F$5/12,'Zadání &amp; Výpočty'!$F$7-A67,-E67,0))</f>
        <v>1264.8121011883504</v>
      </c>
      <c r="C68" s="18">
        <f>IF(A68="","",PPMT('Zadání &amp; Výpočty'!$F$5/12,A68,'Zadání &amp; Výpočty'!$F$7,-'Zadání &amp; Výpočty'!$F$4,0,0))</f>
        <v>604.01698278736376</v>
      </c>
      <c r="D68" s="18">
        <f>IF(A68="","",IPMT('Zadání &amp; Výpočty'!$F$5/12,A68,'Zadání &amp; Výpočty'!$F$7,-'Zadání &amp; Výpočty'!$F$4,0))</f>
        <v>660.79511840098758</v>
      </c>
      <c r="E68" s="15">
        <f t="shared" si="0"/>
        <v>263714.0303776075</v>
      </c>
    </row>
    <row r="69" spans="1:5" x14ac:dyDescent="0.2">
      <c r="A69" s="13">
        <f>IF(A68&lt;'Zadání &amp; Výpočty'!$F$7,A68+1,"")</f>
        <v>66</v>
      </c>
      <c r="B69" s="20">
        <f>IF(A69="","",PMT('Zadání &amp; Výpočty'!$F$5/12,'Zadání &amp; Výpočty'!$F$7-A68,-E68,0))</f>
        <v>1264.8121011883504</v>
      </c>
      <c r="C69" s="18">
        <f>IF(A69="","",PPMT('Zadání &amp; Výpočty'!$F$5/12,A69,'Zadání &amp; Výpočty'!$F$7,-'Zadání &amp; Výpočty'!$F$4,0,0))</f>
        <v>605.52702524433209</v>
      </c>
      <c r="D69" s="18">
        <f>IF(A69="","",IPMT('Zadání &amp; Výpočty'!$F$5/12,A69,'Zadání &amp; Výpočty'!$F$7,-'Zadání &amp; Výpočty'!$F$4,0))</f>
        <v>659.28507594401935</v>
      </c>
      <c r="E69" s="15">
        <f t="shared" si="0"/>
        <v>263108.50335236319</v>
      </c>
    </row>
    <row r="70" spans="1:5" x14ac:dyDescent="0.2">
      <c r="A70" s="13">
        <f>IF(A69&lt;'Zadání &amp; Výpočty'!$F$7,A69+1,"")</f>
        <v>67</v>
      </c>
      <c r="B70" s="20">
        <f>IF(A70="","",PMT('Zadání &amp; Výpočty'!$F$5/12,'Zadání &amp; Výpočty'!$F$7-A69,-E69,0))</f>
        <v>1264.8121011883504</v>
      </c>
      <c r="C70" s="18">
        <f>IF(A70="","",PPMT('Zadání &amp; Výpočty'!$F$5/12,A70,'Zadání &amp; Výpočty'!$F$7,-'Zadání &amp; Výpočty'!$F$4,0,0))</f>
        <v>607.04084280744303</v>
      </c>
      <c r="D70" s="18">
        <f>IF(A70="","",IPMT('Zadání &amp; Výpočty'!$F$5/12,A70,'Zadání &amp; Výpočty'!$F$7,-'Zadání &amp; Výpočty'!$F$4,0))</f>
        <v>657.77125838090853</v>
      </c>
      <c r="E70" s="15">
        <f t="shared" ref="E70:E133" si="1">IF(A70="","",E69-C70)</f>
        <v>262501.46250955574</v>
      </c>
    </row>
    <row r="71" spans="1:5" x14ac:dyDescent="0.2">
      <c r="A71" s="13">
        <f>IF(A70&lt;'Zadání &amp; Výpočty'!$F$7,A70+1,"")</f>
        <v>68</v>
      </c>
      <c r="B71" s="20">
        <f>IF(A71="","",PMT('Zadání &amp; Výpočty'!$F$5/12,'Zadání &amp; Výpočty'!$F$7-A70,-E70,0))</f>
        <v>1264.8121011883504</v>
      </c>
      <c r="C71" s="18">
        <f>IF(A71="","",PPMT('Zadání &amp; Výpočty'!$F$5/12,A71,'Zadání &amp; Výpočty'!$F$7,-'Zadání &amp; Výpočty'!$F$4,0,0))</f>
        <v>608.55844491446157</v>
      </c>
      <c r="D71" s="18">
        <f>IF(A71="","",IPMT('Zadání &amp; Výpočty'!$F$5/12,A71,'Zadání &amp; Výpočty'!$F$7,-'Zadání &amp; Výpočty'!$F$4,0))</f>
        <v>656.25365627388999</v>
      </c>
      <c r="E71" s="15">
        <f t="shared" si="1"/>
        <v>261892.90406464128</v>
      </c>
    </row>
    <row r="72" spans="1:5" x14ac:dyDescent="0.2">
      <c r="A72" s="13">
        <f>IF(A71&lt;'Zadání &amp; Výpočty'!$F$7,A71+1,"")</f>
        <v>69</v>
      </c>
      <c r="B72" s="20">
        <f>IF(A72="","",PMT('Zadání &amp; Výpočty'!$F$5/12,'Zadání &amp; Výpočty'!$F$7-A71,-E71,0))</f>
        <v>1264.8121011883502</v>
      </c>
      <c r="C72" s="18">
        <f>IF(A72="","",PPMT('Zadání &amp; Výpočty'!$F$5/12,A72,'Zadání &amp; Výpočty'!$F$7,-'Zadání &amp; Výpočty'!$F$4,0,0))</f>
        <v>610.07984102674766</v>
      </c>
      <c r="D72" s="18">
        <f>IF(A72="","",IPMT('Zadání &amp; Výpočty'!$F$5/12,A72,'Zadání &amp; Výpočty'!$F$7,-'Zadání &amp; Výpočty'!$F$4,0))</f>
        <v>654.73226016160379</v>
      </c>
      <c r="E72" s="15">
        <f t="shared" si="1"/>
        <v>261282.82422361453</v>
      </c>
    </row>
    <row r="73" spans="1:5" x14ac:dyDescent="0.2">
      <c r="A73" s="13">
        <f>IF(A72&lt;'Zadání &amp; Výpočty'!$F$7,A72+1,"")</f>
        <v>70</v>
      </c>
      <c r="B73" s="20">
        <f>IF(A73="","",PMT('Zadání &amp; Výpočty'!$F$5/12,'Zadání &amp; Výpočty'!$F$7-A72,-E72,0))</f>
        <v>1264.8121011883504</v>
      </c>
      <c r="C73" s="18">
        <f>IF(A73="","",PPMT('Zadání &amp; Výpočty'!$F$5/12,A73,'Zadání &amp; Výpočty'!$F$7,-'Zadání &amp; Výpočty'!$F$4,0,0))</f>
        <v>611.60504062931466</v>
      </c>
      <c r="D73" s="18">
        <f>IF(A73="","",IPMT('Zadání &amp; Výpočty'!$F$5/12,A73,'Zadání &amp; Výpočty'!$F$7,-'Zadání &amp; Výpočty'!$F$4,0))</f>
        <v>653.20706055903679</v>
      </c>
      <c r="E73" s="15">
        <f t="shared" si="1"/>
        <v>260671.21918298522</v>
      </c>
    </row>
    <row r="74" spans="1:5" x14ac:dyDescent="0.2">
      <c r="A74" s="13">
        <f>IF(A73&lt;'Zadání &amp; Výpočty'!$F$7,A73+1,"")</f>
        <v>71</v>
      </c>
      <c r="B74" s="20">
        <f>IF(A74="","",PMT('Zadání &amp; Výpočty'!$F$5/12,'Zadání &amp; Výpočty'!$F$7-A73,-E73,0))</f>
        <v>1264.8121011883504</v>
      </c>
      <c r="C74" s="18">
        <f>IF(A74="","",PPMT('Zadání &amp; Výpočty'!$F$5/12,A74,'Zadání &amp; Výpočty'!$F$7,-'Zadání &amp; Výpočty'!$F$4,0,0))</f>
        <v>613.13405323088784</v>
      </c>
      <c r="D74" s="18">
        <f>IF(A74="","",IPMT('Zadání &amp; Výpočty'!$F$5/12,A74,'Zadání &amp; Výpočty'!$F$7,-'Zadání &amp; Výpočty'!$F$4,0))</f>
        <v>651.67804795746349</v>
      </c>
      <c r="E74" s="15">
        <f t="shared" si="1"/>
        <v>260058.08512975433</v>
      </c>
    </row>
    <row r="75" spans="1:5" x14ac:dyDescent="0.2">
      <c r="A75" s="13">
        <f>IF(A74&lt;'Zadání &amp; Výpočty'!$F$7,A74+1,"")</f>
        <v>72</v>
      </c>
      <c r="B75" s="20">
        <f>IF(A75="","",PMT('Zadání &amp; Výpočty'!$F$5/12,'Zadání &amp; Výpočty'!$F$7-A74,-E74,0))</f>
        <v>1264.8121011883509</v>
      </c>
      <c r="C75" s="18">
        <f>IF(A75="","",PPMT('Zadání &amp; Výpočty'!$F$5/12,A75,'Zadání &amp; Výpočty'!$F$7,-'Zadání &amp; Výpočty'!$F$4,0,0))</f>
        <v>614.66688836396509</v>
      </c>
      <c r="D75" s="18">
        <f>IF(A75="","",IPMT('Zadání &amp; Výpočty'!$F$5/12,A75,'Zadání &amp; Výpočty'!$F$7,-'Zadání &amp; Výpočty'!$F$4,0))</f>
        <v>650.14521282438614</v>
      </c>
      <c r="E75" s="15">
        <f t="shared" si="1"/>
        <v>259443.41824139035</v>
      </c>
    </row>
    <row r="76" spans="1:5" x14ac:dyDescent="0.2">
      <c r="A76" s="13">
        <f>IF(A75&lt;'Zadání &amp; Výpočty'!$F$7,A75+1,"")</f>
        <v>73</v>
      </c>
      <c r="B76" s="20">
        <f>IF(A76="","",PMT('Zadání &amp; Výpočty'!$F$5/12,'Zadání &amp; Výpočty'!$F$7-A75,-E75,0))</f>
        <v>1264.8121011883504</v>
      </c>
      <c r="C76" s="18">
        <f>IF(A76="","",PPMT('Zadání &amp; Výpočty'!$F$5/12,A76,'Zadání &amp; Výpočty'!$F$7,-'Zadání &amp; Výpočty'!$F$4,0,0))</f>
        <v>616.20355558487506</v>
      </c>
      <c r="D76" s="18">
        <f>IF(A76="","",IPMT('Zadání &amp; Výpočty'!$F$5/12,A76,'Zadání &amp; Výpočty'!$F$7,-'Zadání &amp; Výpočty'!$F$4,0))</f>
        <v>648.60854560347627</v>
      </c>
      <c r="E76" s="15">
        <f t="shared" si="1"/>
        <v>258827.21468580546</v>
      </c>
    </row>
    <row r="77" spans="1:5" x14ac:dyDescent="0.2">
      <c r="A77" s="13">
        <f>IF(A76&lt;'Zadání &amp; Výpočty'!$F$7,A76+1,"")</f>
        <v>74</v>
      </c>
      <c r="B77" s="20">
        <f>IF(A77="","",PMT('Zadání &amp; Výpočty'!$F$5/12,'Zadání &amp; Výpočty'!$F$7-A76,-E76,0))</f>
        <v>1264.8121011883502</v>
      </c>
      <c r="C77" s="18">
        <f>IF(A77="","",PPMT('Zadání &amp; Výpočty'!$F$5/12,A77,'Zadání &amp; Výpočty'!$F$7,-'Zadání &amp; Výpočty'!$F$4,0,0))</f>
        <v>617.74406447383717</v>
      </c>
      <c r="D77" s="18">
        <f>IF(A77="","",IPMT('Zadání &amp; Výpočty'!$F$5/12,A77,'Zadání &amp; Výpočty'!$F$7,-'Zadání &amp; Výpočty'!$F$4,0))</f>
        <v>647.06803671451428</v>
      </c>
      <c r="E77" s="15">
        <f t="shared" si="1"/>
        <v>258209.47062133162</v>
      </c>
    </row>
    <row r="78" spans="1:5" x14ac:dyDescent="0.2">
      <c r="A78" s="13">
        <f>IF(A77&lt;'Zadání &amp; Výpočty'!$F$7,A77+1,"")</f>
        <v>75</v>
      </c>
      <c r="B78" s="20">
        <f>IF(A78="","",PMT('Zadání &amp; Výpočty'!$F$5/12,'Zadání &amp; Výpočty'!$F$7-A77,-E77,0))</f>
        <v>1264.8121011883502</v>
      </c>
      <c r="C78" s="18">
        <f>IF(A78="","",PPMT('Zadání &amp; Výpočty'!$F$5/12,A78,'Zadání &amp; Výpočty'!$F$7,-'Zadání &amp; Výpočty'!$F$4,0,0))</f>
        <v>619.28842463502178</v>
      </c>
      <c r="D78" s="18">
        <f>IF(A78="","",IPMT('Zadání &amp; Výpočty'!$F$5/12,A78,'Zadání &amp; Výpočty'!$F$7,-'Zadání &amp; Výpočty'!$F$4,0))</f>
        <v>645.52367655332978</v>
      </c>
      <c r="E78" s="15">
        <f t="shared" si="1"/>
        <v>257590.18219669661</v>
      </c>
    </row>
    <row r="79" spans="1:5" x14ac:dyDescent="0.2">
      <c r="A79" s="13">
        <f>IF(A78&lt;'Zadání &amp; Výpočty'!$F$7,A78+1,"")</f>
        <v>76</v>
      </c>
      <c r="B79" s="20">
        <f>IF(A79="","",PMT('Zadání &amp; Výpočty'!$F$5/12,'Zadání &amp; Výpočty'!$F$7-A78,-E78,0))</f>
        <v>1264.8121011883502</v>
      </c>
      <c r="C79" s="18">
        <f>IF(A79="","",PPMT('Zadání &amp; Výpočty'!$F$5/12,A79,'Zadání &amp; Výpočty'!$F$7,-'Zadání &amp; Výpočty'!$F$4,0,0))</f>
        <v>620.83664569660937</v>
      </c>
      <c r="D79" s="18">
        <f>IF(A79="","",IPMT('Zadání &amp; Výpočty'!$F$5/12,A79,'Zadání &amp; Výpočty'!$F$7,-'Zadání &amp; Výpočty'!$F$4,0))</f>
        <v>643.97545549174208</v>
      </c>
      <c r="E79" s="15">
        <f t="shared" si="1"/>
        <v>256969.34555100001</v>
      </c>
    </row>
    <row r="80" spans="1:5" x14ac:dyDescent="0.2">
      <c r="A80" s="13">
        <f>IF(A79&lt;'Zadání &amp; Výpočty'!$F$7,A79+1,"")</f>
        <v>77</v>
      </c>
      <c r="B80" s="20">
        <f>IF(A80="","",PMT('Zadání &amp; Výpočty'!$F$5/12,'Zadání &amp; Výpočty'!$F$7-A79,-E79,0))</f>
        <v>1264.8121011883504</v>
      </c>
      <c r="C80" s="18">
        <f>IF(A80="","",PPMT('Zadání &amp; Výpočty'!$F$5/12,A80,'Zadání &amp; Výpočty'!$F$7,-'Zadání &amp; Výpočty'!$F$4,0,0))</f>
        <v>622.38873731085084</v>
      </c>
      <c r="D80" s="18">
        <f>IF(A80="","",IPMT('Zadání &amp; Výpočty'!$F$5/12,A80,'Zadání &amp; Výpočty'!$F$7,-'Zadání &amp; Výpočty'!$F$4,0))</f>
        <v>642.42336387750049</v>
      </c>
      <c r="E80" s="15">
        <f t="shared" si="1"/>
        <v>256346.95681368915</v>
      </c>
    </row>
    <row r="81" spans="1:5" x14ac:dyDescent="0.2">
      <c r="A81" s="13">
        <f>IF(A80&lt;'Zadání &amp; Výpočty'!$F$7,A80+1,"")</f>
        <v>78</v>
      </c>
      <c r="B81" s="20">
        <f>IF(A81="","",PMT('Zadání &amp; Výpočty'!$F$5/12,'Zadání &amp; Výpočty'!$F$7-A80,-E80,0))</f>
        <v>1264.8121011883504</v>
      </c>
      <c r="C81" s="18">
        <f>IF(A81="","",PPMT('Zadání &amp; Výpočty'!$F$5/12,A81,'Zadání &amp; Výpočty'!$F$7,-'Zadání &amp; Výpočty'!$F$4,0,0))</f>
        <v>623.94470915412796</v>
      </c>
      <c r="D81" s="18">
        <f>IF(A81="","",IPMT('Zadání &amp; Výpočty'!$F$5/12,A81,'Zadání &amp; Výpočty'!$F$7,-'Zadání &amp; Výpočty'!$F$4,0))</f>
        <v>640.86739203422337</v>
      </c>
      <c r="E81" s="15">
        <f t="shared" si="1"/>
        <v>255723.01210453501</v>
      </c>
    </row>
    <row r="82" spans="1:5" x14ac:dyDescent="0.2">
      <c r="A82" s="13">
        <f>IF(A81&lt;'Zadání &amp; Výpočty'!$F$7,A81+1,"")</f>
        <v>79</v>
      </c>
      <c r="B82" s="20">
        <f>IF(A82="","",PMT('Zadání &amp; Výpočty'!$F$5/12,'Zadání &amp; Výpočty'!$F$7-A81,-E81,0))</f>
        <v>1264.8121011883502</v>
      </c>
      <c r="C82" s="18">
        <f>IF(A82="","",PPMT('Zadání &amp; Výpočty'!$F$5/12,A82,'Zadání &amp; Výpočty'!$F$7,-'Zadání &amp; Výpočty'!$F$4,0,0))</f>
        <v>625.50457092701333</v>
      </c>
      <c r="D82" s="18">
        <f>IF(A82="","",IPMT('Zadání &amp; Výpočty'!$F$5/12,A82,'Zadání &amp; Výpočty'!$F$7,-'Zadání &amp; Výpočty'!$F$4,0))</f>
        <v>639.30753026133812</v>
      </c>
      <c r="E82" s="15">
        <f t="shared" si="1"/>
        <v>255097.507533608</v>
      </c>
    </row>
    <row r="83" spans="1:5" x14ac:dyDescent="0.2">
      <c r="A83" s="13">
        <f>IF(A82&lt;'Zadání &amp; Výpočty'!$F$7,A82+1,"")</f>
        <v>80</v>
      </c>
      <c r="B83" s="20">
        <f>IF(A83="","",PMT('Zadání &amp; Výpočty'!$F$5/12,'Zadání &amp; Výpočty'!$F$7-A82,-E82,0))</f>
        <v>1264.8121011883502</v>
      </c>
      <c r="C83" s="18">
        <f>IF(A83="","",PPMT('Zadání &amp; Výpočty'!$F$5/12,A83,'Zadání &amp; Výpočty'!$F$7,-'Zadání &amp; Výpočty'!$F$4,0,0))</f>
        <v>627.06833235433089</v>
      </c>
      <c r="D83" s="18">
        <f>IF(A83="","",IPMT('Zadání &amp; Výpočty'!$F$5/12,A83,'Zadání &amp; Výpočty'!$F$7,-'Zadání &amp; Výpočty'!$F$4,0))</f>
        <v>637.74376883402056</v>
      </c>
      <c r="E83" s="15">
        <f t="shared" si="1"/>
        <v>254470.43920125367</v>
      </c>
    </row>
    <row r="84" spans="1:5" x14ac:dyDescent="0.2">
      <c r="A84" s="13">
        <f>IF(A83&lt;'Zadání &amp; Výpočty'!$F$7,A83+1,"")</f>
        <v>81</v>
      </c>
      <c r="B84" s="20">
        <f>IF(A84="","",PMT('Zadání &amp; Výpočty'!$F$5/12,'Zadání &amp; Výpočty'!$F$7-A83,-E83,0))</f>
        <v>1264.8121011883504</v>
      </c>
      <c r="C84" s="18">
        <f>IF(A84="","",PPMT('Zadání &amp; Výpočty'!$F$5/12,A84,'Zadání &amp; Výpočty'!$F$7,-'Zadání &amp; Výpočty'!$F$4,0,0))</f>
        <v>628.63600318521662</v>
      </c>
      <c r="D84" s="18">
        <f>IF(A84="","",IPMT('Zadání &amp; Výpočty'!$F$5/12,A84,'Zadání &amp; Výpočty'!$F$7,-'Zadání &amp; Výpočty'!$F$4,0))</f>
        <v>636.17609800313471</v>
      </c>
      <c r="E84" s="15">
        <f t="shared" si="1"/>
        <v>253841.80319806846</v>
      </c>
    </row>
    <row r="85" spans="1:5" x14ac:dyDescent="0.2">
      <c r="A85" s="13">
        <f>IF(A84&lt;'Zadání &amp; Výpočty'!$F$7,A84+1,"")</f>
        <v>82</v>
      </c>
      <c r="B85" s="20">
        <f>IF(A85="","",PMT('Zadání &amp; Výpočty'!$F$5/12,'Zadání &amp; Výpočty'!$F$7-A84,-E84,0))</f>
        <v>1264.8121011883502</v>
      </c>
      <c r="C85" s="18">
        <f>IF(A85="","",PPMT('Zadání &amp; Výpočty'!$F$5/12,A85,'Zadání &amp; Výpočty'!$F$7,-'Zadání &amp; Výpočty'!$F$4,0,0))</f>
        <v>630.20759319317972</v>
      </c>
      <c r="D85" s="18">
        <f>IF(A85="","",IPMT('Zadání &amp; Výpočty'!$F$5/12,A85,'Zadání &amp; Výpočty'!$F$7,-'Zadání &amp; Výpočty'!$F$4,0))</f>
        <v>634.60450799517173</v>
      </c>
      <c r="E85" s="15">
        <f t="shared" si="1"/>
        <v>253211.59560487527</v>
      </c>
    </row>
    <row r="86" spans="1:5" x14ac:dyDescent="0.2">
      <c r="A86" s="13">
        <f>IF(A85&lt;'Zadání &amp; Výpočty'!$F$7,A85+1,"")</f>
        <v>83</v>
      </c>
      <c r="B86" s="20">
        <f>IF(A86="","",PMT('Zadání &amp; Výpočty'!$F$5/12,'Zadání &amp; Výpočty'!$F$7-A85,-E85,0))</f>
        <v>1264.8121011883504</v>
      </c>
      <c r="C86" s="18">
        <f>IF(A86="","",PPMT('Zadání &amp; Výpočty'!$F$5/12,A86,'Zadání &amp; Výpočty'!$F$7,-'Zadání &amp; Výpočty'!$F$4,0,0))</f>
        <v>631.7831121761626</v>
      </c>
      <c r="D86" s="18">
        <f>IF(A86="","",IPMT('Zadání &amp; Výpočty'!$F$5/12,A86,'Zadání &amp; Výpočty'!$F$7,-'Zadání &amp; Výpočty'!$F$4,0))</f>
        <v>633.02898901218873</v>
      </c>
      <c r="E86" s="15">
        <f t="shared" si="1"/>
        <v>252579.8124926991</v>
      </c>
    </row>
    <row r="87" spans="1:5" x14ac:dyDescent="0.2">
      <c r="A87" s="13">
        <f>IF(A86&lt;'Zadání &amp; Výpočty'!$F$7,A86+1,"")</f>
        <v>84</v>
      </c>
      <c r="B87" s="20">
        <f>IF(A87="","",PMT('Zadání &amp; Výpočty'!$F$5/12,'Zadání &amp; Výpočty'!$F$7-A86,-E86,0))</f>
        <v>1264.8121011883504</v>
      </c>
      <c r="C87" s="18">
        <f>IF(A87="","",PPMT('Zadání &amp; Výpočty'!$F$5/12,A87,'Zadání &amp; Výpočty'!$F$7,-'Zadání &amp; Výpočty'!$F$4,0,0))</f>
        <v>633.36256995660312</v>
      </c>
      <c r="D87" s="18">
        <f>IF(A87="","",IPMT('Zadání &amp; Výpočty'!$F$5/12,A87,'Zadání &amp; Výpočty'!$F$7,-'Zadání &amp; Výpočty'!$F$4,0))</f>
        <v>631.44953123174832</v>
      </c>
      <c r="E87" s="15">
        <f t="shared" si="1"/>
        <v>251946.4499227425</v>
      </c>
    </row>
    <row r="88" spans="1:5" x14ac:dyDescent="0.2">
      <c r="A88" s="13">
        <f>IF(A87&lt;'Zadání &amp; Výpočty'!$F$7,A87+1,"")</f>
        <v>85</v>
      </c>
      <c r="B88" s="20">
        <f>IF(A88="","",PMT('Zadání &amp; Výpočty'!$F$5/12,'Zadání &amp; Výpočty'!$F$7-A87,-E87,0))</f>
        <v>1264.8121011883502</v>
      </c>
      <c r="C88" s="18">
        <f>IF(A88="","",PPMT('Zadání &amp; Výpočty'!$F$5/12,A88,'Zadání &amp; Výpočty'!$F$7,-'Zadání &amp; Výpočty'!$F$4,0,0))</f>
        <v>634.94597638149457</v>
      </c>
      <c r="D88" s="18">
        <f>IF(A88="","",IPMT('Zadání &amp; Výpočty'!$F$5/12,A88,'Zadání &amp; Výpočty'!$F$7,-'Zadání &amp; Výpočty'!$F$4,0))</f>
        <v>629.86612480685687</v>
      </c>
      <c r="E88" s="15">
        <f t="shared" si="1"/>
        <v>251311.50394636102</v>
      </c>
    </row>
    <row r="89" spans="1:5" x14ac:dyDescent="0.2">
      <c r="A89" s="13">
        <f>IF(A88&lt;'Zadání &amp; Výpočty'!$F$7,A88+1,"")</f>
        <v>86</v>
      </c>
      <c r="B89" s="20">
        <f>IF(A89="","",PMT('Zadání &amp; Výpočty'!$F$5/12,'Zadání &amp; Výpočty'!$F$7-A88,-E88,0))</f>
        <v>1264.8121011883504</v>
      </c>
      <c r="C89" s="18">
        <f>IF(A89="","",PPMT('Zadání &amp; Výpočty'!$F$5/12,A89,'Zadání &amp; Výpočty'!$F$7,-'Zadání &amp; Výpočty'!$F$4,0,0))</f>
        <v>636.53334132244822</v>
      </c>
      <c r="D89" s="18">
        <f>IF(A89="","",IPMT('Zadání &amp; Výpočty'!$F$5/12,A89,'Zadání &amp; Výpočty'!$F$7,-'Zadání &amp; Výpočty'!$F$4,0))</f>
        <v>628.27875986590311</v>
      </c>
      <c r="E89" s="15">
        <f t="shared" si="1"/>
        <v>250674.97060503857</v>
      </c>
    </row>
    <row r="90" spans="1:5" x14ac:dyDescent="0.2">
      <c r="A90" s="13">
        <f>IF(A89&lt;'Zadání &amp; Výpočty'!$F$7,A89+1,"")</f>
        <v>87</v>
      </c>
      <c r="B90" s="20">
        <f>IF(A90="","",PMT('Zadání &amp; Výpočty'!$F$5/12,'Zadání &amp; Výpočty'!$F$7-A89,-E89,0))</f>
        <v>1264.8121011883504</v>
      </c>
      <c r="C90" s="18">
        <f>IF(A90="","",PPMT('Zadání &amp; Výpočty'!$F$5/12,A90,'Zadání &amp; Výpočty'!$F$7,-'Zadání &amp; Výpočty'!$F$4,0,0))</f>
        <v>638.12467467575436</v>
      </c>
      <c r="D90" s="18">
        <f>IF(A90="","",IPMT('Zadání &amp; Výpočty'!$F$5/12,A90,'Zadání &amp; Výpočty'!$F$7,-'Zadání &amp; Výpočty'!$F$4,0))</f>
        <v>626.68742651259686</v>
      </c>
      <c r="E90" s="15">
        <f t="shared" si="1"/>
        <v>250036.84593036282</v>
      </c>
    </row>
    <row r="91" spans="1:5" x14ac:dyDescent="0.2">
      <c r="A91" s="13">
        <f>IF(A90&lt;'Zadání &amp; Výpočty'!$F$7,A90+1,"")</f>
        <v>88</v>
      </c>
      <c r="B91" s="20">
        <f>IF(A91="","",PMT('Zadání &amp; Výpočty'!$F$5/12,'Zadání &amp; Výpočty'!$F$7-A90,-E90,0))</f>
        <v>1264.8121011883502</v>
      </c>
      <c r="C91" s="18">
        <f>IF(A91="","",PPMT('Zadání &amp; Výpočty'!$F$5/12,A91,'Zadání &amp; Výpočty'!$F$7,-'Zadání &amp; Výpočty'!$F$4,0,0))</f>
        <v>639.71998636244382</v>
      </c>
      <c r="D91" s="18">
        <f>IF(A91="","",IPMT('Zadání &amp; Výpočty'!$F$5/12,A91,'Zadání &amp; Výpočty'!$F$7,-'Zadání &amp; Výpočty'!$F$4,0))</f>
        <v>625.09211482590763</v>
      </c>
      <c r="E91" s="15">
        <f t="shared" si="1"/>
        <v>249397.12594400038</v>
      </c>
    </row>
    <row r="92" spans="1:5" x14ac:dyDescent="0.2">
      <c r="A92" s="13">
        <f>IF(A91&lt;'Zadání &amp; Výpočty'!$F$7,A91+1,"")</f>
        <v>89</v>
      </c>
      <c r="B92" s="20">
        <f>IF(A92="","",PMT('Zadání &amp; Výpočty'!$F$5/12,'Zadání &amp; Výpočty'!$F$7-A91,-E91,0))</f>
        <v>1264.8121011883502</v>
      </c>
      <c r="C92" s="18">
        <f>IF(A92="","",PPMT('Zadání &amp; Výpočty'!$F$5/12,A92,'Zadání &amp; Výpočty'!$F$7,-'Zadání &amp; Výpočty'!$F$4,0,0))</f>
        <v>641.3192863283499</v>
      </c>
      <c r="D92" s="18">
        <f>IF(A92="","",IPMT('Zadání &amp; Výpočty'!$F$5/12,A92,'Zadání &amp; Výpočty'!$F$7,-'Zadání &amp; Výpočty'!$F$4,0))</f>
        <v>623.49281486000154</v>
      </c>
      <c r="E92" s="15">
        <f t="shared" si="1"/>
        <v>248755.80665767202</v>
      </c>
    </row>
    <row r="93" spans="1:5" x14ac:dyDescent="0.2">
      <c r="A93" s="13">
        <f>IF(A92&lt;'Zadání &amp; Výpočty'!$F$7,A92+1,"")</f>
        <v>90</v>
      </c>
      <c r="B93" s="20">
        <f>IF(A93="","",PMT('Zadání &amp; Výpočty'!$F$5/12,'Zadání &amp; Výpočty'!$F$7-A92,-E92,0))</f>
        <v>1264.8121011883504</v>
      </c>
      <c r="C93" s="18">
        <f>IF(A93="","",PPMT('Zadání &amp; Výpočty'!$F$5/12,A93,'Zadání &amp; Výpočty'!$F$7,-'Zadání &amp; Výpočty'!$F$4,0,0))</f>
        <v>642.92258454417072</v>
      </c>
      <c r="D93" s="18">
        <f>IF(A93="","",IPMT('Zadání &amp; Výpočty'!$F$5/12,A93,'Zadání &amp; Výpočty'!$F$7,-'Zadání &amp; Výpočty'!$F$4,0))</f>
        <v>621.88951664418062</v>
      </c>
      <c r="E93" s="15">
        <f t="shared" si="1"/>
        <v>248112.88407312785</v>
      </c>
    </row>
    <row r="94" spans="1:5" x14ac:dyDescent="0.2">
      <c r="A94" s="13">
        <f>IF(A93&lt;'Zadání &amp; Výpočty'!$F$7,A93+1,"")</f>
        <v>91</v>
      </c>
      <c r="B94" s="20">
        <f>IF(A94="","",PMT('Zadání &amp; Výpočty'!$F$5/12,'Zadání &amp; Výpočty'!$F$7-A93,-E93,0))</f>
        <v>1264.8121011883504</v>
      </c>
      <c r="C94" s="18">
        <f>IF(A94="","",PPMT('Zadání &amp; Výpočty'!$F$5/12,A94,'Zadání &amp; Výpočty'!$F$7,-'Zadání &amp; Výpočty'!$F$4,0,0))</f>
        <v>644.52989100553134</v>
      </c>
      <c r="D94" s="18">
        <f>IF(A94="","",IPMT('Zadání &amp; Výpočty'!$F$5/12,A94,'Zadání &amp; Výpočty'!$F$7,-'Zadání &amp; Výpočty'!$F$4,0))</f>
        <v>620.28221018282011</v>
      </c>
      <c r="E94" s="15">
        <f t="shared" si="1"/>
        <v>247468.3541821223</v>
      </c>
    </row>
    <row r="95" spans="1:5" x14ac:dyDescent="0.2">
      <c r="A95" s="13">
        <f>IF(A94&lt;'Zadání &amp; Výpočty'!$F$7,A94+1,"")</f>
        <v>92</v>
      </c>
      <c r="B95" s="20">
        <f>IF(A95="","",PMT('Zadání &amp; Výpočty'!$F$5/12,'Zadání &amp; Výpočty'!$F$7-A94,-E94,0))</f>
        <v>1264.8121011883502</v>
      </c>
      <c r="C95" s="18">
        <f>IF(A95="","",PPMT('Zadání &amp; Výpočty'!$F$5/12,A95,'Zadání &amp; Výpočty'!$F$7,-'Zadání &amp; Výpočty'!$F$4,0,0))</f>
        <v>646.14121573304499</v>
      </c>
      <c r="D95" s="18">
        <f>IF(A95="","",IPMT('Zadání &amp; Výpočty'!$F$5/12,A95,'Zadání &amp; Výpočty'!$F$7,-'Zadání &amp; Výpočty'!$F$4,0))</f>
        <v>618.67088545530646</v>
      </c>
      <c r="E95" s="15">
        <f t="shared" si="1"/>
        <v>246822.21296638926</v>
      </c>
    </row>
    <row r="96" spans="1:5" x14ac:dyDescent="0.2">
      <c r="A96" s="13">
        <f>IF(A95&lt;'Zadání &amp; Výpočty'!$F$7,A95+1,"")</f>
        <v>93</v>
      </c>
      <c r="B96" s="20">
        <f>IF(A96="","",PMT('Zadání &amp; Výpočty'!$F$5/12,'Zadání &amp; Výpočty'!$F$7-A95,-E95,0))</f>
        <v>1264.8121011883502</v>
      </c>
      <c r="C96" s="18">
        <f>IF(A96="","",PPMT('Zadání &amp; Výpočty'!$F$5/12,A96,'Zadání &amp; Výpočty'!$F$7,-'Zadání &amp; Výpočty'!$F$4,0,0))</f>
        <v>647.7565687723777</v>
      </c>
      <c r="D96" s="18">
        <f>IF(A96="","",IPMT('Zadání &amp; Výpočty'!$F$5/12,A96,'Zadání &amp; Výpočty'!$F$7,-'Zadání &amp; Výpočty'!$F$4,0))</f>
        <v>617.05553241597374</v>
      </c>
      <c r="E96" s="15">
        <f t="shared" si="1"/>
        <v>246174.45639761689</v>
      </c>
    </row>
    <row r="97" spans="1:5" x14ac:dyDescent="0.2">
      <c r="A97" s="13">
        <f>IF(A96&lt;'Zadání &amp; Výpočty'!$F$7,A96+1,"")</f>
        <v>94</v>
      </c>
      <c r="B97" s="20">
        <f>IF(A97="","",PMT('Zadání &amp; Výpočty'!$F$5/12,'Zadání &amp; Výpočty'!$F$7-A96,-E96,0))</f>
        <v>1264.8121011883502</v>
      </c>
      <c r="C97" s="18">
        <f>IF(A97="","",PPMT('Zadání &amp; Výpočty'!$F$5/12,A97,'Zadání &amp; Výpočty'!$F$7,-'Zadání &amp; Výpočty'!$F$4,0,0))</f>
        <v>649.37596019430862</v>
      </c>
      <c r="D97" s="18">
        <f>IF(A97="","",IPMT('Zadání &amp; Výpočty'!$F$5/12,A97,'Zadání &amp; Výpočty'!$F$7,-'Zadání &amp; Výpočty'!$F$4,0))</f>
        <v>615.43614099404283</v>
      </c>
      <c r="E97" s="15">
        <f t="shared" si="1"/>
        <v>245525.08043742258</v>
      </c>
    </row>
    <row r="98" spans="1:5" x14ac:dyDescent="0.2">
      <c r="A98" s="13">
        <f>IF(A97&lt;'Zadání &amp; Výpočty'!$F$7,A97+1,"")</f>
        <v>95</v>
      </c>
      <c r="B98" s="20">
        <f>IF(A98="","",PMT('Zadání &amp; Výpočty'!$F$5/12,'Zadání &amp; Výpočty'!$F$7-A97,-E97,0))</f>
        <v>1264.8121011883502</v>
      </c>
      <c r="C98" s="18">
        <f>IF(A98="","",PPMT('Zadání &amp; Výpočty'!$F$5/12,A98,'Zadání &amp; Výpočty'!$F$7,-'Zadání &amp; Výpočty'!$F$4,0,0))</f>
        <v>650.9994000947944</v>
      </c>
      <c r="D98" s="18">
        <f>IF(A98="","",IPMT('Zadání &amp; Výpočty'!$F$5/12,A98,'Zadání &amp; Výpočty'!$F$7,-'Zadání &amp; Výpočty'!$F$4,0))</f>
        <v>613.81270109355705</v>
      </c>
      <c r="E98" s="15">
        <f t="shared" si="1"/>
        <v>244874.08103732779</v>
      </c>
    </row>
    <row r="99" spans="1:5" x14ac:dyDescent="0.2">
      <c r="A99" s="13">
        <f>IF(A98&lt;'Zadání &amp; Výpočty'!$F$7,A98+1,"")</f>
        <v>96</v>
      </c>
      <c r="B99" s="20">
        <f>IF(A99="","",PMT('Zadání &amp; Výpočty'!$F$5/12,'Zadání &amp; Výpočty'!$F$7-A98,-E98,0))</f>
        <v>1264.8121011883504</v>
      </c>
      <c r="C99" s="18">
        <f>IF(A99="","",PPMT('Zadání &amp; Výpočty'!$F$5/12,A99,'Zadání &amp; Výpočty'!$F$7,-'Zadání &amp; Výpočty'!$F$4,0,0))</f>
        <v>652.62689859503132</v>
      </c>
      <c r="D99" s="18">
        <f>IF(A99="","",IPMT('Zadání &amp; Výpočty'!$F$5/12,A99,'Zadání &amp; Výpočty'!$F$7,-'Zadání &amp; Výpočty'!$F$4,0))</f>
        <v>612.1852025933199</v>
      </c>
      <c r="E99" s="15">
        <f t="shared" si="1"/>
        <v>244221.45413873275</v>
      </c>
    </row>
    <row r="100" spans="1:5" x14ac:dyDescent="0.2">
      <c r="A100" s="13">
        <f>IF(A99&lt;'Zadání &amp; Výpočty'!$F$7,A99+1,"")</f>
        <v>97</v>
      </c>
      <c r="B100" s="20">
        <f>IF(A100="","",PMT('Zadání &amp; Výpočty'!$F$5/12,'Zadání &amp; Výpočty'!$F$7-A99,-E99,0))</f>
        <v>1264.8121011883504</v>
      </c>
      <c r="C100" s="18">
        <f>IF(A100="","",PPMT('Zadání &amp; Výpočty'!$F$5/12,A100,'Zadání &amp; Výpočty'!$F$7,-'Zadání &amp; Výpočty'!$F$4,0,0))</f>
        <v>654.25846584151896</v>
      </c>
      <c r="D100" s="18">
        <f>IF(A100="","",IPMT('Zadání &amp; Výpočty'!$F$5/12,A100,'Zadání &amp; Výpočty'!$F$7,-'Zadání &amp; Výpočty'!$F$4,0))</f>
        <v>610.55363534683227</v>
      </c>
      <c r="E100" s="15">
        <f t="shared" si="1"/>
        <v>243567.19567289122</v>
      </c>
    </row>
    <row r="101" spans="1:5" x14ac:dyDescent="0.2">
      <c r="A101" s="13">
        <f>IF(A100&lt;'Zadání &amp; Výpočty'!$F$7,A100+1,"")</f>
        <v>98</v>
      </c>
      <c r="B101" s="20">
        <f>IF(A101="","",PMT('Zadání &amp; Výpočty'!$F$5/12,'Zadání &amp; Výpočty'!$F$7-A100,-E100,0))</f>
        <v>1264.8121011883502</v>
      </c>
      <c r="C101" s="18">
        <f>IF(A101="","",PPMT('Zadání &amp; Výpočty'!$F$5/12,A101,'Zadání &amp; Výpočty'!$F$7,-'Zadání &amp; Výpočty'!$F$4,0,0))</f>
        <v>655.8941120061229</v>
      </c>
      <c r="D101" s="18">
        <f>IF(A101="","",IPMT('Zadání &amp; Výpočty'!$F$5/12,A101,'Zadání &amp; Výpočty'!$F$7,-'Zadání &amp; Výpočty'!$F$4,0))</f>
        <v>608.91798918222867</v>
      </c>
      <c r="E101" s="15">
        <f t="shared" si="1"/>
        <v>242911.3015608851</v>
      </c>
    </row>
    <row r="102" spans="1:5" x14ac:dyDescent="0.2">
      <c r="A102" s="13">
        <f>IF(A101&lt;'Zadání &amp; Výpočty'!$F$7,A101+1,"")</f>
        <v>99</v>
      </c>
      <c r="B102" s="20">
        <f>IF(A102="","",PMT('Zadání &amp; Výpočty'!$F$5/12,'Zadání &amp; Výpočty'!$F$7-A101,-E101,0))</f>
        <v>1264.8121011883502</v>
      </c>
      <c r="C102" s="18">
        <f>IF(A102="","",PPMT('Zadání &amp; Výpočty'!$F$5/12,A102,'Zadání &amp; Výpočty'!$F$7,-'Zadání &amp; Výpočty'!$F$4,0,0))</f>
        <v>657.5338472861381</v>
      </c>
      <c r="D102" s="18">
        <f>IF(A102="","",IPMT('Zadání &amp; Výpočty'!$F$5/12,A102,'Zadání &amp; Výpočty'!$F$7,-'Zadání &amp; Výpočty'!$F$4,0))</f>
        <v>607.27825390221335</v>
      </c>
      <c r="E102" s="15">
        <f t="shared" si="1"/>
        <v>242253.76771359897</v>
      </c>
    </row>
    <row r="103" spans="1:5" x14ac:dyDescent="0.2">
      <c r="A103" s="13">
        <f>IF(A102&lt;'Zadání &amp; Výpočty'!$F$7,A102+1,"")</f>
        <v>100</v>
      </c>
      <c r="B103" s="20">
        <f>IF(A103="","",PMT('Zadání &amp; Výpočty'!$F$5/12,'Zadání &amp; Výpočty'!$F$7-A102,-E102,0))</f>
        <v>1264.8121011883504</v>
      </c>
      <c r="C103" s="18">
        <f>IF(A103="","",PPMT('Zadání &amp; Výpočty'!$F$5/12,A103,'Zadání &amp; Výpočty'!$F$7,-'Zadání &amp; Výpočty'!$F$4,0,0))</f>
        <v>659.17768190435334</v>
      </c>
      <c r="D103" s="18">
        <f>IF(A103="","",IPMT('Zadání &amp; Výpočty'!$F$5/12,A103,'Zadání &amp; Výpočty'!$F$7,-'Zadání &amp; Výpočty'!$F$4,0))</f>
        <v>605.63441928399789</v>
      </c>
      <c r="E103" s="15">
        <f t="shared" si="1"/>
        <v>241594.59003169462</v>
      </c>
    </row>
    <row r="104" spans="1:5" x14ac:dyDescent="0.2">
      <c r="A104" s="13">
        <f>IF(A103&lt;'Zadání &amp; Výpočty'!$F$7,A103+1,"")</f>
        <v>101</v>
      </c>
      <c r="B104" s="20">
        <f>IF(A104="","",PMT('Zadání &amp; Výpočty'!$F$5/12,'Zadání &amp; Výpočty'!$F$7-A103,-E103,0))</f>
        <v>1264.8121011883502</v>
      </c>
      <c r="C104" s="18">
        <f>IF(A104="","",PPMT('Zadání &amp; Výpočty'!$F$5/12,A104,'Zadání &amp; Výpočty'!$F$7,-'Zadání &amp; Výpočty'!$F$4,0,0))</f>
        <v>660.8256261091143</v>
      </c>
      <c r="D104" s="18">
        <f>IF(A104="","",IPMT('Zadání &amp; Výpočty'!$F$5/12,A104,'Zadání &amp; Výpočty'!$F$7,-'Zadání &amp; Výpočty'!$F$4,0))</f>
        <v>603.98647507923715</v>
      </c>
      <c r="E104" s="15">
        <f t="shared" si="1"/>
        <v>240933.76440558551</v>
      </c>
    </row>
    <row r="105" spans="1:5" x14ac:dyDescent="0.2">
      <c r="A105" s="13">
        <f>IF(A104&lt;'Zadání &amp; Výpočty'!$F$7,A104+1,"")</f>
        <v>102</v>
      </c>
      <c r="B105" s="20">
        <f>IF(A105="","",PMT('Zadání &amp; Výpočty'!$F$5/12,'Zadání &amp; Výpočty'!$F$7-A104,-E104,0))</f>
        <v>1264.8121011883502</v>
      </c>
      <c r="C105" s="18">
        <f>IF(A105="","",PPMT('Zadání &amp; Výpočty'!$F$5/12,A105,'Zadání &amp; Výpočty'!$F$7,-'Zadání &amp; Výpočty'!$F$4,0,0))</f>
        <v>662.47769017438713</v>
      </c>
      <c r="D105" s="18">
        <f>IF(A105="","",IPMT('Zadání &amp; Výpočty'!$F$5/12,A105,'Zadání &amp; Výpočty'!$F$7,-'Zadání &amp; Výpočty'!$F$4,0))</f>
        <v>602.33441101396431</v>
      </c>
      <c r="E105" s="15">
        <f t="shared" si="1"/>
        <v>240271.28671541112</v>
      </c>
    </row>
    <row r="106" spans="1:5" x14ac:dyDescent="0.2">
      <c r="A106" s="13">
        <f>IF(A105&lt;'Zadání &amp; Výpočty'!$F$7,A105+1,"")</f>
        <v>103</v>
      </c>
      <c r="B106" s="20">
        <f>IF(A106="","",PMT('Zadání &amp; Výpočty'!$F$5/12,'Zadání &amp; Výpočty'!$F$7-A105,-E105,0))</f>
        <v>1264.8121011883504</v>
      </c>
      <c r="C106" s="18">
        <f>IF(A106="","",PPMT('Zadání &amp; Výpočty'!$F$5/12,A106,'Zadání &amp; Výpočty'!$F$7,-'Zadání &amp; Výpočty'!$F$4,0,0))</f>
        <v>664.13388439982316</v>
      </c>
      <c r="D106" s="18">
        <f>IF(A106="","",IPMT('Zadání &amp; Výpočty'!$F$5/12,A106,'Zadání &amp; Výpočty'!$F$7,-'Zadání &amp; Výpočty'!$F$4,0))</f>
        <v>600.67821678852829</v>
      </c>
      <c r="E106" s="15">
        <f t="shared" si="1"/>
        <v>239607.15283101131</v>
      </c>
    </row>
    <row r="107" spans="1:5" x14ac:dyDescent="0.2">
      <c r="A107" s="13">
        <f>IF(A106&lt;'Zadání &amp; Výpočty'!$F$7,A106+1,"")</f>
        <v>104</v>
      </c>
      <c r="B107" s="20">
        <f>IF(A107="","",PMT('Zadání &amp; Výpočty'!$F$5/12,'Zadání &amp; Výpočty'!$F$7-A106,-E106,0))</f>
        <v>1264.8121011883504</v>
      </c>
      <c r="C107" s="18">
        <f>IF(A107="","",PPMT('Zadání &amp; Výpočty'!$F$5/12,A107,'Zadání &amp; Výpočty'!$F$7,-'Zadání &amp; Výpočty'!$F$4,0,0))</f>
        <v>665.79421911082261</v>
      </c>
      <c r="D107" s="18">
        <f>IF(A107="","",IPMT('Zadání &amp; Výpočty'!$F$5/12,A107,'Zadání &amp; Výpočty'!$F$7,-'Zadání &amp; Výpočty'!$F$4,0))</f>
        <v>599.01788207752884</v>
      </c>
      <c r="E107" s="15">
        <f t="shared" si="1"/>
        <v>238941.35861190048</v>
      </c>
    </row>
    <row r="108" spans="1:5" x14ac:dyDescent="0.2">
      <c r="A108" s="13">
        <f>IF(A107&lt;'Zadání &amp; Výpočty'!$F$7,A107+1,"")</f>
        <v>105</v>
      </c>
      <c r="B108" s="20">
        <f>IF(A108="","",PMT('Zadání &amp; Výpočty'!$F$5/12,'Zadání &amp; Výpočty'!$F$7-A107,-E107,0))</f>
        <v>1264.8121011883504</v>
      </c>
      <c r="C108" s="18">
        <f>IF(A108="","",PPMT('Zadání &amp; Výpočty'!$F$5/12,A108,'Zadání &amp; Výpočty'!$F$7,-'Zadání &amp; Výpočty'!$F$4,0,0))</f>
        <v>667.45870465859957</v>
      </c>
      <c r="D108" s="18">
        <f>IF(A108="","",IPMT('Zadání &amp; Výpočty'!$F$5/12,A108,'Zadání &amp; Výpočty'!$F$7,-'Zadání &amp; Výpočty'!$F$4,0))</f>
        <v>597.35339652975165</v>
      </c>
      <c r="E108" s="15">
        <f t="shared" si="1"/>
        <v>238273.89990724187</v>
      </c>
    </row>
    <row r="109" spans="1:5" x14ac:dyDescent="0.2">
      <c r="A109" s="13">
        <f>IF(A108&lt;'Zadání &amp; Výpočty'!$F$7,A108+1,"")</f>
        <v>106</v>
      </c>
      <c r="B109" s="20">
        <f>IF(A109="","",PMT('Zadání &amp; Výpočty'!$F$5/12,'Zadání &amp; Výpočty'!$F$7-A108,-E108,0))</f>
        <v>1264.8121011883502</v>
      </c>
      <c r="C109" s="18">
        <f>IF(A109="","",PPMT('Zadání &amp; Výpočty'!$F$5/12,A109,'Zadání &amp; Výpočty'!$F$7,-'Zadání &amp; Výpočty'!$F$4,0,0))</f>
        <v>669.1273514202461</v>
      </c>
      <c r="D109" s="18">
        <f>IF(A109="","",IPMT('Zadání &amp; Výpočty'!$F$5/12,A109,'Zadání &amp; Výpočty'!$F$7,-'Zadání &amp; Výpočty'!$F$4,0))</f>
        <v>595.68474976810523</v>
      </c>
      <c r="E109" s="15">
        <f t="shared" si="1"/>
        <v>237604.77255582163</v>
      </c>
    </row>
    <row r="110" spans="1:5" x14ac:dyDescent="0.2">
      <c r="A110" s="13">
        <f>IF(A109&lt;'Zadání &amp; Výpočty'!$F$7,A109+1,"")</f>
        <v>107</v>
      </c>
      <c r="B110" s="20">
        <f>IF(A110="","",PMT('Zadání &amp; Výpočty'!$F$5/12,'Zadání &amp; Výpočty'!$F$7-A109,-E109,0))</f>
        <v>1264.8121011883502</v>
      </c>
      <c r="C110" s="18">
        <f>IF(A110="","",PPMT('Zadání &amp; Výpočty'!$F$5/12,A110,'Zadání &amp; Výpočty'!$F$7,-'Zadání &amp; Výpočty'!$F$4,0,0))</f>
        <v>670.80016979879667</v>
      </c>
      <c r="D110" s="18">
        <f>IF(A110="","",IPMT('Zadání &amp; Výpočty'!$F$5/12,A110,'Zadání &amp; Výpočty'!$F$7,-'Zadání &amp; Výpočty'!$F$4,0))</f>
        <v>594.01193138955466</v>
      </c>
      <c r="E110" s="15">
        <f t="shared" si="1"/>
        <v>236933.97238602283</v>
      </c>
    </row>
    <row r="111" spans="1:5" x14ac:dyDescent="0.2">
      <c r="A111" s="13">
        <f>IF(A110&lt;'Zadání &amp; Výpočty'!$F$7,A110+1,"")</f>
        <v>108</v>
      </c>
      <c r="B111" s="20">
        <f>IF(A111="","",PMT('Zadání &amp; Výpočty'!$F$5/12,'Zadání &amp; Výpočty'!$F$7-A110,-E110,0))</f>
        <v>1264.8121011883502</v>
      </c>
      <c r="C111" s="18">
        <f>IF(A111="","",PPMT('Zadání &amp; Výpočty'!$F$5/12,A111,'Zadání &amp; Výpočty'!$F$7,-'Zadání &amp; Výpočty'!$F$4,0,0))</f>
        <v>672.47717022329368</v>
      </c>
      <c r="D111" s="18">
        <f>IF(A111="","",IPMT('Zadání &amp; Výpočty'!$F$5/12,A111,'Zadání &amp; Výpočty'!$F$7,-'Zadání &amp; Výpočty'!$F$4,0))</f>
        <v>592.33493096505777</v>
      </c>
      <c r="E111" s="15">
        <f t="shared" si="1"/>
        <v>236261.49521579954</v>
      </c>
    </row>
    <row r="112" spans="1:5" x14ac:dyDescent="0.2">
      <c r="A112" s="13">
        <f>IF(A111&lt;'Zadání &amp; Výpočty'!$F$7,A111+1,"")</f>
        <v>109</v>
      </c>
      <c r="B112" s="20">
        <f>IF(A112="","",PMT('Zadání &amp; Výpočty'!$F$5/12,'Zadání &amp; Výpočty'!$F$7-A111,-E111,0))</f>
        <v>1264.8121011883502</v>
      </c>
      <c r="C112" s="18">
        <f>IF(A112="","",PPMT('Zadání &amp; Výpočty'!$F$5/12,A112,'Zadání &amp; Výpočty'!$F$7,-'Zadání &amp; Výpočty'!$F$4,0,0))</f>
        <v>674.15836314885212</v>
      </c>
      <c r="D112" s="18">
        <f>IF(A112="","",IPMT('Zadání &amp; Výpočty'!$F$5/12,A112,'Zadání &amp; Výpočty'!$F$7,-'Zadání &amp; Výpočty'!$F$4,0))</f>
        <v>590.65373803949933</v>
      </c>
      <c r="E112" s="15">
        <f t="shared" si="1"/>
        <v>235587.33685265068</v>
      </c>
    </row>
    <row r="113" spans="1:5" x14ac:dyDescent="0.2">
      <c r="A113" s="13">
        <f>IF(A112&lt;'Zadání &amp; Výpočty'!$F$7,A112+1,"")</f>
        <v>110</v>
      </c>
      <c r="B113" s="20">
        <f>IF(A113="","",PMT('Zadání &amp; Výpočty'!$F$5/12,'Zadání &amp; Výpočty'!$F$7-A112,-E112,0))</f>
        <v>1264.8121011883502</v>
      </c>
      <c r="C113" s="18">
        <f>IF(A113="","",PPMT('Zadání &amp; Výpočty'!$F$5/12,A113,'Zadání &amp; Výpočty'!$F$7,-'Zadání &amp; Výpočty'!$F$4,0,0))</f>
        <v>675.84375905672425</v>
      </c>
      <c r="D113" s="18">
        <f>IF(A113="","",IPMT('Zadání &amp; Výpočty'!$F$5/12,A113,'Zadání &amp; Výpočty'!$F$7,-'Zadání &amp; Výpočty'!$F$4,0))</f>
        <v>588.96834213162742</v>
      </c>
      <c r="E113" s="15">
        <f t="shared" si="1"/>
        <v>234911.49309359395</v>
      </c>
    </row>
    <row r="114" spans="1:5" x14ac:dyDescent="0.2">
      <c r="A114" s="13">
        <f>IF(A113&lt;'Zadání &amp; Výpočty'!$F$7,A113+1,"")</f>
        <v>111</v>
      </c>
      <c r="B114" s="20">
        <f>IF(A114="","",PMT('Zadání &amp; Výpočty'!$F$5/12,'Zadání &amp; Výpočty'!$F$7-A113,-E113,0))</f>
        <v>1264.8121011883504</v>
      </c>
      <c r="C114" s="18">
        <f>IF(A114="","",PPMT('Zadání &amp; Výpočty'!$F$5/12,A114,'Zadání &amp; Výpočty'!$F$7,-'Zadání &amp; Výpočty'!$F$4,0,0))</f>
        <v>677.53336845436581</v>
      </c>
      <c r="D114" s="18">
        <f>IF(A114="","",IPMT('Zadání &amp; Výpočty'!$F$5/12,A114,'Zadání &amp; Výpočty'!$F$7,-'Zadání &amp; Výpočty'!$F$4,0))</f>
        <v>587.27873273398541</v>
      </c>
      <c r="E114" s="15">
        <f t="shared" si="1"/>
        <v>234233.95972513958</v>
      </c>
    </row>
    <row r="115" spans="1:5" x14ac:dyDescent="0.2">
      <c r="A115" s="13">
        <f>IF(A114&lt;'Zadání &amp; Výpočty'!$F$7,A114+1,"")</f>
        <v>112</v>
      </c>
      <c r="B115" s="20">
        <f>IF(A115="","",PMT('Zadání &amp; Výpočty'!$F$5/12,'Zadání &amp; Výpočty'!$F$7-A114,-E114,0))</f>
        <v>1264.8121011883502</v>
      </c>
      <c r="C115" s="18">
        <f>IF(A115="","",PPMT('Zadání &amp; Výpočty'!$F$5/12,A115,'Zadání &amp; Výpočty'!$F$7,-'Zadání &amp; Výpočty'!$F$4,0,0))</f>
        <v>679.22720187550181</v>
      </c>
      <c r="D115" s="18">
        <f>IF(A115="","",IPMT('Zadání &amp; Výpočty'!$F$5/12,A115,'Zadání &amp; Výpočty'!$F$7,-'Zadání &amp; Výpočty'!$F$4,0))</f>
        <v>585.58489931284964</v>
      </c>
      <c r="E115" s="15">
        <f t="shared" si="1"/>
        <v>233554.73252326407</v>
      </c>
    </row>
    <row r="116" spans="1:5" x14ac:dyDescent="0.2">
      <c r="A116" s="13">
        <f>IF(A115&lt;'Zadání &amp; Výpočty'!$F$7,A115+1,"")</f>
        <v>113</v>
      </c>
      <c r="B116" s="20">
        <f>IF(A116="","",PMT('Zadání &amp; Výpočty'!$F$5/12,'Zadání &amp; Výpočty'!$F$7-A115,-E115,0))</f>
        <v>1264.81210118835</v>
      </c>
      <c r="C116" s="18">
        <f>IF(A116="","",PPMT('Zadání &amp; Výpočty'!$F$5/12,A116,'Zadání &amp; Výpočty'!$F$7,-'Zadání &amp; Výpočty'!$F$4,0,0))</f>
        <v>680.92526988019063</v>
      </c>
      <c r="D116" s="18">
        <f>IF(A116="","",IPMT('Zadání &amp; Výpočty'!$F$5/12,A116,'Zadání &amp; Výpočty'!$F$7,-'Zadání &amp; Výpočty'!$F$4,0))</f>
        <v>583.88683130816082</v>
      </c>
      <c r="E116" s="15">
        <f t="shared" si="1"/>
        <v>232873.80725338389</v>
      </c>
    </row>
    <row r="117" spans="1:5" x14ac:dyDescent="0.2">
      <c r="A117" s="13">
        <f>IF(A116&lt;'Zadání &amp; Výpočty'!$F$7,A116+1,"")</f>
        <v>114</v>
      </c>
      <c r="B117" s="20">
        <f>IF(A117="","",PMT('Zadání &amp; Výpočty'!$F$5/12,'Zadání &amp; Výpočty'!$F$7-A116,-E116,0))</f>
        <v>1264.81210118835</v>
      </c>
      <c r="C117" s="18">
        <f>IF(A117="","",PPMT('Zadání &amp; Výpočty'!$F$5/12,A117,'Zadání &amp; Výpočty'!$F$7,-'Zadání &amp; Výpočty'!$F$4,0,0))</f>
        <v>682.62758305489103</v>
      </c>
      <c r="D117" s="18">
        <f>IF(A117="","",IPMT('Zadání &amp; Výpočty'!$F$5/12,A117,'Zadání &amp; Výpočty'!$F$7,-'Zadání &amp; Výpočty'!$F$4,0))</f>
        <v>582.18451813346041</v>
      </c>
      <c r="E117" s="15">
        <f t="shared" si="1"/>
        <v>232191.179670329</v>
      </c>
    </row>
    <row r="118" spans="1:5" x14ac:dyDescent="0.2">
      <c r="A118" s="13">
        <f>IF(A117&lt;'Zadání &amp; Výpočty'!$F$7,A117+1,"")</f>
        <v>115</v>
      </c>
      <c r="B118" s="20">
        <f>IF(A118="","",PMT('Zadání &amp; Výpočty'!$F$5/12,'Zadání &amp; Výpočty'!$F$7-A117,-E117,0))</f>
        <v>1264.8121011883504</v>
      </c>
      <c r="C118" s="18">
        <f>IF(A118="","",PPMT('Zadání &amp; Výpočty'!$F$5/12,A118,'Zadání &amp; Výpočty'!$F$7,-'Zadání &amp; Výpočty'!$F$4,0,0))</f>
        <v>684.33415201252842</v>
      </c>
      <c r="D118" s="18">
        <f>IF(A118="","",IPMT('Zadání &amp; Výpočty'!$F$5/12,A118,'Zadání &amp; Výpočty'!$F$7,-'Zadání &amp; Výpočty'!$F$4,0))</f>
        <v>580.47794917582291</v>
      </c>
      <c r="E118" s="15">
        <f t="shared" si="1"/>
        <v>231506.84551831646</v>
      </c>
    </row>
    <row r="119" spans="1:5" x14ac:dyDescent="0.2">
      <c r="A119" s="13">
        <f>IF(A118&lt;'Zadání &amp; Výpočty'!$F$7,A118+1,"")</f>
        <v>116</v>
      </c>
      <c r="B119" s="20">
        <f>IF(A119="","",PMT('Zadání &amp; Výpočty'!$F$5/12,'Zadání &amp; Výpočty'!$F$7-A118,-E118,0))</f>
        <v>1264.8121011883504</v>
      </c>
      <c r="C119" s="18">
        <f>IF(A119="","",PPMT('Zadání &amp; Výpočty'!$F$5/12,A119,'Zadání &amp; Výpočty'!$F$7,-'Zadání &amp; Výpočty'!$F$4,0,0))</f>
        <v>686.04498739255973</v>
      </c>
      <c r="D119" s="18">
        <f>IF(A119="","",IPMT('Zadání &amp; Výpočty'!$F$5/12,A119,'Zadání &amp; Výpočty'!$F$7,-'Zadání &amp; Výpočty'!$F$4,0))</f>
        <v>578.76711379579172</v>
      </c>
      <c r="E119" s="15">
        <f t="shared" si="1"/>
        <v>230820.80053092391</v>
      </c>
    </row>
    <row r="120" spans="1:5" x14ac:dyDescent="0.2">
      <c r="A120" s="13">
        <f>IF(A119&lt;'Zadání &amp; Výpočty'!$F$7,A119+1,"")</f>
        <v>117</v>
      </c>
      <c r="B120" s="20">
        <f>IF(A120="","",PMT('Zadání &amp; Výpočty'!$F$5/12,'Zadání &amp; Výpočty'!$F$7-A119,-E119,0))</f>
        <v>1264.8121011883502</v>
      </c>
      <c r="C120" s="18">
        <f>IF(A120="","",PPMT('Zadání &amp; Výpočty'!$F$5/12,A120,'Zadání &amp; Výpočty'!$F$7,-'Zadání &amp; Výpočty'!$F$4,0,0))</f>
        <v>687.76009986104111</v>
      </c>
      <c r="D120" s="18">
        <f>IF(A120="","",IPMT('Zadání &amp; Výpočty'!$F$5/12,A120,'Zadání &amp; Výpočty'!$F$7,-'Zadání &amp; Výpočty'!$F$4,0))</f>
        <v>577.05200132731034</v>
      </c>
      <c r="E120" s="15">
        <f t="shared" si="1"/>
        <v>230133.04043106287</v>
      </c>
    </row>
    <row r="121" spans="1:5" x14ac:dyDescent="0.2">
      <c r="A121" s="13">
        <f>IF(A120&lt;'Zadání &amp; Výpočty'!$F$7,A120+1,"")</f>
        <v>118</v>
      </c>
      <c r="B121" s="20">
        <f>IF(A121="","",PMT('Zadání &amp; Výpočty'!$F$5/12,'Zadání &amp; Výpočty'!$F$7-A120,-E120,0))</f>
        <v>1264.8121011883502</v>
      </c>
      <c r="C121" s="18">
        <f>IF(A121="","",PPMT('Zadání &amp; Výpočty'!$F$5/12,A121,'Zadání &amp; Výpočty'!$F$7,-'Zadání &amp; Výpočty'!$F$4,0,0))</f>
        <v>689.47950011069361</v>
      </c>
      <c r="D121" s="18">
        <f>IF(A121="","",IPMT('Zadání &amp; Výpočty'!$F$5/12,A121,'Zadání &amp; Výpočty'!$F$7,-'Zadání &amp; Výpočty'!$F$4,0))</f>
        <v>575.33260107765773</v>
      </c>
      <c r="E121" s="15">
        <f t="shared" si="1"/>
        <v>229443.56093095217</v>
      </c>
    </row>
    <row r="122" spans="1:5" x14ac:dyDescent="0.2">
      <c r="A122" s="13">
        <f>IF(A121&lt;'Zadání &amp; Výpočty'!$F$7,A121+1,"")</f>
        <v>119</v>
      </c>
      <c r="B122" s="20">
        <f>IF(A122="","",PMT('Zadání &amp; Výpočty'!$F$5/12,'Zadání &amp; Výpočty'!$F$7-A121,-E121,0))</f>
        <v>1264.81210118835</v>
      </c>
      <c r="C122" s="18">
        <f>IF(A122="","",PPMT('Zadání &amp; Výpočty'!$F$5/12,A122,'Zadání &amp; Výpočty'!$F$7,-'Zadání &amp; Výpočty'!$F$4,0,0))</f>
        <v>691.20319886097036</v>
      </c>
      <c r="D122" s="18">
        <f>IF(A122="","",IPMT('Zadání &amp; Výpočty'!$F$5/12,A122,'Zadání &amp; Výpočty'!$F$7,-'Zadání &amp; Výpočty'!$F$4,0))</f>
        <v>573.60890232738109</v>
      </c>
      <c r="E122" s="15">
        <f t="shared" si="1"/>
        <v>228752.35773209119</v>
      </c>
    </row>
    <row r="123" spans="1:5" x14ac:dyDescent="0.2">
      <c r="A123" s="13">
        <f>IF(A122&lt;'Zadání &amp; Výpočty'!$F$7,A122+1,"")</f>
        <v>120</v>
      </c>
      <c r="B123" s="20">
        <f>IF(A123="","",PMT('Zadání &amp; Výpočty'!$F$5/12,'Zadání &amp; Výpočty'!$F$7-A122,-E122,0))</f>
        <v>1264.8121011883497</v>
      </c>
      <c r="C123" s="18">
        <f>IF(A123="","",PPMT('Zadání &amp; Výpočty'!$F$5/12,A123,'Zadání &amp; Výpočty'!$F$7,-'Zadání &amp; Výpočty'!$F$4,0,0))</f>
        <v>692.93120685812278</v>
      </c>
      <c r="D123" s="18">
        <f>IF(A123="","",IPMT('Zadání &amp; Výpočty'!$F$5/12,A123,'Zadání &amp; Výpočty'!$F$7,-'Zadání &amp; Výpočty'!$F$4,0))</f>
        <v>571.88089433022867</v>
      </c>
      <c r="E123" s="15">
        <f t="shared" si="1"/>
        <v>228059.42652523305</v>
      </c>
    </row>
    <row r="124" spans="1:5" x14ac:dyDescent="0.2">
      <c r="A124" s="13">
        <f>IF(A123&lt;'Zadání &amp; Výpočty'!$F$7,A123+1,"")</f>
        <v>121</v>
      </c>
      <c r="B124" s="20">
        <f>IF(A124="","",PMT('Zadání &amp; Výpočty'!$F$5/12,'Zadání &amp; Výpočty'!$F$7-A123,-E123,0))</f>
        <v>1264.81210118835</v>
      </c>
      <c r="C124" s="18">
        <f>IF(A124="","",PPMT('Zadání &amp; Výpočty'!$F$5/12,A124,'Zadání &amp; Výpočty'!$F$7,-'Zadání &amp; Výpočty'!$F$4,0,0))</f>
        <v>694.66353487526806</v>
      </c>
      <c r="D124" s="18">
        <f>IF(A124="","",IPMT('Zadání &amp; Výpočty'!$F$5/12,A124,'Zadání &amp; Výpočty'!$F$7,-'Zadání &amp; Výpočty'!$F$4,0))</f>
        <v>570.14856631308328</v>
      </c>
      <c r="E124" s="15">
        <f t="shared" si="1"/>
        <v>227364.76299035779</v>
      </c>
    </row>
    <row r="125" spans="1:5" x14ac:dyDescent="0.2">
      <c r="A125" s="13">
        <f>IF(A124&lt;'Zadání &amp; Výpočty'!$F$7,A124+1,"")</f>
        <v>122</v>
      </c>
      <c r="B125" s="20">
        <f>IF(A125="","",PMT('Zadání &amp; Výpočty'!$F$5/12,'Zadání &amp; Výpočty'!$F$7-A124,-E124,0))</f>
        <v>1264.8121011883502</v>
      </c>
      <c r="C125" s="18">
        <f>IF(A125="","",PPMT('Zadání &amp; Výpočty'!$F$5/12,A125,'Zadání &amp; Výpočty'!$F$7,-'Zadání &amp; Výpočty'!$F$4,0,0))</f>
        <v>696.40019371245626</v>
      </c>
      <c r="D125" s="18">
        <f>IF(A125="","",IPMT('Zadání &amp; Výpočty'!$F$5/12,A125,'Zadání &amp; Výpočty'!$F$7,-'Zadání &amp; Výpočty'!$F$4,0))</f>
        <v>568.41190747589496</v>
      </c>
      <c r="E125" s="15">
        <f t="shared" si="1"/>
        <v>226668.36279664532</v>
      </c>
    </row>
    <row r="126" spans="1:5" x14ac:dyDescent="0.2">
      <c r="A126" s="13">
        <f>IF(A125&lt;'Zadání &amp; Výpočty'!$F$7,A125+1,"")</f>
        <v>123</v>
      </c>
      <c r="B126" s="20">
        <f>IF(A126="","",PMT('Zadání &amp; Výpočty'!$F$5/12,'Zadání &amp; Výpočty'!$F$7-A125,-E125,0))</f>
        <v>1264.8121011883497</v>
      </c>
      <c r="C126" s="18">
        <f>IF(A126="","",PPMT('Zadání &amp; Výpočty'!$F$5/12,A126,'Zadání &amp; Výpočty'!$F$7,-'Zadání &amp; Výpočty'!$F$4,0,0))</f>
        <v>698.14119419673739</v>
      </c>
      <c r="D126" s="18">
        <f>IF(A126="","",IPMT('Zadání &amp; Výpočty'!$F$5/12,A126,'Zadání &amp; Výpočty'!$F$7,-'Zadání &amp; Výpočty'!$F$4,0))</f>
        <v>566.67090699161406</v>
      </c>
      <c r="E126" s="15">
        <f t="shared" si="1"/>
        <v>225970.22160244858</v>
      </c>
    </row>
    <row r="127" spans="1:5" x14ac:dyDescent="0.2">
      <c r="A127" s="13">
        <f>IF(A126&lt;'Zadání &amp; Výpočty'!$F$7,A126+1,"")</f>
        <v>124</v>
      </c>
      <c r="B127" s="20">
        <f>IF(A127="","",PMT('Zadání &amp; Výpočty'!$F$5/12,'Zadání &amp; Výpočty'!$F$7-A126,-E126,0))</f>
        <v>1264.8121011883497</v>
      </c>
      <c r="C127" s="18">
        <f>IF(A127="","",PPMT('Zadání &amp; Výpočty'!$F$5/12,A127,'Zadání &amp; Výpočty'!$F$7,-'Zadání &amp; Výpočty'!$F$4,0,0))</f>
        <v>699.88654718222926</v>
      </c>
      <c r="D127" s="18">
        <f>IF(A127="","",IPMT('Zadání &amp; Výpočty'!$F$5/12,A127,'Zadání &amp; Výpočty'!$F$7,-'Zadání &amp; Výpočty'!$F$4,0))</f>
        <v>564.92555400612218</v>
      </c>
      <c r="E127" s="15">
        <f t="shared" si="1"/>
        <v>225270.33505526636</v>
      </c>
    </row>
    <row r="128" spans="1:5" x14ac:dyDescent="0.2">
      <c r="A128" s="13">
        <f>IF(A127&lt;'Zadání &amp; Výpočty'!$F$7,A127+1,"")</f>
        <v>125</v>
      </c>
      <c r="B128" s="20">
        <f>IF(A128="","",PMT('Zadání &amp; Výpočty'!$F$5/12,'Zadání &amp; Výpočty'!$F$7-A127,-E127,0))</f>
        <v>1264.8121011883502</v>
      </c>
      <c r="C128" s="18">
        <f>IF(A128="","",PPMT('Zadání &amp; Výpočty'!$F$5/12,A128,'Zadání &amp; Výpočty'!$F$7,-'Zadání &amp; Výpočty'!$F$4,0,0))</f>
        <v>701.63626355018482</v>
      </c>
      <c r="D128" s="18">
        <f>IF(A128="","",IPMT('Zadání &amp; Výpočty'!$F$5/12,A128,'Zadání &amp; Výpočty'!$F$7,-'Zadání &amp; Výpočty'!$F$4,0))</f>
        <v>563.17583763816651</v>
      </c>
      <c r="E128" s="15">
        <f t="shared" si="1"/>
        <v>224568.69879171619</v>
      </c>
    </row>
    <row r="129" spans="1:5" x14ac:dyDescent="0.2">
      <c r="A129" s="13">
        <f>IF(A128&lt;'Zadání &amp; Výpočty'!$F$7,A128+1,"")</f>
        <v>126</v>
      </c>
      <c r="B129" s="20">
        <f>IF(A129="","",PMT('Zadání &amp; Výpočty'!$F$5/12,'Zadání &amp; Výpočty'!$F$7-A128,-E128,0))</f>
        <v>1264.8121011883497</v>
      </c>
      <c r="C129" s="18">
        <f>IF(A129="","",PPMT('Zadání &amp; Výpočty'!$F$5/12,A129,'Zadání &amp; Výpočty'!$F$7,-'Zadání &amp; Výpočty'!$F$4,0,0))</f>
        <v>703.39035420906032</v>
      </c>
      <c r="D129" s="18">
        <f>IF(A129="","",IPMT('Zadání &amp; Výpočty'!$F$5/12,A129,'Zadání &amp; Výpočty'!$F$7,-'Zadání &amp; Výpočty'!$F$4,0))</f>
        <v>561.42174697929124</v>
      </c>
      <c r="E129" s="15">
        <f t="shared" si="1"/>
        <v>223865.30843750713</v>
      </c>
    </row>
    <row r="130" spans="1:5" x14ac:dyDescent="0.2">
      <c r="A130" s="13">
        <f>IF(A129&lt;'Zadání &amp; Výpočty'!$F$7,A129+1,"")</f>
        <v>127</v>
      </c>
      <c r="B130" s="20">
        <f>IF(A130="","",PMT('Zadání &amp; Výpočty'!$F$5/12,'Zadání &amp; Výpočty'!$F$7-A129,-E129,0))</f>
        <v>1264.81210118835</v>
      </c>
      <c r="C130" s="18">
        <f>IF(A130="","",PPMT('Zadání &amp; Výpočty'!$F$5/12,A130,'Zadání &amp; Výpočty'!$F$7,-'Zadání &amp; Výpočty'!$F$4,0,0))</f>
        <v>705.14883009458299</v>
      </c>
      <c r="D130" s="18">
        <f>IF(A130="","",IPMT('Zadání &amp; Výpočty'!$F$5/12,A130,'Zadání &amp; Výpočty'!$F$7,-'Zadání &amp; Výpočty'!$F$4,0))</f>
        <v>559.66327109376846</v>
      </c>
      <c r="E130" s="15">
        <f t="shared" si="1"/>
        <v>223160.15960741256</v>
      </c>
    </row>
    <row r="131" spans="1:5" x14ac:dyDescent="0.2">
      <c r="A131" s="13">
        <f>IF(A130&lt;'Zadání &amp; Výpočty'!$F$7,A130+1,"")</f>
        <v>128</v>
      </c>
      <c r="B131" s="20">
        <f>IF(A131="","",PMT('Zadání &amp; Výpočty'!$F$5/12,'Zadání &amp; Výpočty'!$F$7-A130,-E130,0))</f>
        <v>1264.8121011883504</v>
      </c>
      <c r="C131" s="18">
        <f>IF(A131="","",PPMT('Zadání &amp; Výpočty'!$F$5/12,A131,'Zadání &amp; Výpočty'!$F$7,-'Zadání &amp; Výpočty'!$F$4,0,0))</f>
        <v>706.91170216981936</v>
      </c>
      <c r="D131" s="18">
        <f>IF(A131="","",IPMT('Zadání &amp; Výpočty'!$F$5/12,A131,'Zadání &amp; Výpočty'!$F$7,-'Zadání &amp; Výpočty'!$F$4,0))</f>
        <v>557.90039901853186</v>
      </c>
      <c r="E131" s="15">
        <f t="shared" si="1"/>
        <v>222453.24790524272</v>
      </c>
    </row>
    <row r="132" spans="1:5" x14ac:dyDescent="0.2">
      <c r="A132" s="13">
        <f>IF(A131&lt;'Zadání &amp; Výpočty'!$F$7,A131+1,"")</f>
        <v>129</v>
      </c>
      <c r="B132" s="20">
        <f>IF(A132="","",PMT('Zadání &amp; Výpočty'!$F$5/12,'Zadání &amp; Výpočty'!$F$7-A131,-E131,0))</f>
        <v>1264.81210118835</v>
      </c>
      <c r="C132" s="18">
        <f>IF(A132="","",PPMT('Zadání &amp; Výpočty'!$F$5/12,A132,'Zadání &amp; Výpočty'!$F$7,-'Zadání &amp; Výpočty'!$F$4,0,0))</f>
        <v>708.67898142524405</v>
      </c>
      <c r="D132" s="18">
        <f>IF(A132="","",IPMT('Zadání &amp; Výpočty'!$F$5/12,A132,'Zadání &amp; Výpočty'!$F$7,-'Zadání &amp; Výpočty'!$F$4,0))</f>
        <v>556.1331197631074</v>
      </c>
      <c r="E132" s="15">
        <f t="shared" si="1"/>
        <v>221744.56892381748</v>
      </c>
    </row>
    <row r="133" spans="1:5" x14ac:dyDescent="0.2">
      <c r="A133" s="13">
        <f>IF(A132&lt;'Zadání &amp; Výpočty'!$F$7,A132+1,"")</f>
        <v>130</v>
      </c>
      <c r="B133" s="20">
        <f>IF(A133="","",PMT('Zadání &amp; Výpočty'!$F$5/12,'Zadání &amp; Výpočty'!$F$7-A132,-E132,0))</f>
        <v>1264.8121011883497</v>
      </c>
      <c r="C133" s="18">
        <f>IF(A133="","",PPMT('Zadání &amp; Výpočty'!$F$5/12,A133,'Zadání &amp; Výpočty'!$F$7,-'Zadání &amp; Výpočty'!$F$4,0,0))</f>
        <v>710.45067887880714</v>
      </c>
      <c r="D133" s="18">
        <f>IF(A133="","",IPMT('Zadání &amp; Výpočty'!$F$5/12,A133,'Zadání &amp; Výpočty'!$F$7,-'Zadání &amp; Výpočty'!$F$4,0))</f>
        <v>554.36142230954442</v>
      </c>
      <c r="E133" s="15">
        <f t="shared" si="1"/>
        <v>221034.11824493867</v>
      </c>
    </row>
    <row r="134" spans="1:5" x14ac:dyDescent="0.2">
      <c r="A134" s="13">
        <f>IF(A133&lt;'Zadání &amp; Výpočty'!$F$7,A133+1,"")</f>
        <v>131</v>
      </c>
      <c r="B134" s="20">
        <f>IF(A134="","",PMT('Zadání &amp; Výpočty'!$F$5/12,'Zadání &amp; Výpočty'!$F$7-A133,-E133,0))</f>
        <v>1264.81210118835</v>
      </c>
      <c r="C134" s="18">
        <f>IF(A134="","",PPMT('Zadání &amp; Výpočty'!$F$5/12,A134,'Zadání &amp; Výpočty'!$F$7,-'Zadání &amp; Výpočty'!$F$4,0,0))</f>
        <v>712.22680557600415</v>
      </c>
      <c r="D134" s="18">
        <f>IF(A134="","",IPMT('Zadání &amp; Výpočty'!$F$5/12,A134,'Zadání &amp; Výpočty'!$F$7,-'Zadání &amp; Výpočty'!$F$4,0))</f>
        <v>552.58529561234729</v>
      </c>
      <c r="E134" s="15">
        <f t="shared" ref="E134:E197" si="2">IF(A134="","",E133-C134)</f>
        <v>220321.89143936266</v>
      </c>
    </row>
    <row r="135" spans="1:5" x14ac:dyDescent="0.2">
      <c r="A135" s="13">
        <f>IF(A134&lt;'Zadání &amp; Výpočty'!$F$7,A134+1,"")</f>
        <v>132</v>
      </c>
      <c r="B135" s="20">
        <f>IF(A135="","",PMT('Zadání &amp; Výpočty'!$F$5/12,'Zadání &amp; Výpočty'!$F$7-A134,-E134,0))</f>
        <v>1264.8121011883497</v>
      </c>
      <c r="C135" s="18">
        <f>IF(A135="","",PPMT('Zadání &amp; Výpočty'!$F$5/12,A135,'Zadání &amp; Výpočty'!$F$7,-'Zadání &amp; Výpočty'!$F$4,0,0))</f>
        <v>714.007372589944</v>
      </c>
      <c r="D135" s="18">
        <f>IF(A135="","",IPMT('Zadání &amp; Výpočty'!$F$5/12,A135,'Zadání &amp; Výpočty'!$F$7,-'Zadání &amp; Výpočty'!$F$4,0))</f>
        <v>550.80472859840734</v>
      </c>
      <c r="E135" s="15">
        <f t="shared" si="2"/>
        <v>219607.88406677271</v>
      </c>
    </row>
    <row r="136" spans="1:5" x14ac:dyDescent="0.2">
      <c r="A136" s="13">
        <f>IF(A135&lt;'Zadání &amp; Výpočty'!$F$7,A135+1,"")</f>
        <v>133</v>
      </c>
      <c r="B136" s="20">
        <f>IF(A136="","",PMT('Zadání &amp; Výpočty'!$F$5/12,'Zadání &amp; Výpočty'!$F$7-A135,-E135,0))</f>
        <v>1264.8121011883497</v>
      </c>
      <c r="C136" s="18">
        <f>IF(A136="","",PPMT('Zadání &amp; Výpočty'!$F$5/12,A136,'Zadání &amp; Výpočty'!$F$7,-'Zadání &amp; Výpočty'!$F$4,0,0))</f>
        <v>715.79239102141889</v>
      </c>
      <c r="D136" s="18">
        <f>IF(A136="","",IPMT('Zadání &amp; Výpočty'!$F$5/12,A136,'Zadání &amp; Výpočty'!$F$7,-'Zadání &amp; Výpočty'!$F$4,0))</f>
        <v>549.01971016693255</v>
      </c>
      <c r="E136" s="15">
        <f t="shared" si="2"/>
        <v>218892.09167575129</v>
      </c>
    </row>
    <row r="137" spans="1:5" x14ac:dyDescent="0.2">
      <c r="A137" s="13">
        <f>IF(A136&lt;'Zadání &amp; Výpočty'!$F$7,A136+1,"")</f>
        <v>134</v>
      </c>
      <c r="B137" s="20">
        <f>IF(A137="","",PMT('Zadání &amp; Výpočty'!$F$5/12,'Zadání &amp; Výpočty'!$F$7-A136,-E136,0))</f>
        <v>1264.8121011883497</v>
      </c>
      <c r="C137" s="18">
        <f>IF(A137="","",PPMT('Zadání &amp; Výpočty'!$F$5/12,A137,'Zadání &amp; Výpočty'!$F$7,-'Zadání &amp; Výpočty'!$F$4,0,0))</f>
        <v>717.5818719989727</v>
      </c>
      <c r="D137" s="18">
        <f>IF(A137="","",IPMT('Zadání &amp; Výpočty'!$F$5/12,A137,'Zadání &amp; Výpočty'!$F$7,-'Zadání &amp; Výpočty'!$F$4,0))</f>
        <v>547.23022918937897</v>
      </c>
      <c r="E137" s="15">
        <f t="shared" si="2"/>
        <v>218174.50980375233</v>
      </c>
    </row>
    <row r="138" spans="1:5" x14ac:dyDescent="0.2">
      <c r="A138" s="13">
        <f>IF(A137&lt;'Zadání &amp; Výpočty'!$F$7,A137+1,"")</f>
        <v>135</v>
      </c>
      <c r="B138" s="20">
        <f>IF(A138="","",PMT('Zadání &amp; Výpočty'!$F$5/12,'Zadání &amp; Výpočty'!$F$7-A137,-E137,0))</f>
        <v>1264.8121011883502</v>
      </c>
      <c r="C138" s="18">
        <f>IF(A138="","",PPMT('Zadání &amp; Výpočty'!$F$5/12,A138,'Zadání &amp; Výpočty'!$F$7,-'Zadání &amp; Výpočty'!$F$4,0,0))</f>
        <v>719.37582667896993</v>
      </c>
      <c r="D138" s="18">
        <f>IF(A138="","",IPMT('Zadání &amp; Výpočty'!$F$5/12,A138,'Zadání &amp; Výpočty'!$F$7,-'Zadání &amp; Výpočty'!$F$4,0))</f>
        <v>545.43627450938141</v>
      </c>
      <c r="E138" s="15">
        <f t="shared" si="2"/>
        <v>217455.13397707336</v>
      </c>
    </row>
    <row r="139" spans="1:5" x14ac:dyDescent="0.2">
      <c r="A139" s="13">
        <f>IF(A138&lt;'Zadání &amp; Výpočty'!$F$7,A138+1,"")</f>
        <v>136</v>
      </c>
      <c r="B139" s="20">
        <f>IF(A139="","",PMT('Zadání &amp; Výpočty'!$F$5/12,'Zadání &amp; Výpočty'!$F$7-A138,-E138,0))</f>
        <v>1264.81210118835</v>
      </c>
      <c r="C139" s="18">
        <f>IF(A139="","",PPMT('Zadání &amp; Výpočty'!$F$5/12,A139,'Zadání &amp; Výpočty'!$F$7,-'Zadání &amp; Výpočty'!$F$4,0,0))</f>
        <v>721.17426624566735</v>
      </c>
      <c r="D139" s="18">
        <f>IF(A139="","",IPMT('Zadání &amp; Výpočty'!$F$5/12,A139,'Zadání &amp; Výpočty'!$F$7,-'Zadání &amp; Výpočty'!$F$4,0))</f>
        <v>543.63783494268409</v>
      </c>
      <c r="E139" s="15">
        <f t="shared" si="2"/>
        <v>216733.95971082768</v>
      </c>
    </row>
    <row r="140" spans="1:5" x14ac:dyDescent="0.2">
      <c r="A140" s="13">
        <f>IF(A139&lt;'Zadání &amp; Výpočty'!$F$7,A139+1,"")</f>
        <v>137</v>
      </c>
      <c r="B140" s="20">
        <f>IF(A140="","",PMT('Zadání &amp; Výpočty'!$F$5/12,'Zadání &amp; Výpočty'!$F$7-A139,-E139,0))</f>
        <v>1264.8121011883497</v>
      </c>
      <c r="C140" s="18">
        <f>IF(A140="","",PPMT('Zadání &amp; Výpočty'!$F$5/12,A140,'Zadání &amp; Výpočty'!$F$7,-'Zadání &amp; Výpočty'!$F$4,0,0))</f>
        <v>722.97720191128155</v>
      </c>
      <c r="D140" s="18">
        <f>IF(A140="","",IPMT('Zadání &amp; Výpočty'!$F$5/12,A140,'Zadání &amp; Výpočty'!$F$7,-'Zadání &amp; Výpočty'!$F$4,0))</f>
        <v>541.83489927706989</v>
      </c>
      <c r="E140" s="15">
        <f t="shared" si="2"/>
        <v>216010.98250891641</v>
      </c>
    </row>
    <row r="141" spans="1:5" x14ac:dyDescent="0.2">
      <c r="A141" s="13">
        <f>IF(A140&lt;'Zadání &amp; Výpočty'!$F$7,A140+1,"")</f>
        <v>138</v>
      </c>
      <c r="B141" s="20">
        <f>IF(A141="","",PMT('Zadání &amp; Výpočty'!$F$5/12,'Zadání &amp; Výpočty'!$F$7-A140,-E140,0))</f>
        <v>1264.8121011883497</v>
      </c>
      <c r="C141" s="18">
        <f>IF(A141="","",PPMT('Zadání &amp; Výpočty'!$F$5/12,A141,'Zadání &amp; Výpočty'!$F$7,-'Zadání &amp; Výpočty'!$F$4,0,0))</f>
        <v>724.78464491605962</v>
      </c>
      <c r="D141" s="18">
        <f>IF(A141="","",IPMT('Zadání &amp; Výpočty'!$F$5/12,A141,'Zadání &amp; Výpočty'!$F$7,-'Zadání &amp; Výpočty'!$F$4,0))</f>
        <v>540.02745627229172</v>
      </c>
      <c r="E141" s="15">
        <f t="shared" si="2"/>
        <v>215286.19786400034</v>
      </c>
    </row>
    <row r="142" spans="1:5" x14ac:dyDescent="0.2">
      <c r="A142" s="13">
        <f>IF(A141&lt;'Zadání &amp; Výpočty'!$F$7,A141+1,"")</f>
        <v>139</v>
      </c>
      <c r="B142" s="20">
        <f>IF(A142="","",PMT('Zadání &amp; Výpočty'!$F$5/12,'Zadání &amp; Výpočty'!$F$7-A141,-E141,0))</f>
        <v>1264.81210118835</v>
      </c>
      <c r="C142" s="18">
        <f>IF(A142="","",PPMT('Zadání &amp; Výpočty'!$F$5/12,A142,'Zadání &amp; Výpočty'!$F$7,-'Zadání &amp; Výpočty'!$F$4,0,0))</f>
        <v>726.59660652834987</v>
      </c>
      <c r="D142" s="18">
        <f>IF(A142="","",IPMT('Zadání &amp; Výpočty'!$F$5/12,A142,'Zadání &amp; Výpočty'!$F$7,-'Zadání &amp; Výpočty'!$F$4,0))</f>
        <v>538.21549466000147</v>
      </c>
      <c r="E142" s="15">
        <f t="shared" si="2"/>
        <v>214559.60125747198</v>
      </c>
    </row>
    <row r="143" spans="1:5" x14ac:dyDescent="0.2">
      <c r="A143" s="13">
        <f>IF(A142&lt;'Zadání &amp; Výpočty'!$F$7,A142+1,"")</f>
        <v>140</v>
      </c>
      <c r="B143" s="20">
        <f>IF(A143="","",PMT('Zadání &amp; Výpočty'!$F$5/12,'Zadání &amp; Výpočty'!$F$7-A142,-E142,0))</f>
        <v>1264.81210118835</v>
      </c>
      <c r="C143" s="18">
        <f>IF(A143="","",PPMT('Zadání &amp; Výpočty'!$F$5/12,A143,'Zadání &amp; Výpočty'!$F$7,-'Zadání &amp; Výpočty'!$F$4,0,0))</f>
        <v>728.41309804467073</v>
      </c>
      <c r="D143" s="18">
        <f>IF(A143="","",IPMT('Zadání &amp; Výpočty'!$F$5/12,A143,'Zadání &amp; Výpočty'!$F$7,-'Zadání &amp; Výpočty'!$F$4,0))</f>
        <v>536.3990031436806</v>
      </c>
      <c r="E143" s="15">
        <f t="shared" si="2"/>
        <v>213831.18815942731</v>
      </c>
    </row>
    <row r="144" spans="1:5" x14ac:dyDescent="0.2">
      <c r="A144" s="13">
        <f>IF(A143&lt;'Zadání &amp; Výpočty'!$F$7,A143+1,"")</f>
        <v>141</v>
      </c>
      <c r="B144" s="20">
        <f>IF(A144="","",PMT('Zadání &amp; Výpočty'!$F$5/12,'Zadání &amp; Výpočty'!$F$7-A143,-E143,0))</f>
        <v>1264.8121011883502</v>
      </c>
      <c r="C144" s="18">
        <f>IF(A144="","",PPMT('Zadání &amp; Výpočty'!$F$5/12,A144,'Zadání &amp; Výpočty'!$F$7,-'Zadání &amp; Výpočty'!$F$4,0,0))</f>
        <v>730.2341307897824</v>
      </c>
      <c r="D144" s="18">
        <f>IF(A144="","",IPMT('Zadání &amp; Výpočty'!$F$5/12,A144,'Zadání &amp; Výpočty'!$F$7,-'Zadání &amp; Výpočty'!$F$4,0))</f>
        <v>534.57797039856882</v>
      </c>
      <c r="E144" s="15">
        <f t="shared" si="2"/>
        <v>213100.95402863753</v>
      </c>
    </row>
    <row r="145" spans="1:5" x14ac:dyDescent="0.2">
      <c r="A145" s="13">
        <f>IF(A144&lt;'Zadání &amp; Výpočty'!$F$7,A144+1,"")</f>
        <v>142</v>
      </c>
      <c r="B145" s="20">
        <f>IF(A145="","",PMT('Zadání &amp; Výpočty'!$F$5/12,'Zadání &amp; Výpočty'!$F$7-A144,-E144,0))</f>
        <v>1264.8121011883497</v>
      </c>
      <c r="C145" s="18">
        <f>IF(A145="","",PPMT('Zadání &amp; Výpočty'!$F$5/12,A145,'Zadání &amp; Výpočty'!$F$7,-'Zadání &amp; Výpočty'!$F$4,0,0))</f>
        <v>732.05971611675693</v>
      </c>
      <c r="D145" s="18">
        <f>IF(A145="","",IPMT('Zadání &amp; Výpočty'!$F$5/12,A145,'Zadání &amp; Výpočty'!$F$7,-'Zadání &amp; Výpočty'!$F$4,0))</f>
        <v>532.75238507159452</v>
      </c>
      <c r="E145" s="15">
        <f t="shared" si="2"/>
        <v>212368.89431252077</v>
      </c>
    </row>
    <row r="146" spans="1:5" x14ac:dyDescent="0.2">
      <c r="A146" s="13">
        <f>IF(A145&lt;'Zadání &amp; Výpočty'!$F$7,A145+1,"")</f>
        <v>143</v>
      </c>
      <c r="B146" s="20">
        <f>IF(A146="","",PMT('Zadání &amp; Výpočty'!$F$5/12,'Zadání &amp; Výpočty'!$F$7-A145,-E145,0))</f>
        <v>1264.8121011883497</v>
      </c>
      <c r="C146" s="18">
        <f>IF(A146="","",PPMT('Zadání &amp; Výpočty'!$F$5/12,A146,'Zadání &amp; Výpočty'!$F$7,-'Zadání &amp; Výpočty'!$F$4,0,0))</f>
        <v>733.88986540704877</v>
      </c>
      <c r="D146" s="18">
        <f>IF(A146="","",IPMT('Zadání &amp; Výpočty'!$F$5/12,A146,'Zadání &amp; Výpočty'!$F$7,-'Zadání &amp; Výpočty'!$F$4,0))</f>
        <v>530.92223578130267</v>
      </c>
      <c r="E146" s="15">
        <f t="shared" si="2"/>
        <v>211635.00444711372</v>
      </c>
    </row>
    <row r="147" spans="1:5" x14ac:dyDescent="0.2">
      <c r="A147" s="13">
        <f>IF(A146&lt;'Zadání &amp; Výpočty'!$F$7,A146+1,"")</f>
        <v>144</v>
      </c>
      <c r="B147" s="20">
        <f>IF(A147="","",PMT('Zadání &amp; Výpočty'!$F$5/12,'Zadání &amp; Výpočty'!$F$7-A146,-E146,0))</f>
        <v>1264.8121011883497</v>
      </c>
      <c r="C147" s="18">
        <f>IF(A147="","",PPMT('Zadání &amp; Výpočty'!$F$5/12,A147,'Zadání &amp; Výpočty'!$F$7,-'Zadání &amp; Výpočty'!$F$4,0,0))</f>
        <v>735.72459007056636</v>
      </c>
      <c r="D147" s="18">
        <f>IF(A147="","",IPMT('Zadání &amp; Výpočty'!$F$5/12,A147,'Zadání &amp; Výpočty'!$F$7,-'Zadání &amp; Výpočty'!$F$4,0))</f>
        <v>529.08751111778497</v>
      </c>
      <c r="E147" s="15">
        <f t="shared" si="2"/>
        <v>210899.27985704315</v>
      </c>
    </row>
    <row r="148" spans="1:5" x14ac:dyDescent="0.2">
      <c r="A148" s="13">
        <f>IF(A147&lt;'Zadání &amp; Výpočty'!$F$7,A147+1,"")</f>
        <v>145</v>
      </c>
      <c r="B148" s="20">
        <f>IF(A148="","",PMT('Zadání &amp; Výpočty'!$F$5/12,'Zadání &amp; Výpočty'!$F$7-A147,-E147,0))</f>
        <v>1264.8121011883495</v>
      </c>
      <c r="C148" s="18">
        <f>IF(A148="","",PPMT('Zadání &amp; Výpočty'!$F$5/12,A148,'Zadání &amp; Výpočty'!$F$7,-'Zadání &amp; Výpočty'!$F$4,0,0))</f>
        <v>737.56390154574285</v>
      </c>
      <c r="D148" s="18">
        <f>IF(A148="","",IPMT('Zadání &amp; Výpočty'!$F$5/12,A148,'Zadání &amp; Výpočty'!$F$7,-'Zadání &amp; Výpočty'!$F$4,0))</f>
        <v>527.2481996426086</v>
      </c>
      <c r="E148" s="15">
        <f t="shared" si="2"/>
        <v>210161.71595549741</v>
      </c>
    </row>
    <row r="149" spans="1:5" x14ac:dyDescent="0.2">
      <c r="A149" s="13">
        <f>IF(A148&lt;'Zadání &amp; Výpočty'!$F$7,A148+1,"")</f>
        <v>146</v>
      </c>
      <c r="B149" s="20">
        <f>IF(A149="","",PMT('Zadání &amp; Výpočty'!$F$5/12,'Zadání &amp; Výpočty'!$F$7-A148,-E148,0))</f>
        <v>1264.8121011883497</v>
      </c>
      <c r="C149" s="18">
        <f>IF(A149="","",PPMT('Zadání &amp; Výpočty'!$F$5/12,A149,'Zadání &amp; Výpočty'!$F$7,-'Zadání &amp; Výpočty'!$F$4,0,0))</f>
        <v>739.40781129960715</v>
      </c>
      <c r="D149" s="18">
        <f>IF(A149="","",IPMT('Zadání &amp; Výpočty'!$F$5/12,A149,'Zadání &amp; Výpočty'!$F$7,-'Zadání &amp; Výpočty'!$F$4,0))</f>
        <v>525.40428988874419</v>
      </c>
      <c r="E149" s="15">
        <f t="shared" si="2"/>
        <v>209422.3081441978</v>
      </c>
    </row>
    <row r="150" spans="1:5" x14ac:dyDescent="0.2">
      <c r="A150" s="13">
        <f>IF(A149&lt;'Zadání &amp; Výpočty'!$F$7,A149+1,"")</f>
        <v>147</v>
      </c>
      <c r="B150" s="20">
        <f>IF(A150="","",PMT('Zadání &amp; Výpočty'!$F$5/12,'Zadání &amp; Výpočty'!$F$7-A149,-E149,0))</f>
        <v>1264.8121011883497</v>
      </c>
      <c r="C150" s="18">
        <f>IF(A150="","",PPMT('Zadání &amp; Výpočty'!$F$5/12,A150,'Zadání &amp; Výpočty'!$F$7,-'Zadání &amp; Výpočty'!$F$4,0,0))</f>
        <v>741.25633082785635</v>
      </c>
      <c r="D150" s="18">
        <f>IF(A150="","",IPMT('Zadání &amp; Výpočty'!$F$5/12,A150,'Zadání &amp; Výpočty'!$F$7,-'Zadání &amp; Výpočty'!$F$4,0))</f>
        <v>523.55577036049522</v>
      </c>
      <c r="E150" s="15">
        <f t="shared" si="2"/>
        <v>208681.05181336994</v>
      </c>
    </row>
    <row r="151" spans="1:5" x14ac:dyDescent="0.2">
      <c r="A151" s="13">
        <f>IF(A150&lt;'Zadání &amp; Výpočty'!$F$7,A150+1,"")</f>
        <v>148</v>
      </c>
      <c r="B151" s="20">
        <f>IF(A151="","",PMT('Zadání &amp; Výpočty'!$F$5/12,'Zadání &amp; Výpočty'!$F$7-A150,-E150,0))</f>
        <v>1264.8121011883497</v>
      </c>
      <c r="C151" s="18">
        <f>IF(A151="","",PPMT('Zadání &amp; Výpočty'!$F$5/12,A151,'Zadání &amp; Výpočty'!$F$7,-'Zadání &amp; Výpočty'!$F$4,0,0))</f>
        <v>743.10947165492587</v>
      </c>
      <c r="D151" s="18">
        <f>IF(A151="","",IPMT('Zadání &amp; Výpočty'!$F$5/12,A151,'Zadání &amp; Výpočty'!$F$7,-'Zadání &amp; Výpočty'!$F$4,0))</f>
        <v>521.70262953342558</v>
      </c>
      <c r="E151" s="15">
        <f t="shared" si="2"/>
        <v>207937.94234171501</v>
      </c>
    </row>
    <row r="152" spans="1:5" x14ac:dyDescent="0.2">
      <c r="A152" s="13">
        <f>IF(A151&lt;'Zadání &amp; Výpočty'!$F$7,A151+1,"")</f>
        <v>149</v>
      </c>
      <c r="B152" s="20">
        <f>IF(A152="","",PMT('Zadání &amp; Výpočty'!$F$5/12,'Zadání &amp; Výpočty'!$F$7-A151,-E151,0))</f>
        <v>1264.8121011883497</v>
      </c>
      <c r="C152" s="18">
        <f>IF(A152="","",PPMT('Zadání &amp; Výpočty'!$F$5/12,A152,'Zadání &amp; Výpočty'!$F$7,-'Zadání &amp; Výpočty'!$F$4,0,0))</f>
        <v>744.96724533406325</v>
      </c>
      <c r="D152" s="18">
        <f>IF(A152="","",IPMT('Zadání &amp; Výpočty'!$F$5/12,A152,'Zadání &amp; Výpočty'!$F$7,-'Zadání &amp; Výpočty'!$F$4,0))</f>
        <v>519.84485585428831</v>
      </c>
      <c r="E152" s="15">
        <f t="shared" si="2"/>
        <v>207192.97509638095</v>
      </c>
    </row>
    <row r="153" spans="1:5" x14ac:dyDescent="0.2">
      <c r="A153" s="13">
        <f>IF(A152&lt;'Zadání &amp; Výpočty'!$F$7,A152+1,"")</f>
        <v>150</v>
      </c>
      <c r="B153" s="20">
        <f>IF(A153="","",PMT('Zadání &amp; Výpočty'!$F$5/12,'Zadání &amp; Výpočty'!$F$7-A152,-E152,0))</f>
        <v>1264.8121011883497</v>
      </c>
      <c r="C153" s="18">
        <f>IF(A153="","",PPMT('Zadání &amp; Výpočty'!$F$5/12,A153,'Zadání &amp; Výpočty'!$F$7,-'Zadání &amp; Výpočty'!$F$4,0,0))</f>
        <v>746.82966344739816</v>
      </c>
      <c r="D153" s="18">
        <f>IF(A153="","",IPMT('Zadání &amp; Výpočty'!$F$5/12,A153,'Zadání &amp; Výpočty'!$F$7,-'Zadání &amp; Výpočty'!$F$4,0))</f>
        <v>517.98243774095306</v>
      </c>
      <c r="E153" s="15">
        <f t="shared" si="2"/>
        <v>206446.14543293355</v>
      </c>
    </row>
    <row r="154" spans="1:5" x14ac:dyDescent="0.2">
      <c r="A154" s="13">
        <f>IF(A153&lt;'Zadání &amp; Výpočty'!$F$7,A153+1,"")</f>
        <v>151</v>
      </c>
      <c r="B154" s="20">
        <f>IF(A154="","",PMT('Zadání &amp; Výpočty'!$F$5/12,'Zadání &amp; Výpočty'!$F$7-A153,-E153,0))</f>
        <v>1264.8121011883493</v>
      </c>
      <c r="C154" s="18">
        <f>IF(A154="","",PPMT('Zadání &amp; Výpočty'!$F$5/12,A154,'Zadání &amp; Výpočty'!$F$7,-'Zadání &amp; Výpočty'!$F$4,0,0))</f>
        <v>748.69673760601688</v>
      </c>
      <c r="D154" s="18">
        <f>IF(A154="","",IPMT('Zadání &amp; Výpočty'!$F$5/12,A154,'Zadání &amp; Výpočty'!$F$7,-'Zadání &amp; Výpočty'!$F$4,0))</f>
        <v>516.11536358233468</v>
      </c>
      <c r="E154" s="15">
        <f t="shared" si="2"/>
        <v>205697.44869532753</v>
      </c>
    </row>
    <row r="155" spans="1:5" x14ac:dyDescent="0.2">
      <c r="A155" s="13">
        <f>IF(A154&lt;'Zadání &amp; Výpočty'!$F$7,A154+1,"")</f>
        <v>152</v>
      </c>
      <c r="B155" s="20">
        <f>IF(A155="","",PMT('Zadání &amp; Výpočty'!$F$5/12,'Zadání &amp; Výpočty'!$F$7-A154,-E154,0))</f>
        <v>1264.8121011883497</v>
      </c>
      <c r="C155" s="18">
        <f>IF(A155="","",PPMT('Zadání &amp; Výpočty'!$F$5/12,A155,'Zadání &amp; Výpočty'!$F$7,-'Zadání &amp; Výpočty'!$F$4,0,0))</f>
        <v>750.56847945003187</v>
      </c>
      <c r="D155" s="18">
        <f>IF(A155="","",IPMT('Zadání &amp; Výpočty'!$F$5/12,A155,'Zadání &amp; Výpočty'!$F$7,-'Zadání &amp; Výpočty'!$F$4,0))</f>
        <v>514.24362173831946</v>
      </c>
      <c r="E155" s="15">
        <f t="shared" si="2"/>
        <v>204946.88021587749</v>
      </c>
    </row>
    <row r="156" spans="1:5" x14ac:dyDescent="0.2">
      <c r="A156" s="13">
        <f>IF(A155&lt;'Zadání &amp; Výpočty'!$F$7,A155+1,"")</f>
        <v>153</v>
      </c>
      <c r="B156" s="20">
        <f>IF(A156="","",PMT('Zadání &amp; Výpočty'!$F$5/12,'Zadání &amp; Výpočty'!$F$7-A155,-E155,0))</f>
        <v>1264.8121011883497</v>
      </c>
      <c r="C156" s="18">
        <f>IF(A156="","",PPMT('Zadání &amp; Výpočty'!$F$5/12,A156,'Zadání &amp; Výpočty'!$F$7,-'Zadání &amp; Výpočty'!$F$4,0,0))</f>
        <v>752.44490064865693</v>
      </c>
      <c r="D156" s="18">
        <f>IF(A156="","",IPMT('Zadání &amp; Výpočty'!$F$5/12,A156,'Zadání &amp; Výpočty'!$F$7,-'Zadání &amp; Výpočty'!$F$4,0))</f>
        <v>512.36720053969452</v>
      </c>
      <c r="E156" s="15">
        <f t="shared" si="2"/>
        <v>204194.43531522882</v>
      </c>
    </row>
    <row r="157" spans="1:5" x14ac:dyDescent="0.2">
      <c r="A157" s="13">
        <f>IF(A156&lt;'Zadání &amp; Výpočty'!$F$7,A156+1,"")</f>
        <v>154</v>
      </c>
      <c r="B157" s="20">
        <f>IF(A157="","",PMT('Zadání &amp; Výpočty'!$F$5/12,'Zadání &amp; Výpočty'!$F$7-A156,-E156,0))</f>
        <v>1264.8121011883495</v>
      </c>
      <c r="C157" s="18">
        <f>IF(A157="","",PPMT('Zadání &amp; Výpočty'!$F$5/12,A157,'Zadání &amp; Výpočty'!$F$7,-'Zadání &amp; Výpočty'!$F$4,0,0))</f>
        <v>754.32601290027844</v>
      </c>
      <c r="D157" s="18">
        <f>IF(A157="","",IPMT('Zadání &amp; Výpočty'!$F$5/12,A157,'Zadání &amp; Výpočty'!$F$7,-'Zadání &amp; Výpočty'!$F$4,0))</f>
        <v>510.48608828807278</v>
      </c>
      <c r="E157" s="15">
        <f t="shared" si="2"/>
        <v>203440.10930232855</v>
      </c>
    </row>
    <row r="158" spans="1:5" x14ac:dyDescent="0.2">
      <c r="A158" s="13">
        <f>IF(A157&lt;'Zadání &amp; Výpočty'!$F$7,A157+1,"")</f>
        <v>155</v>
      </c>
      <c r="B158" s="20">
        <f>IF(A158="","",PMT('Zadání &amp; Výpočty'!$F$5/12,'Zadání &amp; Výpočty'!$F$7-A157,-E157,0))</f>
        <v>1264.8121011883497</v>
      </c>
      <c r="C158" s="18">
        <f>IF(A158="","",PPMT('Zadání &amp; Výpočty'!$F$5/12,A158,'Zadání &amp; Výpočty'!$F$7,-'Zadání &amp; Výpočty'!$F$4,0,0))</f>
        <v>756.21182793252933</v>
      </c>
      <c r="D158" s="18">
        <f>IF(A158="","",IPMT('Zadání &amp; Výpočty'!$F$5/12,A158,'Zadání &amp; Výpočty'!$F$7,-'Zadání &amp; Výpočty'!$F$4,0))</f>
        <v>508.60027325582212</v>
      </c>
      <c r="E158" s="15">
        <f t="shared" si="2"/>
        <v>202683.89747439601</v>
      </c>
    </row>
    <row r="159" spans="1:5" x14ac:dyDescent="0.2">
      <c r="A159" s="13">
        <f>IF(A158&lt;'Zadání &amp; Výpočty'!$F$7,A158+1,"")</f>
        <v>156</v>
      </c>
      <c r="B159" s="20">
        <f>IF(A159="","",PMT('Zadání &amp; Výpočty'!$F$5/12,'Zadání &amp; Výpočty'!$F$7-A158,-E158,0))</f>
        <v>1264.8121011883493</v>
      </c>
      <c r="C159" s="18">
        <f>IF(A159="","",PPMT('Zadání &amp; Výpočty'!$F$5/12,A159,'Zadání &amp; Výpočty'!$F$7,-'Zadání &amp; Výpočty'!$F$4,0,0))</f>
        <v>758.10235750236052</v>
      </c>
      <c r="D159" s="18">
        <f>IF(A159="","",IPMT('Zadání &amp; Výpočty'!$F$5/12,A159,'Zadání &amp; Výpočty'!$F$7,-'Zadání &amp; Výpočty'!$F$4,0))</f>
        <v>506.70974368599087</v>
      </c>
      <c r="E159" s="15">
        <f t="shared" si="2"/>
        <v>201925.79511689366</v>
      </c>
    </row>
    <row r="160" spans="1:5" x14ac:dyDescent="0.2">
      <c r="A160" s="13">
        <f>IF(A159&lt;'Zadání &amp; Výpočty'!$F$7,A159+1,"")</f>
        <v>157</v>
      </c>
      <c r="B160" s="20">
        <f>IF(A160="","",PMT('Zadání &amp; Výpočty'!$F$5/12,'Zadání &amp; Výpočty'!$F$7-A159,-E159,0))</f>
        <v>1264.8121011883493</v>
      </c>
      <c r="C160" s="18">
        <f>IF(A160="","",PPMT('Zadání &amp; Výpočty'!$F$5/12,A160,'Zadání &amp; Výpočty'!$F$7,-'Zadání &amp; Výpočty'!$F$4,0,0))</f>
        <v>759.99761339611655</v>
      </c>
      <c r="D160" s="18">
        <f>IF(A160="","",IPMT('Zadání &amp; Výpočty'!$F$5/12,A160,'Zadání &amp; Výpočty'!$F$7,-'Zadání &amp; Výpočty'!$F$4,0))</f>
        <v>504.81448779223501</v>
      </c>
      <c r="E160" s="15">
        <f t="shared" si="2"/>
        <v>201165.79750349754</v>
      </c>
    </row>
    <row r="161" spans="1:5" x14ac:dyDescent="0.2">
      <c r="A161" s="13">
        <f>IF(A160&lt;'Zadání &amp; Výpočty'!$F$7,A160+1,"")</f>
        <v>158</v>
      </c>
      <c r="B161" s="20">
        <f>IF(A161="","",PMT('Zadání &amp; Výpočty'!$F$5/12,'Zadání &amp; Výpočty'!$F$7-A160,-E160,0))</f>
        <v>1264.8121011883493</v>
      </c>
      <c r="C161" s="18">
        <f>IF(A161="","",PPMT('Zadání &amp; Výpočty'!$F$5/12,A161,'Zadání &amp; Výpočty'!$F$7,-'Zadání &amp; Výpočty'!$F$4,0,0))</f>
        <v>761.89760742960675</v>
      </c>
      <c r="D161" s="18">
        <f>IF(A161="","",IPMT('Zadání &amp; Výpočty'!$F$5/12,A161,'Zadání &amp; Výpočty'!$F$7,-'Zadání &amp; Výpočty'!$F$4,0))</f>
        <v>502.91449375874475</v>
      </c>
      <c r="E161" s="15">
        <f t="shared" si="2"/>
        <v>200403.89989606795</v>
      </c>
    </row>
    <row r="162" spans="1:5" x14ac:dyDescent="0.2">
      <c r="A162" s="13">
        <f>IF(A161&lt;'Zadání &amp; Výpočty'!$F$7,A161+1,"")</f>
        <v>159</v>
      </c>
      <c r="B162" s="20">
        <f>IF(A162="","",PMT('Zadání &amp; Výpočty'!$F$5/12,'Zadání &amp; Výpočty'!$F$7-A161,-E161,0))</f>
        <v>1264.8121011883497</v>
      </c>
      <c r="C162" s="18">
        <f>IF(A162="","",PPMT('Zadání &amp; Výpočty'!$F$5/12,A162,'Zadání &amp; Výpočty'!$F$7,-'Zadání &amp; Výpočty'!$F$4,0,0))</f>
        <v>763.80235144818084</v>
      </c>
      <c r="D162" s="18">
        <f>IF(A162="","",IPMT('Zadání &amp; Výpočty'!$F$5/12,A162,'Zadání &amp; Výpočty'!$F$7,-'Zadání &amp; Výpočty'!$F$4,0))</f>
        <v>501.00974974017061</v>
      </c>
      <c r="E162" s="15">
        <f t="shared" si="2"/>
        <v>199640.09754461976</v>
      </c>
    </row>
    <row r="163" spans="1:5" x14ac:dyDescent="0.2">
      <c r="A163" s="13">
        <f>IF(A162&lt;'Zadání &amp; Výpočty'!$F$7,A162+1,"")</f>
        <v>160</v>
      </c>
      <c r="B163" s="20">
        <f>IF(A163="","",PMT('Zadání &amp; Výpočty'!$F$5/12,'Zadání &amp; Výpočty'!$F$7-A162,-E162,0))</f>
        <v>1264.8121011883495</v>
      </c>
      <c r="C163" s="18">
        <f>IF(A163="","",PPMT('Zadání &amp; Výpočty'!$F$5/12,A163,'Zadání &amp; Výpočty'!$F$7,-'Zadání &amp; Výpočty'!$F$4,0,0))</f>
        <v>765.71185732680112</v>
      </c>
      <c r="D163" s="18">
        <f>IF(A163="","",IPMT('Zadání &amp; Výpočty'!$F$5/12,A163,'Zadání &amp; Výpočty'!$F$7,-'Zadání &amp; Výpočty'!$F$4,0))</f>
        <v>499.10024386155015</v>
      </c>
      <c r="E163" s="15">
        <f t="shared" si="2"/>
        <v>198874.38568729296</v>
      </c>
    </row>
    <row r="164" spans="1:5" x14ac:dyDescent="0.2">
      <c r="A164" s="13">
        <f>IF(A163&lt;'Zadání &amp; Výpočty'!$F$7,A163+1,"")</f>
        <v>161</v>
      </c>
      <c r="B164" s="20">
        <f>IF(A164="","",PMT('Zadání &amp; Výpočty'!$F$5/12,'Zadání &amp; Výpočty'!$F$7-A163,-E163,0))</f>
        <v>1264.8121011883495</v>
      </c>
      <c r="C164" s="18">
        <f>IF(A164="","",PPMT('Zadání &amp; Výpočty'!$F$5/12,A164,'Zadání &amp; Výpočty'!$F$7,-'Zadání &amp; Výpočty'!$F$4,0,0))</f>
        <v>767.6261369701183</v>
      </c>
      <c r="D164" s="18">
        <f>IF(A164="","",IPMT('Zadání &amp; Výpočty'!$F$5/12,A164,'Zadání &amp; Výpočty'!$F$7,-'Zadání &amp; Výpočty'!$F$4,0))</f>
        <v>497.18596421823315</v>
      </c>
      <c r="E164" s="15">
        <f t="shared" si="2"/>
        <v>198106.75955032284</v>
      </c>
    </row>
    <row r="165" spans="1:5" x14ac:dyDescent="0.2">
      <c r="A165" s="13">
        <f>IF(A164&lt;'Zadání &amp; Výpočty'!$F$7,A164+1,"")</f>
        <v>162</v>
      </c>
      <c r="B165" s="20">
        <f>IF(A165="","",PMT('Zadání &amp; Výpočty'!$F$5/12,'Zadání &amp; Výpočty'!$F$7-A164,-E164,0))</f>
        <v>1264.8121011883493</v>
      </c>
      <c r="C165" s="18">
        <f>IF(A165="","",PPMT('Zadání &amp; Výpočty'!$F$5/12,A165,'Zadání &amp; Výpočty'!$F$7,-'Zadání &amp; Výpočty'!$F$4,0,0))</f>
        <v>769.54520231254355</v>
      </c>
      <c r="D165" s="18">
        <f>IF(A165="","",IPMT('Zadání &amp; Výpočty'!$F$5/12,A165,'Zadání &amp; Výpočty'!$F$7,-'Zadání &amp; Výpočty'!$F$4,0))</f>
        <v>495.2668988758079</v>
      </c>
      <c r="E165" s="15">
        <f t="shared" si="2"/>
        <v>197337.21434801028</v>
      </c>
    </row>
    <row r="166" spans="1:5" x14ac:dyDescent="0.2">
      <c r="A166" s="13">
        <f>IF(A165&lt;'Zadání &amp; Výpočty'!$F$7,A165+1,"")</f>
        <v>163</v>
      </c>
      <c r="B166" s="20">
        <f>IF(A166="","",PMT('Zadání &amp; Výpočty'!$F$5/12,'Zadání &amp; Výpočty'!$F$7-A165,-E165,0))</f>
        <v>1264.8121011883495</v>
      </c>
      <c r="C166" s="18">
        <f>IF(A166="","",PPMT('Zadání &amp; Výpočty'!$F$5/12,A166,'Zadání &amp; Výpočty'!$F$7,-'Zadání &amp; Výpočty'!$F$4,0,0))</f>
        <v>771.46906531832508</v>
      </c>
      <c r="D166" s="18">
        <f>IF(A166="","",IPMT('Zadání &amp; Výpočty'!$F$5/12,A166,'Zadání &amp; Výpočty'!$F$7,-'Zadání &amp; Výpočty'!$F$4,0))</f>
        <v>493.34303587002643</v>
      </c>
      <c r="E166" s="15">
        <f t="shared" si="2"/>
        <v>196565.74528269196</v>
      </c>
    </row>
    <row r="167" spans="1:5" x14ac:dyDescent="0.2">
      <c r="A167" s="13">
        <f>IF(A166&lt;'Zadání &amp; Výpočty'!$F$7,A166+1,"")</f>
        <v>164</v>
      </c>
      <c r="B167" s="20">
        <f>IF(A167="","",PMT('Zadání &amp; Výpočty'!$F$5/12,'Zadání &amp; Výpočty'!$F$7-A166,-E166,0))</f>
        <v>1264.8121011883493</v>
      </c>
      <c r="C167" s="18">
        <f>IF(A167="","",PPMT('Zadání &amp; Výpočty'!$F$5/12,A167,'Zadání &amp; Výpočty'!$F$7,-'Zadání &amp; Výpočty'!$F$4,0,0))</f>
        <v>773.39773798162071</v>
      </c>
      <c r="D167" s="18">
        <f>IF(A167="","",IPMT('Zadání &amp; Výpočty'!$F$5/12,A167,'Zadání &amp; Výpočty'!$F$7,-'Zadání &amp; Výpočty'!$F$4,0))</f>
        <v>491.41436320673074</v>
      </c>
      <c r="E167" s="15">
        <f t="shared" si="2"/>
        <v>195792.34754471033</v>
      </c>
    </row>
    <row r="168" spans="1:5" x14ac:dyDescent="0.2">
      <c r="A168" s="13">
        <f>IF(A167&lt;'Zadání &amp; Výpočty'!$F$7,A167+1,"")</f>
        <v>165</v>
      </c>
      <c r="B168" s="20">
        <f>IF(A168="","",PMT('Zadání &amp; Výpočty'!$F$5/12,'Zadání &amp; Výpočty'!$F$7-A167,-E167,0))</f>
        <v>1264.8121011883493</v>
      </c>
      <c r="C168" s="18">
        <f>IF(A168="","",PPMT('Zadání &amp; Výpočty'!$F$5/12,A168,'Zadání &amp; Výpočty'!$F$7,-'Zadání &amp; Výpočty'!$F$4,0,0))</f>
        <v>775.33123232657465</v>
      </c>
      <c r="D168" s="18">
        <f>IF(A168="","",IPMT('Zadání &amp; Výpočty'!$F$5/12,A168,'Zadání &amp; Výpočty'!$F$7,-'Zadání &amp; Výpočty'!$F$4,0))</f>
        <v>489.48086886177663</v>
      </c>
      <c r="E168" s="15">
        <f t="shared" si="2"/>
        <v>195017.01631238376</v>
      </c>
    </row>
    <row r="169" spans="1:5" x14ac:dyDescent="0.2">
      <c r="A169" s="13">
        <f>IF(A168&lt;'Zadání &amp; Výpočty'!$F$7,A168+1,"")</f>
        <v>166</v>
      </c>
      <c r="B169" s="20">
        <f>IF(A169="","",PMT('Zadání &amp; Výpočty'!$F$5/12,'Zadání &amp; Výpočty'!$F$7-A168,-E168,0))</f>
        <v>1264.8121011883493</v>
      </c>
      <c r="C169" s="18">
        <f>IF(A169="","",PPMT('Zadání &amp; Výpočty'!$F$5/12,A169,'Zadání &amp; Výpočty'!$F$7,-'Zadání &amp; Výpočty'!$F$4,0,0))</f>
        <v>777.26956040739128</v>
      </c>
      <c r="D169" s="18">
        <f>IF(A169="","",IPMT('Zadání &amp; Výpočty'!$F$5/12,A169,'Zadání &amp; Výpočty'!$F$7,-'Zadání &amp; Výpočty'!$F$4,0))</f>
        <v>487.54254078096022</v>
      </c>
      <c r="E169" s="15">
        <f t="shared" si="2"/>
        <v>194239.74675197637</v>
      </c>
    </row>
    <row r="170" spans="1:5" x14ac:dyDescent="0.2">
      <c r="A170" s="13">
        <f>IF(A169&lt;'Zadání &amp; Výpočty'!$F$7,A169+1,"")</f>
        <v>167</v>
      </c>
      <c r="B170" s="20">
        <f>IF(A170="","",PMT('Zadání &amp; Výpočty'!$F$5/12,'Zadání &amp; Výpočty'!$F$7-A169,-E169,0))</f>
        <v>1264.8121011883495</v>
      </c>
      <c r="C170" s="18">
        <f>IF(A170="","",PPMT('Zadání &amp; Výpočty'!$F$5/12,A170,'Zadání &amp; Výpočty'!$F$7,-'Zadání &amp; Výpočty'!$F$4,0,0))</f>
        <v>779.21273430840972</v>
      </c>
      <c r="D170" s="18">
        <f>IF(A170="","",IPMT('Zadání &amp; Výpočty'!$F$5/12,A170,'Zadání &amp; Výpočty'!$F$7,-'Zadání &amp; Výpočty'!$F$4,0))</f>
        <v>485.59936687994167</v>
      </c>
      <c r="E170" s="15">
        <f t="shared" si="2"/>
        <v>193460.53401766796</v>
      </c>
    </row>
    <row r="171" spans="1:5" x14ac:dyDescent="0.2">
      <c r="A171" s="13">
        <f>IF(A170&lt;'Zadání &amp; Výpočty'!$F$7,A170+1,"")</f>
        <v>168</v>
      </c>
      <c r="B171" s="20">
        <f>IF(A171="","",PMT('Zadání &amp; Výpočty'!$F$5/12,'Zadání &amp; Výpočty'!$F$7-A170,-E170,0))</f>
        <v>1264.8121011883493</v>
      </c>
      <c r="C171" s="18">
        <f>IF(A171="","",PPMT('Zadání &amp; Výpočty'!$F$5/12,A171,'Zadání &amp; Výpočty'!$F$7,-'Zadání &amp; Výpočty'!$F$4,0,0))</f>
        <v>781.16076614418068</v>
      </c>
      <c r="D171" s="18">
        <f>IF(A171="","",IPMT('Zadání &amp; Výpočty'!$F$5/12,A171,'Zadání &amp; Výpočty'!$F$7,-'Zadání &amp; Výpočty'!$F$4,0))</f>
        <v>483.65133504417071</v>
      </c>
      <c r="E171" s="15">
        <f t="shared" si="2"/>
        <v>192679.37325152379</v>
      </c>
    </row>
    <row r="172" spans="1:5" x14ac:dyDescent="0.2">
      <c r="A172" s="13">
        <f>IF(A171&lt;'Zadání &amp; Výpočty'!$F$7,A171+1,"")</f>
        <v>169</v>
      </c>
      <c r="B172" s="20">
        <f>IF(A172="","",PMT('Zadání &amp; Výpočty'!$F$5/12,'Zadání &amp; Výpočty'!$F$7-A171,-E171,0))</f>
        <v>1264.8121011883495</v>
      </c>
      <c r="C172" s="18">
        <f>IF(A172="","",PPMT('Zadání &amp; Výpočty'!$F$5/12,A172,'Zadání &amp; Výpočty'!$F$7,-'Zadání &amp; Výpočty'!$F$4,0,0))</f>
        <v>783.11366805954106</v>
      </c>
      <c r="D172" s="18">
        <f>IF(A172="","",IPMT('Zadání &amp; Výpočty'!$F$5/12,A172,'Zadání &amp; Výpočty'!$F$7,-'Zadání &amp; Výpočty'!$F$4,0))</f>
        <v>481.69843312881022</v>
      </c>
      <c r="E172" s="15">
        <f t="shared" si="2"/>
        <v>191896.25958346424</v>
      </c>
    </row>
    <row r="173" spans="1:5" x14ac:dyDescent="0.2">
      <c r="A173" s="13">
        <f>IF(A172&lt;'Zadání &amp; Výpočty'!$F$7,A172+1,"")</f>
        <v>170</v>
      </c>
      <c r="B173" s="20">
        <f>IF(A173="","",PMT('Zadání &amp; Výpočty'!$F$5/12,'Zadání &amp; Výpočty'!$F$7-A172,-E172,0))</f>
        <v>1264.8121011883493</v>
      </c>
      <c r="C173" s="18">
        <f>IF(A173="","",PPMT('Zadání &amp; Výpočty'!$F$5/12,A173,'Zadání &amp; Výpočty'!$F$7,-'Zadání &amp; Výpočty'!$F$4,0,0))</f>
        <v>785.07145222969007</v>
      </c>
      <c r="D173" s="18">
        <f>IF(A173="","",IPMT('Zadání &amp; Výpočty'!$F$5/12,A173,'Zadání &amp; Výpočty'!$F$7,-'Zadání &amp; Výpočty'!$F$4,0))</f>
        <v>479.74064895866132</v>
      </c>
      <c r="E173" s="15">
        <f t="shared" si="2"/>
        <v>191111.18813123455</v>
      </c>
    </row>
    <row r="174" spans="1:5" x14ac:dyDescent="0.2">
      <c r="A174" s="13">
        <f>IF(A173&lt;'Zadání &amp; Výpočty'!$F$7,A173+1,"")</f>
        <v>171</v>
      </c>
      <c r="B174" s="20">
        <f>IF(A174="","",PMT('Zadání &amp; Výpočty'!$F$5/12,'Zadání &amp; Výpočty'!$F$7-A173,-E173,0))</f>
        <v>1264.8121011883493</v>
      </c>
      <c r="C174" s="18">
        <f>IF(A174="","",PPMT('Zadání &amp; Výpočty'!$F$5/12,A174,'Zadání &amp; Výpočty'!$F$7,-'Zadání &amp; Výpočty'!$F$4,0,0))</f>
        <v>787.0341308602641</v>
      </c>
      <c r="D174" s="18">
        <f>IF(A174="","",IPMT('Zadání &amp; Výpočty'!$F$5/12,A174,'Zadání &amp; Výpočty'!$F$7,-'Zadání &amp; Výpočty'!$F$4,0))</f>
        <v>477.77797032808718</v>
      </c>
      <c r="E174" s="15">
        <f t="shared" si="2"/>
        <v>190324.15400037428</v>
      </c>
    </row>
    <row r="175" spans="1:5" x14ac:dyDescent="0.2">
      <c r="A175" s="13">
        <f>IF(A174&lt;'Zadání &amp; Výpočty'!$F$7,A174+1,"")</f>
        <v>172</v>
      </c>
      <c r="B175" s="20">
        <f>IF(A175="","",PMT('Zadání &amp; Výpočty'!$F$5/12,'Zadání &amp; Výpočty'!$F$7-A174,-E174,0))</f>
        <v>1264.8121011883493</v>
      </c>
      <c r="C175" s="18">
        <f>IF(A175="","",PPMT('Zadání &amp; Výpočty'!$F$5/12,A175,'Zadání &amp; Výpočty'!$F$7,-'Zadání &amp; Výpočty'!$F$4,0,0))</f>
        <v>789.0017161874149</v>
      </c>
      <c r="D175" s="18">
        <f>IF(A175="","",IPMT('Zadání &amp; Výpočty'!$F$5/12,A175,'Zadání &amp; Výpočty'!$F$7,-'Zadání &amp; Výpočty'!$F$4,0))</f>
        <v>475.81038500093655</v>
      </c>
      <c r="E175" s="15">
        <f t="shared" si="2"/>
        <v>189535.15228418686</v>
      </c>
    </row>
    <row r="176" spans="1:5" x14ac:dyDescent="0.2">
      <c r="A176" s="13">
        <f>IF(A175&lt;'Zadání &amp; Výpočty'!$F$7,A175+1,"")</f>
        <v>173</v>
      </c>
      <c r="B176" s="20">
        <f>IF(A176="","",PMT('Zadání &amp; Výpočty'!$F$5/12,'Zadání &amp; Výpočty'!$F$7-A175,-E175,0))</f>
        <v>1264.8121011883493</v>
      </c>
      <c r="C176" s="18">
        <f>IF(A176="","",PPMT('Zadání &amp; Výpočty'!$F$5/12,A176,'Zadání &amp; Výpočty'!$F$7,-'Zadání &amp; Výpočty'!$F$4,0,0))</f>
        <v>790.97422047788348</v>
      </c>
      <c r="D176" s="18">
        <f>IF(A176="","",IPMT('Zadání &amp; Výpočty'!$F$5/12,A176,'Zadání &amp; Výpočty'!$F$7,-'Zadání &amp; Výpočty'!$F$4,0))</f>
        <v>473.83788071046797</v>
      </c>
      <c r="E176" s="15">
        <f t="shared" si="2"/>
        <v>188744.17806370897</v>
      </c>
    </row>
    <row r="177" spans="1:5" x14ac:dyDescent="0.2">
      <c r="A177" s="13">
        <f>IF(A176&lt;'Zadání &amp; Výpočty'!$F$7,A176+1,"")</f>
        <v>174</v>
      </c>
      <c r="B177" s="20">
        <f>IF(A177="","",PMT('Zadání &amp; Výpočty'!$F$5/12,'Zadání &amp; Výpočty'!$F$7-A176,-E176,0))</f>
        <v>1264.8121011883491</v>
      </c>
      <c r="C177" s="18">
        <f>IF(A177="","",PPMT('Zadání &amp; Výpočty'!$F$5/12,A177,'Zadání &amp; Výpočty'!$F$7,-'Zadání &amp; Výpočty'!$F$4,0,0))</f>
        <v>792.95165602907821</v>
      </c>
      <c r="D177" s="18">
        <f>IF(A177="","",IPMT('Zadání &amp; Výpočty'!$F$5/12,A177,'Zadání &amp; Výpočty'!$F$7,-'Zadání &amp; Výpočty'!$F$4,0))</f>
        <v>471.8604451592733</v>
      </c>
      <c r="E177" s="15">
        <f t="shared" si="2"/>
        <v>187951.2264076799</v>
      </c>
    </row>
    <row r="178" spans="1:5" x14ac:dyDescent="0.2">
      <c r="A178" s="13">
        <f>IF(A177&lt;'Zadání &amp; Výpočty'!$F$7,A177+1,"")</f>
        <v>175</v>
      </c>
      <c r="B178" s="20">
        <f>IF(A178="","",PMT('Zadání &amp; Výpočty'!$F$5/12,'Zadání &amp; Výpočty'!$F$7-A177,-E177,0))</f>
        <v>1264.8121011883491</v>
      </c>
      <c r="C178" s="18">
        <f>IF(A178="","",PPMT('Zadání &amp; Výpočty'!$F$5/12,A178,'Zadání &amp; Výpočty'!$F$7,-'Zadání &amp; Výpočty'!$F$4,0,0))</f>
        <v>794.93403516915077</v>
      </c>
      <c r="D178" s="18">
        <f>IF(A178="","",IPMT('Zadání &amp; Výpočty'!$F$5/12,A178,'Zadání &amp; Výpočty'!$F$7,-'Zadání &amp; Výpočty'!$F$4,0))</f>
        <v>469.87806601920062</v>
      </c>
      <c r="E178" s="15">
        <f t="shared" si="2"/>
        <v>187156.29237251074</v>
      </c>
    </row>
    <row r="179" spans="1:5" x14ac:dyDescent="0.2">
      <c r="A179" s="13">
        <f>IF(A178&lt;'Zadání &amp; Výpočty'!$F$7,A178+1,"")</f>
        <v>176</v>
      </c>
      <c r="B179" s="20">
        <f>IF(A179="","",PMT('Zadání &amp; Výpočty'!$F$5/12,'Zadání &amp; Výpočty'!$F$7-A178,-E178,0))</f>
        <v>1264.8121011883493</v>
      </c>
      <c r="C179" s="18">
        <f>IF(A179="","",PPMT('Zadání &amp; Výpočty'!$F$5/12,A179,'Zadání &amp; Výpočty'!$F$7,-'Zadání &amp; Výpočty'!$F$4,0,0))</f>
        <v>796.9213702570737</v>
      </c>
      <c r="D179" s="18">
        <f>IF(A179="","",IPMT('Zadání &amp; Výpočty'!$F$5/12,A179,'Zadání &amp; Výpočty'!$F$7,-'Zadání &amp; Výpočty'!$F$4,0))</f>
        <v>467.89073093127763</v>
      </c>
      <c r="E179" s="15">
        <f t="shared" si="2"/>
        <v>186359.37100225367</v>
      </c>
    </row>
    <row r="180" spans="1:5" x14ac:dyDescent="0.2">
      <c r="A180" s="13">
        <f>IF(A179&lt;'Zadání &amp; Výpočty'!$F$7,A179+1,"")</f>
        <v>177</v>
      </c>
      <c r="B180" s="20">
        <f>IF(A180="","",PMT('Zadání &amp; Výpočty'!$F$5/12,'Zadání &amp; Výpočty'!$F$7-A179,-E179,0))</f>
        <v>1264.8121011883491</v>
      </c>
      <c r="C180" s="18">
        <f>IF(A180="","",PPMT('Zadání &amp; Výpočty'!$F$5/12,A180,'Zadání &amp; Výpočty'!$F$7,-'Zadání &amp; Výpočty'!$F$4,0,0))</f>
        <v>798.91367368271631</v>
      </c>
      <c r="D180" s="18">
        <f>IF(A180="","",IPMT('Zadání &amp; Výpočty'!$F$5/12,A180,'Zadání &amp; Výpočty'!$F$7,-'Zadání &amp; Výpočty'!$F$4,0))</f>
        <v>465.89842750563503</v>
      </c>
      <c r="E180" s="15">
        <f t="shared" si="2"/>
        <v>185560.45732857095</v>
      </c>
    </row>
    <row r="181" spans="1:5" x14ac:dyDescent="0.2">
      <c r="A181" s="13">
        <f>IF(A180&lt;'Zadání &amp; Výpočty'!$F$7,A180+1,"")</f>
        <v>178</v>
      </c>
      <c r="B181" s="20">
        <f>IF(A181="","",PMT('Zadání &amp; Výpočty'!$F$5/12,'Zadání &amp; Výpočty'!$F$7-A180,-E180,0))</f>
        <v>1264.8121011883488</v>
      </c>
      <c r="C181" s="18">
        <f>IF(A181="","",PPMT('Zadání &amp; Výpočty'!$F$5/12,A181,'Zadání &amp; Výpočty'!$F$7,-'Zadání &amp; Výpočty'!$F$4,0,0))</f>
        <v>800.91095786692313</v>
      </c>
      <c r="D181" s="18">
        <f>IF(A181="","",IPMT('Zadání &amp; Výpočty'!$F$5/12,A181,'Zadání &amp; Výpočty'!$F$7,-'Zadání &amp; Výpočty'!$F$4,0))</f>
        <v>463.90114332142826</v>
      </c>
      <c r="E181" s="15">
        <f t="shared" si="2"/>
        <v>184759.54637070402</v>
      </c>
    </row>
    <row r="182" spans="1:5" x14ac:dyDescent="0.2">
      <c r="A182" s="13">
        <f>IF(A181&lt;'Zadání &amp; Výpočty'!$F$7,A181+1,"")</f>
        <v>179</v>
      </c>
      <c r="B182" s="20">
        <f>IF(A182="","",PMT('Zadání &amp; Výpočty'!$F$5/12,'Zadání &amp; Výpočty'!$F$7-A181,-E181,0))</f>
        <v>1264.8121011883491</v>
      </c>
      <c r="C182" s="18">
        <f>IF(A182="","",PPMT('Zadání &amp; Výpočty'!$F$5/12,A182,'Zadání &amp; Výpočty'!$F$7,-'Zadání &amp; Výpočty'!$F$4,0,0))</f>
        <v>802.91323526159044</v>
      </c>
      <c r="D182" s="18">
        <f>IF(A182="","",IPMT('Zadání &amp; Výpočty'!$F$5/12,A182,'Zadání &amp; Výpočty'!$F$7,-'Zadání &amp; Výpočty'!$F$4,0))</f>
        <v>461.89886592676095</v>
      </c>
      <c r="E182" s="15">
        <f t="shared" si="2"/>
        <v>183956.63313544242</v>
      </c>
    </row>
    <row r="183" spans="1:5" x14ac:dyDescent="0.2">
      <c r="A183" s="13">
        <f>IF(A182&lt;'Zadání &amp; Výpočty'!$F$7,A182+1,"")</f>
        <v>180</v>
      </c>
      <c r="B183" s="20">
        <f>IF(A183="","",PMT('Zadání &amp; Výpočty'!$F$5/12,'Zadání &amp; Výpočty'!$F$7-A182,-E182,0))</f>
        <v>1264.8121011883491</v>
      </c>
      <c r="C183" s="18">
        <f>IF(A183="","",PPMT('Zadání &amp; Výpočty'!$F$5/12,A183,'Zadání &amp; Výpočty'!$F$7,-'Zadání &amp; Výpočty'!$F$4,0,0))</f>
        <v>804.92051834974438</v>
      </c>
      <c r="D183" s="18">
        <f>IF(A183="","",IPMT('Zadání &amp; Výpočty'!$F$5/12,A183,'Zadání &amp; Výpočty'!$F$7,-'Zadání &amp; Výpočty'!$F$4,0))</f>
        <v>459.89158283860695</v>
      </c>
      <c r="E183" s="15">
        <f t="shared" si="2"/>
        <v>183151.71261709268</v>
      </c>
    </row>
    <row r="184" spans="1:5" x14ac:dyDescent="0.2">
      <c r="A184" s="13">
        <f>IF(A183&lt;'Zadání &amp; Výpočty'!$F$7,A183+1,"")</f>
        <v>181</v>
      </c>
      <c r="B184" s="20">
        <f>IF(A184="","",PMT('Zadání &amp; Výpočty'!$F$5/12,'Zadání &amp; Výpočty'!$F$7-A183,-E183,0))</f>
        <v>1264.8121011883491</v>
      </c>
      <c r="C184" s="18">
        <f>IF(A184="","",PPMT('Zadání &amp; Výpočty'!$F$5/12,A184,'Zadání &amp; Výpočty'!$F$7,-'Zadání &amp; Výpočty'!$F$4,0,0))</f>
        <v>806.93281964561891</v>
      </c>
      <c r="D184" s="18">
        <f>IF(A184="","",IPMT('Zadání &amp; Výpočty'!$F$5/12,A184,'Zadání &amp; Výpočty'!$F$7,-'Zadání &amp; Výpočty'!$F$4,0))</f>
        <v>457.87928154273249</v>
      </c>
      <c r="E184" s="15">
        <f t="shared" si="2"/>
        <v>182344.77979744706</v>
      </c>
    </row>
    <row r="185" spans="1:5" x14ac:dyDescent="0.2">
      <c r="A185" s="13">
        <f>IF(A184&lt;'Zadání &amp; Výpočty'!$F$7,A184+1,"")</f>
        <v>182</v>
      </c>
      <c r="B185" s="20">
        <f>IF(A185="","",PMT('Zadání &amp; Výpočty'!$F$5/12,'Zadání &amp; Výpočty'!$F$7-A184,-E184,0))</f>
        <v>1264.8121011883493</v>
      </c>
      <c r="C185" s="18">
        <f>IF(A185="","",PPMT('Zadání &amp; Výpočty'!$F$5/12,A185,'Zadání &amp; Výpočty'!$F$7,-'Zadání &amp; Výpočty'!$F$4,0,0))</f>
        <v>808.95015169473299</v>
      </c>
      <c r="D185" s="18">
        <f>IF(A185="","",IPMT('Zadání &amp; Výpočty'!$F$5/12,A185,'Zadání &amp; Výpočty'!$F$7,-'Zadání &amp; Výpočty'!$F$4,0))</f>
        <v>455.86194949361845</v>
      </c>
      <c r="E185" s="15">
        <f t="shared" si="2"/>
        <v>181535.82964575232</v>
      </c>
    </row>
    <row r="186" spans="1:5" x14ac:dyDescent="0.2">
      <c r="A186" s="13">
        <f>IF(A185&lt;'Zadání &amp; Výpočty'!$F$7,A185+1,"")</f>
        <v>183</v>
      </c>
      <c r="B186" s="20">
        <f>IF(A186="","",PMT('Zadání &amp; Výpočty'!$F$5/12,'Zadání &amp; Výpočty'!$F$7-A185,-E185,0))</f>
        <v>1264.8121011883488</v>
      </c>
      <c r="C186" s="18">
        <f>IF(A186="","",PPMT('Zadání &amp; Výpočty'!$F$5/12,A186,'Zadání &amp; Výpočty'!$F$7,-'Zadání &amp; Výpočty'!$F$4,0,0))</f>
        <v>810.97252707396967</v>
      </c>
      <c r="D186" s="18">
        <f>IF(A186="","",IPMT('Zadání &amp; Výpočty'!$F$5/12,A186,'Zadání &amp; Výpočty'!$F$7,-'Zadání &amp; Výpočty'!$F$4,0))</f>
        <v>453.83957411438172</v>
      </c>
      <c r="E186" s="15">
        <f t="shared" si="2"/>
        <v>180724.85711867837</v>
      </c>
    </row>
    <row r="187" spans="1:5" x14ac:dyDescent="0.2">
      <c r="A187" s="13">
        <f>IF(A186&lt;'Zadání &amp; Výpočty'!$F$7,A186+1,"")</f>
        <v>184</v>
      </c>
      <c r="B187" s="20">
        <f>IF(A187="","",PMT('Zadání &amp; Výpočty'!$F$5/12,'Zadání &amp; Výpočty'!$F$7-A186,-E186,0))</f>
        <v>1264.8121011883491</v>
      </c>
      <c r="C187" s="18">
        <f>IF(A187="","",PPMT('Zadání &amp; Výpočty'!$F$5/12,A187,'Zadání &amp; Výpočty'!$F$7,-'Zadání &amp; Výpočty'!$F$4,0,0))</f>
        <v>812.99995839165467</v>
      </c>
      <c r="D187" s="18">
        <f>IF(A187="","",IPMT('Zadání &amp; Výpočty'!$F$5/12,A187,'Zadání &amp; Výpočty'!$F$7,-'Zadání &amp; Výpočty'!$F$4,0))</f>
        <v>451.81214279669678</v>
      </c>
      <c r="E187" s="15">
        <f t="shared" si="2"/>
        <v>179911.85716028672</v>
      </c>
    </row>
    <row r="188" spans="1:5" x14ac:dyDescent="0.2">
      <c r="A188" s="13">
        <f>IF(A187&lt;'Zadání &amp; Výpočty'!$F$7,A187+1,"")</f>
        <v>185</v>
      </c>
      <c r="B188" s="20">
        <f>IF(A188="","",PMT('Zadání &amp; Výpočty'!$F$5/12,'Zadání &amp; Výpočty'!$F$7-A187,-E187,0))</f>
        <v>1264.8121011883488</v>
      </c>
      <c r="C188" s="18">
        <f>IF(A188="","",PPMT('Zadání &amp; Výpočty'!$F$5/12,A188,'Zadání &amp; Výpočty'!$F$7,-'Zadání &amp; Výpočty'!$F$4,0,0))</f>
        <v>815.03245828763374</v>
      </c>
      <c r="D188" s="18">
        <f>IF(A188="","",IPMT('Zadání &amp; Výpočty'!$F$5/12,A188,'Zadání &amp; Výpočty'!$F$7,-'Zadání &amp; Výpočty'!$F$4,0))</f>
        <v>449.77964290071765</v>
      </c>
      <c r="E188" s="15">
        <f t="shared" si="2"/>
        <v>179096.82470199908</v>
      </c>
    </row>
    <row r="189" spans="1:5" x14ac:dyDescent="0.2">
      <c r="A189" s="13">
        <f>IF(A188&lt;'Zadání &amp; Výpočty'!$F$7,A188+1,"")</f>
        <v>186</v>
      </c>
      <c r="B189" s="20">
        <f>IF(A189="","",PMT('Zadání &amp; Výpočty'!$F$5/12,'Zadání &amp; Výpočty'!$F$7-A188,-E188,0))</f>
        <v>1264.8121011883488</v>
      </c>
      <c r="C189" s="18">
        <f>IF(A189="","",PPMT('Zadání &amp; Výpočty'!$F$5/12,A189,'Zadání &amp; Výpočty'!$F$7,-'Zadání &amp; Výpočty'!$F$4,0,0))</f>
        <v>817.07003943335292</v>
      </c>
      <c r="D189" s="18">
        <f>IF(A189="","",IPMT('Zadání &amp; Výpočty'!$F$5/12,A189,'Zadání &amp; Výpočty'!$F$7,-'Zadání &amp; Výpočty'!$F$4,0))</f>
        <v>447.74206175499859</v>
      </c>
      <c r="E189" s="15">
        <f t="shared" si="2"/>
        <v>178279.75466256574</v>
      </c>
    </row>
    <row r="190" spans="1:5" x14ac:dyDescent="0.2">
      <c r="A190" s="13">
        <f>IF(A189&lt;'Zadání &amp; Výpočty'!$F$7,A189+1,"")</f>
        <v>187</v>
      </c>
      <c r="B190" s="20">
        <f>IF(A190="","",PMT('Zadání &amp; Výpočty'!$F$5/12,'Zadání &amp; Výpočty'!$F$7-A189,-E189,0))</f>
        <v>1264.8121011883491</v>
      </c>
      <c r="C190" s="18">
        <f>IF(A190="","",PPMT('Zadání &amp; Výpočty'!$F$5/12,A190,'Zadání &amp; Výpočty'!$F$7,-'Zadání &amp; Výpočty'!$F$4,0,0))</f>
        <v>819.11271453193626</v>
      </c>
      <c r="D190" s="18">
        <f>IF(A190="","",IPMT('Zadání &amp; Výpočty'!$F$5/12,A190,'Zadání &amp; Výpočty'!$F$7,-'Zadání &amp; Výpočty'!$F$4,0))</f>
        <v>445.69938665641519</v>
      </c>
      <c r="E190" s="15">
        <f t="shared" si="2"/>
        <v>177460.64194803379</v>
      </c>
    </row>
    <row r="191" spans="1:5" x14ac:dyDescent="0.2">
      <c r="A191" s="13">
        <f>IF(A190&lt;'Zadání &amp; Výpočty'!$F$7,A190+1,"")</f>
        <v>188</v>
      </c>
      <c r="B191" s="20">
        <f>IF(A191="","",PMT('Zadání &amp; Výpočty'!$F$5/12,'Zadání &amp; Výpočty'!$F$7-A190,-E190,0))</f>
        <v>1264.8121011883488</v>
      </c>
      <c r="C191" s="18">
        <f>IF(A191="","",PPMT('Zadání &amp; Výpočty'!$F$5/12,A191,'Zadání &amp; Výpočty'!$F$7,-'Zadání &amp; Výpočty'!$F$4,0,0))</f>
        <v>821.16049631826615</v>
      </c>
      <c r="D191" s="18">
        <f>IF(A191="","",IPMT('Zadání &amp; Výpočty'!$F$5/12,A191,'Zadání &amp; Výpočty'!$F$7,-'Zadání &amp; Výpočty'!$F$4,0))</f>
        <v>443.65160487008535</v>
      </c>
      <c r="E191" s="15">
        <f t="shared" si="2"/>
        <v>176639.48145171552</v>
      </c>
    </row>
    <row r="192" spans="1:5" x14ac:dyDescent="0.2">
      <c r="A192" s="13">
        <f>IF(A191&lt;'Zadání &amp; Výpočty'!$F$7,A191+1,"")</f>
        <v>189</v>
      </c>
      <c r="B192" s="20">
        <f>IF(A192="","",PMT('Zadání &amp; Výpočty'!$F$5/12,'Zadání &amp; Výpočty'!$F$7-A191,-E191,0))</f>
        <v>1264.8121011883488</v>
      </c>
      <c r="C192" s="18">
        <f>IF(A192="","",PPMT('Zadání &amp; Výpočty'!$F$5/12,A192,'Zadání &amp; Výpočty'!$F$7,-'Zadání &amp; Výpočty'!$F$4,0,0))</f>
        <v>823.21339755906172</v>
      </c>
      <c r="D192" s="18">
        <f>IF(A192="","",IPMT('Zadání &amp; Výpočty'!$F$5/12,A192,'Zadání &amp; Výpočty'!$F$7,-'Zadání &amp; Výpočty'!$F$4,0))</f>
        <v>441.59870362928967</v>
      </c>
      <c r="E192" s="15">
        <f t="shared" si="2"/>
        <v>175816.26805415645</v>
      </c>
    </row>
    <row r="193" spans="1:5" x14ac:dyDescent="0.2">
      <c r="A193" s="13">
        <f>IF(A192&lt;'Zadání &amp; Výpočty'!$F$7,A192+1,"")</f>
        <v>190</v>
      </c>
      <c r="B193" s="20">
        <f>IF(A193="","",PMT('Zadání &amp; Výpočty'!$F$5/12,'Zadání &amp; Výpočty'!$F$7-A192,-E192,0))</f>
        <v>1264.8121011883491</v>
      </c>
      <c r="C193" s="18">
        <f>IF(A193="","",PPMT('Zadání &amp; Výpočty'!$F$5/12,A193,'Zadání &amp; Výpočty'!$F$7,-'Zadání &amp; Výpočty'!$F$4,0,0))</f>
        <v>825.2714310529592</v>
      </c>
      <c r="D193" s="18">
        <f>IF(A193="","",IPMT('Zadání &amp; Výpočty'!$F$5/12,A193,'Zadání &amp; Výpočty'!$F$7,-'Zadání &amp; Výpočty'!$F$4,0))</f>
        <v>439.54067013539191</v>
      </c>
      <c r="E193" s="15">
        <f t="shared" si="2"/>
        <v>174990.99662310348</v>
      </c>
    </row>
    <row r="194" spans="1:5" x14ac:dyDescent="0.2">
      <c r="A194" s="13">
        <f>IF(A193&lt;'Zadání &amp; Výpočty'!$F$7,A193+1,"")</f>
        <v>191</v>
      </c>
      <c r="B194" s="20">
        <f>IF(A194="","",PMT('Zadání &amp; Výpočty'!$F$5/12,'Zadání &amp; Výpočty'!$F$7-A193,-E193,0))</f>
        <v>1264.8121011883488</v>
      </c>
      <c r="C194" s="18">
        <f>IF(A194="","",PPMT('Zadání &amp; Výpočty'!$F$5/12,A194,'Zadání &amp; Výpočty'!$F$7,-'Zadání &amp; Výpočty'!$F$4,0,0))</f>
        <v>827.33460963059179</v>
      </c>
      <c r="D194" s="18">
        <f>IF(A194="","",IPMT('Zadání &amp; Výpočty'!$F$5/12,A194,'Zadání &amp; Výpočty'!$F$7,-'Zadání &amp; Výpočty'!$F$4,0))</f>
        <v>437.47749155775955</v>
      </c>
      <c r="E194" s="15">
        <f t="shared" si="2"/>
        <v>174163.66201347287</v>
      </c>
    </row>
    <row r="195" spans="1:5" x14ac:dyDescent="0.2">
      <c r="A195" s="13">
        <f>IF(A194&lt;'Zadání &amp; Výpočty'!$F$7,A194+1,"")</f>
        <v>192</v>
      </c>
      <c r="B195" s="20">
        <f>IF(A195="","",PMT('Zadání &amp; Výpočty'!$F$5/12,'Zadání &amp; Výpočty'!$F$7-A194,-E194,0))</f>
        <v>1264.8121011883486</v>
      </c>
      <c r="C195" s="18">
        <f>IF(A195="","",PPMT('Zadání &amp; Výpočty'!$F$5/12,A195,'Zadání &amp; Výpočty'!$F$7,-'Zadání &amp; Výpočty'!$F$4,0,0))</f>
        <v>829.40294615466837</v>
      </c>
      <c r="D195" s="18">
        <f>IF(A195="","",IPMT('Zadání &amp; Výpočty'!$F$5/12,A195,'Zadání &amp; Výpočty'!$F$7,-'Zadání &amp; Výpočty'!$F$4,0))</f>
        <v>435.40915503368313</v>
      </c>
      <c r="E195" s="15">
        <f t="shared" si="2"/>
        <v>173334.2590673182</v>
      </c>
    </row>
    <row r="196" spans="1:5" x14ac:dyDescent="0.2">
      <c r="A196" s="13">
        <f>IF(A195&lt;'Zadání &amp; Výpočty'!$F$7,A195+1,"")</f>
        <v>193</v>
      </c>
      <c r="B196" s="20">
        <f>IF(A196="","",PMT('Zadání &amp; Výpočty'!$F$5/12,'Zadání &amp; Výpočty'!$F$7-A195,-E195,0))</f>
        <v>1264.8121011883484</v>
      </c>
      <c r="C196" s="18">
        <f>IF(A196="","",PPMT('Zadání &amp; Výpočty'!$F$5/12,A196,'Zadání &amp; Výpočty'!$F$7,-'Zadání &amp; Výpočty'!$F$4,0,0))</f>
        <v>831.47645352005497</v>
      </c>
      <c r="D196" s="18">
        <f>IF(A196="","",IPMT('Zadání &amp; Výpočty'!$F$5/12,A196,'Zadání &amp; Výpočty'!$F$7,-'Zadání &amp; Výpočty'!$F$4,0))</f>
        <v>433.33564766829653</v>
      </c>
      <c r="E196" s="15">
        <f t="shared" si="2"/>
        <v>172502.78261379813</v>
      </c>
    </row>
    <row r="197" spans="1:5" x14ac:dyDescent="0.2">
      <c r="A197" s="13">
        <f>IF(A196&lt;'Zadání &amp; Výpočty'!$F$7,A196+1,"")</f>
        <v>194</v>
      </c>
      <c r="B197" s="20">
        <f>IF(A197="","",PMT('Zadání &amp; Výpočty'!$F$5/12,'Zadání &amp; Výpočty'!$F$7-A196,-E196,0))</f>
        <v>1264.8121011883484</v>
      </c>
      <c r="C197" s="18">
        <f>IF(A197="","",PPMT('Zadání &amp; Výpočty'!$F$5/12,A197,'Zadání &amp; Výpočty'!$F$7,-'Zadání &amp; Výpočty'!$F$4,0,0))</f>
        <v>833.55514465385511</v>
      </c>
      <c r="D197" s="18">
        <f>IF(A197="","",IPMT('Zadání &amp; Výpočty'!$F$5/12,A197,'Zadání &amp; Výpočty'!$F$7,-'Zadání &amp; Výpočty'!$F$4,0))</f>
        <v>431.25695653449628</v>
      </c>
      <c r="E197" s="15">
        <f t="shared" si="2"/>
        <v>171669.22746914427</v>
      </c>
    </row>
    <row r="198" spans="1:5" x14ac:dyDescent="0.2">
      <c r="A198" s="13">
        <f>IF(A197&lt;'Zadání &amp; Výpočty'!$F$7,A197+1,"")</f>
        <v>195</v>
      </c>
      <c r="B198" s="20">
        <f>IF(A198="","",PMT('Zadání &amp; Výpočty'!$F$5/12,'Zadání &amp; Výpočty'!$F$7-A197,-E197,0))</f>
        <v>1264.8121011883486</v>
      </c>
      <c r="C198" s="18">
        <f>IF(A198="","",PPMT('Zadání &amp; Výpočty'!$F$5/12,A198,'Zadání &amp; Výpočty'!$F$7,-'Zadání &amp; Výpočty'!$F$4,0,0))</f>
        <v>835.6390325154897</v>
      </c>
      <c r="D198" s="18">
        <f>IF(A198="","",IPMT('Zadání &amp; Výpočty'!$F$5/12,A198,'Zadání &amp; Výpočty'!$F$7,-'Zadání &amp; Výpočty'!$F$4,0))</f>
        <v>429.17306867286163</v>
      </c>
      <c r="E198" s="15">
        <f t="shared" ref="E198:E261" si="3">IF(A198="","",E197-C198)</f>
        <v>170833.58843662878</v>
      </c>
    </row>
    <row r="199" spans="1:5" x14ac:dyDescent="0.2">
      <c r="A199" s="13">
        <f>IF(A198&lt;'Zadání &amp; Výpočty'!$F$7,A198+1,"")</f>
        <v>196</v>
      </c>
      <c r="B199" s="20">
        <f>IF(A199="","",PMT('Zadání &amp; Výpočty'!$F$5/12,'Zadání &amp; Výpočty'!$F$7-A198,-E198,0))</f>
        <v>1264.8121011883484</v>
      </c>
      <c r="C199" s="18">
        <f>IF(A199="","",PPMT('Zadání &amp; Výpočty'!$F$5/12,A199,'Zadání &amp; Výpočty'!$F$7,-'Zadání &amp; Výpočty'!$F$4,0,0))</f>
        <v>837.7281300967785</v>
      </c>
      <c r="D199" s="18">
        <f>IF(A199="","",IPMT('Zadání &amp; Výpočty'!$F$5/12,A199,'Zadání &amp; Výpočty'!$F$7,-'Zadání &amp; Výpočty'!$F$4,0))</f>
        <v>427.08397109157295</v>
      </c>
      <c r="E199" s="15">
        <f t="shared" si="3"/>
        <v>169995.86030653201</v>
      </c>
    </row>
    <row r="200" spans="1:5" x14ac:dyDescent="0.2">
      <c r="A200" s="13">
        <f>IF(A199&lt;'Zadání &amp; Výpočty'!$F$7,A199+1,"")</f>
        <v>197</v>
      </c>
      <c r="B200" s="20">
        <f>IF(A200="","",PMT('Zadání &amp; Výpočty'!$F$5/12,'Zadání &amp; Výpočty'!$F$7-A199,-E199,0))</f>
        <v>1264.8121011883484</v>
      </c>
      <c r="C200" s="18">
        <f>IF(A200="","",PPMT('Zadání &amp; Výpočty'!$F$5/12,A200,'Zadání &amp; Výpočty'!$F$7,-'Zadání &amp; Výpočty'!$F$4,0,0))</f>
        <v>839.82245042202032</v>
      </c>
      <c r="D200" s="18">
        <f>IF(A200="","",IPMT('Zadání &amp; Výpočty'!$F$5/12,A200,'Zadání &amp; Výpočty'!$F$7,-'Zadání &amp; Výpočty'!$F$4,0))</f>
        <v>424.98965076633107</v>
      </c>
      <c r="E200" s="15">
        <f t="shared" si="3"/>
        <v>169156.03785610999</v>
      </c>
    </row>
    <row r="201" spans="1:5" x14ac:dyDescent="0.2">
      <c r="A201" s="13">
        <f>IF(A200&lt;'Zadání &amp; Výpočty'!$F$7,A200+1,"")</f>
        <v>198</v>
      </c>
      <c r="B201" s="20">
        <f>IF(A201="","",PMT('Zadání &amp; Výpočty'!$F$5/12,'Zadání &amp; Výpočty'!$F$7-A200,-E200,0))</f>
        <v>1264.8121011883486</v>
      </c>
      <c r="C201" s="18">
        <f>IF(A201="","",PPMT('Zadání &amp; Výpočty'!$F$5/12,A201,'Zadání &amp; Výpočty'!$F$7,-'Zadání &amp; Výpočty'!$F$4,0,0))</f>
        <v>841.9220065480755</v>
      </c>
      <c r="D201" s="18">
        <f>IF(A201="","",IPMT('Zadání &amp; Výpočty'!$F$5/12,A201,'Zadání &amp; Výpočty'!$F$7,-'Zadání &amp; Výpočty'!$F$4,0))</f>
        <v>422.89009464027595</v>
      </c>
      <c r="E201" s="15">
        <f t="shared" si="3"/>
        <v>168314.11584956193</v>
      </c>
    </row>
    <row r="202" spans="1:5" x14ac:dyDescent="0.2">
      <c r="A202" s="13">
        <f>IF(A201&lt;'Zadání &amp; Výpočty'!$F$7,A201+1,"")</f>
        <v>199</v>
      </c>
      <c r="B202" s="20">
        <f>IF(A202="","",PMT('Zadání &amp; Výpočty'!$F$5/12,'Zadání &amp; Výpočty'!$F$7-A201,-E201,0))</f>
        <v>1264.8121011883484</v>
      </c>
      <c r="C202" s="18">
        <f>IF(A202="","",PPMT('Zadání &amp; Výpočty'!$F$5/12,A202,'Zadání &amp; Výpočty'!$F$7,-'Zadání &amp; Výpočty'!$F$4,0,0))</f>
        <v>844.02681156444567</v>
      </c>
      <c r="D202" s="18">
        <f>IF(A202="","",IPMT('Zadání &amp; Výpočty'!$F$5/12,A202,'Zadání &amp; Výpočty'!$F$7,-'Zadání &amp; Výpočty'!$F$4,0))</f>
        <v>420.78528962390578</v>
      </c>
      <c r="E202" s="15">
        <f t="shared" si="3"/>
        <v>167470.08903799747</v>
      </c>
    </row>
    <row r="203" spans="1:5" x14ac:dyDescent="0.2">
      <c r="A203" s="13">
        <f>IF(A202&lt;'Zadání &amp; Výpočty'!$F$7,A202+1,"")</f>
        <v>200</v>
      </c>
      <c r="B203" s="20">
        <f>IF(A203="","",PMT('Zadání &amp; Výpočty'!$F$5/12,'Zadání &amp; Výpočty'!$F$7-A202,-E202,0))</f>
        <v>1264.8121011883484</v>
      </c>
      <c r="C203" s="18">
        <f>IF(A203="","",PPMT('Zadání &amp; Výpočty'!$F$5/12,A203,'Zadání &amp; Výpočty'!$F$7,-'Zadání &amp; Výpočty'!$F$4,0,0))</f>
        <v>846.13687859335664</v>
      </c>
      <c r="D203" s="18">
        <f>IF(A203="","",IPMT('Zadání &amp; Výpočty'!$F$5/12,A203,'Zadání &amp; Výpočty'!$F$7,-'Zadání &amp; Výpočty'!$F$4,0))</f>
        <v>418.67522259499464</v>
      </c>
      <c r="E203" s="15">
        <f t="shared" si="3"/>
        <v>166623.95215940411</v>
      </c>
    </row>
    <row r="204" spans="1:5" x14ac:dyDescent="0.2">
      <c r="A204" s="13">
        <f>IF(A203&lt;'Zadání &amp; Výpočty'!$F$7,A203+1,"")</f>
        <v>201</v>
      </c>
      <c r="B204" s="20">
        <f>IF(A204="","",PMT('Zadání &amp; Výpočty'!$F$5/12,'Zadání &amp; Výpočty'!$F$7-A203,-E203,0))</f>
        <v>1264.8121011883488</v>
      </c>
      <c r="C204" s="18">
        <f>IF(A204="","",PPMT('Zadání &amp; Výpočty'!$F$5/12,A204,'Zadání &amp; Výpočty'!$F$7,-'Zadání &amp; Výpočty'!$F$4,0,0))</f>
        <v>848.25222078984018</v>
      </c>
      <c r="D204" s="18">
        <f>IF(A204="","",IPMT('Zadání &amp; Výpočty'!$F$5/12,A204,'Zadání &amp; Výpočty'!$F$7,-'Zadání &amp; Výpočty'!$F$4,0))</f>
        <v>416.55988039851115</v>
      </c>
      <c r="E204" s="15">
        <f t="shared" si="3"/>
        <v>165775.69993861427</v>
      </c>
    </row>
    <row r="205" spans="1:5" x14ac:dyDescent="0.2">
      <c r="A205" s="13">
        <f>IF(A204&lt;'Zadání &amp; Výpočty'!$F$7,A204+1,"")</f>
        <v>202</v>
      </c>
      <c r="B205" s="20">
        <f>IF(A205="","",PMT('Zadání &amp; Výpočty'!$F$5/12,'Zadání &amp; Výpočty'!$F$7-A204,-E204,0))</f>
        <v>1264.8121011883484</v>
      </c>
      <c r="C205" s="18">
        <f>IF(A205="","",PPMT('Zadání &amp; Výpočty'!$F$5/12,A205,'Zadání &amp; Výpočty'!$F$7,-'Zadání &amp; Výpočty'!$F$4,0,0))</f>
        <v>850.37285134181468</v>
      </c>
      <c r="D205" s="18">
        <f>IF(A205="","",IPMT('Zadání &amp; Výpočty'!$F$5/12,A205,'Zadání &amp; Výpočty'!$F$7,-'Zadání &amp; Výpočty'!$F$4,0))</f>
        <v>414.43924984653665</v>
      </c>
      <c r="E205" s="15">
        <f t="shared" si="3"/>
        <v>164925.32708727245</v>
      </c>
    </row>
    <row r="206" spans="1:5" x14ac:dyDescent="0.2">
      <c r="A206" s="13">
        <f>IF(A205&lt;'Zadání &amp; Výpočty'!$F$7,A205+1,"")</f>
        <v>203</v>
      </c>
      <c r="B206" s="20">
        <f>IF(A206="","",PMT('Zadání &amp; Výpočty'!$F$5/12,'Zadání &amp; Výpočty'!$F$7-A205,-E205,0))</f>
        <v>1264.8121011883486</v>
      </c>
      <c r="C206" s="18">
        <f>IF(A206="","",PPMT('Zadání &amp; Výpočty'!$F$5/12,A206,'Zadání &amp; Výpočty'!$F$7,-'Zadání &amp; Výpočty'!$F$4,0,0))</f>
        <v>852.49878347016931</v>
      </c>
      <c r="D206" s="18">
        <f>IF(A206="","",IPMT('Zadání &amp; Výpočty'!$F$5/12,A206,'Zadání &amp; Výpočty'!$F$7,-'Zadání &amp; Výpočty'!$F$4,0))</f>
        <v>412.31331771818202</v>
      </c>
      <c r="E206" s="15">
        <f t="shared" si="3"/>
        <v>164072.82830380229</v>
      </c>
    </row>
    <row r="207" spans="1:5" x14ac:dyDescent="0.2">
      <c r="A207" s="13">
        <f>IF(A206&lt;'Zadání &amp; Výpočty'!$F$7,A206+1,"")</f>
        <v>204</v>
      </c>
      <c r="B207" s="20">
        <f>IF(A207="","",PMT('Zadání &amp; Výpočty'!$F$5/12,'Zadání &amp; Výpočty'!$F$7-A206,-E206,0))</f>
        <v>1264.8121011883484</v>
      </c>
      <c r="C207" s="18">
        <f>IF(A207="","",PPMT('Zadání &amp; Výpočty'!$F$5/12,A207,'Zadání &amp; Výpočty'!$F$7,-'Zadání &amp; Výpočty'!$F$4,0,0))</f>
        <v>854.63003042884463</v>
      </c>
      <c r="D207" s="18">
        <f>IF(A207="","",IPMT('Zadání &amp; Výpočty'!$F$5/12,A207,'Zadání &amp; Výpočty'!$F$7,-'Zadání &amp; Výpočty'!$F$4,0))</f>
        <v>410.18207075950676</v>
      </c>
      <c r="E207" s="15">
        <f t="shared" si="3"/>
        <v>163218.19827337345</v>
      </c>
    </row>
    <row r="208" spans="1:5" x14ac:dyDescent="0.2">
      <c r="A208" s="13">
        <f>IF(A207&lt;'Zadání &amp; Výpočty'!$F$7,A207+1,"")</f>
        <v>205</v>
      </c>
      <c r="B208" s="20">
        <f>IF(A208="","",PMT('Zadání &amp; Výpočty'!$F$5/12,'Zadání &amp; Výpočty'!$F$7-A207,-E207,0))</f>
        <v>1264.8121011883484</v>
      </c>
      <c r="C208" s="18">
        <f>IF(A208="","",PPMT('Zadání &amp; Výpočty'!$F$5/12,A208,'Zadání &amp; Výpočty'!$F$7,-'Zadání &amp; Výpočty'!$F$4,0,0))</f>
        <v>856.76660550491681</v>
      </c>
      <c r="D208" s="18">
        <f>IF(A208="","",IPMT('Zadání &amp; Výpočty'!$F$5/12,A208,'Zadání &amp; Výpočty'!$F$7,-'Zadání &amp; Výpočty'!$F$4,0))</f>
        <v>408.04549568343458</v>
      </c>
      <c r="E208" s="15">
        <f t="shared" si="3"/>
        <v>162361.43166786854</v>
      </c>
    </row>
    <row r="209" spans="1:5" x14ac:dyDescent="0.2">
      <c r="A209" s="13">
        <f>IF(A208&lt;'Zadání &amp; Výpočty'!$F$7,A208+1,"")</f>
        <v>206</v>
      </c>
      <c r="B209" s="20">
        <f>IF(A209="","",PMT('Zadání &amp; Výpočty'!$F$5/12,'Zadání &amp; Výpočty'!$F$7-A208,-E208,0))</f>
        <v>1264.8121011883484</v>
      </c>
      <c r="C209" s="18">
        <f>IF(A209="","",PPMT('Zadání &amp; Výpočty'!$F$5/12,A209,'Zadání &amp; Výpočty'!$F$7,-'Zadání &amp; Výpočty'!$F$4,0,0))</f>
        <v>858.90852201867904</v>
      </c>
      <c r="D209" s="18">
        <f>IF(A209="","",IPMT('Zadání &amp; Výpočty'!$F$5/12,A209,'Zadání &amp; Výpočty'!$F$7,-'Zadání &amp; Výpočty'!$F$4,0))</f>
        <v>405.9035791696723</v>
      </c>
      <c r="E209" s="15">
        <f t="shared" si="3"/>
        <v>161502.52314584987</v>
      </c>
    </row>
    <row r="210" spans="1:5" x14ac:dyDescent="0.2">
      <c r="A210" s="13">
        <f>IF(A209&lt;'Zadání &amp; Výpočty'!$F$7,A209+1,"")</f>
        <v>207</v>
      </c>
      <c r="B210" s="20">
        <f>IF(A210="","",PMT('Zadání &amp; Výpočty'!$F$5/12,'Zadání &amp; Výpočty'!$F$7-A209,-E209,0))</f>
        <v>1264.8121011883488</v>
      </c>
      <c r="C210" s="18">
        <f>IF(A210="","",PPMT('Zadání &amp; Výpočty'!$F$5/12,A210,'Zadání &amp; Výpočty'!$F$7,-'Zadání &amp; Výpočty'!$F$4,0,0))</f>
        <v>861.05579332372588</v>
      </c>
      <c r="D210" s="18">
        <f>IF(A210="","",IPMT('Zadání &amp; Výpočty'!$F$5/12,A210,'Zadání &amp; Výpočty'!$F$7,-'Zadání &amp; Výpočty'!$F$4,0))</f>
        <v>403.75630786462557</v>
      </c>
      <c r="E210" s="15">
        <f t="shared" si="3"/>
        <v>160641.46735252615</v>
      </c>
    </row>
    <row r="211" spans="1:5" x14ac:dyDescent="0.2">
      <c r="A211" s="13">
        <f>IF(A210&lt;'Zadání &amp; Výpočty'!$F$7,A210+1,"")</f>
        <v>208</v>
      </c>
      <c r="B211" s="20">
        <f>IF(A211="","",PMT('Zadání &amp; Výpočty'!$F$5/12,'Zadání &amp; Výpočty'!$F$7-A210,-E210,0))</f>
        <v>1264.8121011883484</v>
      </c>
      <c r="C211" s="18">
        <f>IF(A211="","",PPMT('Zadání &amp; Výpočty'!$F$5/12,A211,'Zadání &amp; Výpočty'!$F$7,-'Zadání &amp; Výpočty'!$F$4,0,0))</f>
        <v>863.20843280703514</v>
      </c>
      <c r="D211" s="18">
        <f>IF(A211="","",IPMT('Zadání &amp; Výpočty'!$F$5/12,A211,'Zadání &amp; Výpočty'!$F$7,-'Zadání &amp; Výpočty'!$F$4,0))</f>
        <v>401.60366838131631</v>
      </c>
      <c r="E211" s="15">
        <f t="shared" si="3"/>
        <v>159778.25891971911</v>
      </c>
    </row>
    <row r="212" spans="1:5" x14ac:dyDescent="0.2">
      <c r="A212" s="13">
        <f>IF(A211&lt;'Zadání &amp; Výpočty'!$F$7,A211+1,"")</f>
        <v>209</v>
      </c>
      <c r="B212" s="20">
        <f>IF(A212="","",PMT('Zadání &amp; Výpočty'!$F$5/12,'Zadání &amp; Výpočty'!$F$7-A211,-E211,0))</f>
        <v>1264.8121011883484</v>
      </c>
      <c r="C212" s="18">
        <f>IF(A212="","",PPMT('Zadání &amp; Výpočty'!$F$5/12,A212,'Zadání &amp; Výpočty'!$F$7,-'Zadání &amp; Výpočty'!$F$4,0,0))</f>
        <v>865.36645388905265</v>
      </c>
      <c r="D212" s="18">
        <f>IF(A212="","",IPMT('Zadání &amp; Výpočty'!$F$5/12,A212,'Zadání &amp; Výpočty'!$F$7,-'Zadání &amp; Výpočty'!$F$4,0))</f>
        <v>399.44564729929868</v>
      </c>
      <c r="E212" s="15">
        <f t="shared" si="3"/>
        <v>158912.89246583005</v>
      </c>
    </row>
    <row r="213" spans="1:5" x14ac:dyDescent="0.2">
      <c r="A213" s="13">
        <f>IF(A212&lt;'Zadání &amp; Výpočty'!$F$7,A212+1,"")</f>
        <v>210</v>
      </c>
      <c r="B213" s="20">
        <f>IF(A213="","",PMT('Zadání &amp; Výpočty'!$F$5/12,'Zadání &amp; Výpočty'!$F$7-A212,-E212,0))</f>
        <v>1264.8121011883484</v>
      </c>
      <c r="C213" s="18">
        <f>IF(A213="","",PPMT('Zadání &amp; Výpočty'!$F$5/12,A213,'Zadání &amp; Výpočty'!$F$7,-'Zadání &amp; Výpočty'!$F$4,0,0))</f>
        <v>867.5298700237754</v>
      </c>
      <c r="D213" s="18">
        <f>IF(A213="","",IPMT('Zadání &amp; Výpočty'!$F$5/12,A213,'Zadání &amp; Výpočty'!$F$7,-'Zadání &amp; Výpočty'!$F$4,0))</f>
        <v>397.28223116457599</v>
      </c>
      <c r="E213" s="15">
        <f t="shared" si="3"/>
        <v>158045.36259580628</v>
      </c>
    </row>
    <row r="214" spans="1:5" x14ac:dyDescent="0.2">
      <c r="A214" s="13">
        <f>IF(A213&lt;'Zadání &amp; Výpočty'!$F$7,A213+1,"")</f>
        <v>211</v>
      </c>
      <c r="B214" s="20">
        <f>IF(A214="","",PMT('Zadání &amp; Výpočty'!$F$5/12,'Zadání &amp; Výpočty'!$F$7-A213,-E213,0))</f>
        <v>1264.8121011883484</v>
      </c>
      <c r="C214" s="18">
        <f>IF(A214="","",PPMT('Zadání &amp; Výpočty'!$F$5/12,A214,'Zadání &amp; Výpočty'!$F$7,-'Zadání &amp; Výpočty'!$F$4,0,0))</f>
        <v>869.69869469883474</v>
      </c>
      <c r="D214" s="18">
        <f>IF(A214="","",IPMT('Zadání &amp; Výpočty'!$F$5/12,A214,'Zadání &amp; Výpočty'!$F$7,-'Zadání &amp; Výpočty'!$F$4,0))</f>
        <v>395.11340648951659</v>
      </c>
      <c r="E214" s="15">
        <f t="shared" si="3"/>
        <v>157175.66390110744</v>
      </c>
    </row>
    <row r="215" spans="1:5" x14ac:dyDescent="0.2">
      <c r="A215" s="13">
        <f>IF(A214&lt;'Zadání &amp; Výpočty'!$F$7,A214+1,"")</f>
        <v>212</v>
      </c>
      <c r="B215" s="20">
        <f>IF(A215="","",PMT('Zadání &amp; Výpočty'!$F$5/12,'Zadání &amp; Výpočty'!$F$7-A214,-E214,0))</f>
        <v>1264.8121011883484</v>
      </c>
      <c r="C215" s="18">
        <f>IF(A215="","",PPMT('Zadání &amp; Výpočty'!$F$5/12,A215,'Zadání &amp; Výpočty'!$F$7,-'Zadání &amp; Výpočty'!$F$4,0,0))</f>
        <v>871.87294143558188</v>
      </c>
      <c r="D215" s="18">
        <f>IF(A215="","",IPMT('Zadání &amp; Výpočty'!$F$5/12,A215,'Zadání &amp; Výpočty'!$F$7,-'Zadání &amp; Výpočty'!$F$4,0))</f>
        <v>392.93915975276957</v>
      </c>
      <c r="E215" s="15">
        <f t="shared" si="3"/>
        <v>156303.79095967187</v>
      </c>
    </row>
    <row r="216" spans="1:5" x14ac:dyDescent="0.2">
      <c r="A216" s="13">
        <f>IF(A215&lt;'Zadání &amp; Výpočty'!$F$7,A215+1,"")</f>
        <v>213</v>
      </c>
      <c r="B216" s="20">
        <f>IF(A216="","",PMT('Zadání &amp; Výpočty'!$F$5/12,'Zadání &amp; Výpočty'!$F$7-A215,-E215,0))</f>
        <v>1264.8121011883484</v>
      </c>
      <c r="C216" s="18">
        <f>IF(A216="","",PPMT('Zadání &amp; Výpočty'!$F$5/12,A216,'Zadání &amp; Výpočty'!$F$7,-'Zadání &amp; Výpočty'!$F$4,0,0))</f>
        <v>874.05262378917075</v>
      </c>
      <c r="D216" s="18">
        <f>IF(A216="","",IPMT('Zadání &amp; Výpočty'!$F$5/12,A216,'Zadání &amp; Výpočty'!$F$7,-'Zadání &amp; Výpočty'!$F$4,0))</f>
        <v>390.75947739918053</v>
      </c>
      <c r="E216" s="15">
        <f t="shared" si="3"/>
        <v>155429.73833588269</v>
      </c>
    </row>
    <row r="217" spans="1:5" x14ac:dyDescent="0.2">
      <c r="A217" s="13">
        <f>IF(A216&lt;'Zadání &amp; Výpočty'!$F$7,A216+1,"")</f>
        <v>214</v>
      </c>
      <c r="B217" s="20">
        <f>IF(A217="","",PMT('Zadání &amp; Výpočty'!$F$5/12,'Zadání &amp; Výpočty'!$F$7-A216,-E216,0))</f>
        <v>1264.8121011883484</v>
      </c>
      <c r="C217" s="18">
        <f>IF(A217="","",PPMT('Zadání &amp; Výpočty'!$F$5/12,A217,'Zadání &amp; Výpočty'!$F$7,-'Zadání &amp; Výpočty'!$F$4,0,0))</f>
        <v>876.23775534864376</v>
      </c>
      <c r="D217" s="18">
        <f>IF(A217="","",IPMT('Zadání &amp; Výpočty'!$F$5/12,A217,'Zadání &amp; Výpočty'!$F$7,-'Zadání &amp; Výpočty'!$F$4,0))</f>
        <v>388.57434583970763</v>
      </c>
      <c r="E217" s="15">
        <f t="shared" si="3"/>
        <v>154553.50058053405</v>
      </c>
    </row>
    <row r="218" spans="1:5" x14ac:dyDescent="0.2">
      <c r="A218" s="13">
        <f>IF(A217&lt;'Zadání &amp; Výpočty'!$F$7,A217+1,"")</f>
        <v>215</v>
      </c>
      <c r="B218" s="20">
        <f>IF(A218="","",PMT('Zadání &amp; Výpočty'!$F$5/12,'Zadání &amp; Výpočty'!$F$7-A217,-E217,0))</f>
        <v>1264.8121011883484</v>
      </c>
      <c r="C218" s="18">
        <f>IF(A218="","",PPMT('Zadání &amp; Výpočty'!$F$5/12,A218,'Zadání &amp; Výpočty'!$F$7,-'Zadání &amp; Výpočty'!$F$4,0,0))</f>
        <v>878.42834973701542</v>
      </c>
      <c r="D218" s="18">
        <f>IF(A218="","",IPMT('Zadání &amp; Výpočty'!$F$5/12,A218,'Zadání &amp; Výpočty'!$F$7,-'Zadání &amp; Výpočty'!$F$4,0))</f>
        <v>386.38375145133608</v>
      </c>
      <c r="E218" s="15">
        <f t="shared" si="3"/>
        <v>153675.07223079703</v>
      </c>
    </row>
    <row r="219" spans="1:5" x14ac:dyDescent="0.2">
      <c r="A219" s="13">
        <f>IF(A218&lt;'Zadání &amp; Výpočty'!$F$7,A218+1,"")</f>
        <v>216</v>
      </c>
      <c r="B219" s="20">
        <f>IF(A219="","",PMT('Zadání &amp; Výpočty'!$F$5/12,'Zadání &amp; Výpočty'!$F$7-A218,-E218,0))</f>
        <v>1264.8121011883484</v>
      </c>
      <c r="C219" s="18">
        <f>IF(A219="","",PPMT('Zadání &amp; Výpočty'!$F$5/12,A219,'Zadání &amp; Výpočty'!$F$7,-'Zadání &amp; Výpočty'!$F$4,0,0))</f>
        <v>880.62442061135789</v>
      </c>
      <c r="D219" s="18">
        <f>IF(A219="","",IPMT('Zadání &amp; Výpočty'!$F$5/12,A219,'Zadání &amp; Výpočty'!$F$7,-'Zadání &amp; Výpočty'!$F$4,0))</f>
        <v>384.18768057699344</v>
      </c>
      <c r="E219" s="15">
        <f t="shared" si="3"/>
        <v>152794.44781018567</v>
      </c>
    </row>
    <row r="220" spans="1:5" x14ac:dyDescent="0.2">
      <c r="A220" s="13">
        <f>IF(A219&lt;'Zadání &amp; Výpočty'!$F$7,A219+1,"")</f>
        <v>217</v>
      </c>
      <c r="B220" s="20">
        <f>IF(A220="","",PMT('Zadání &amp; Výpočty'!$F$5/12,'Zadání &amp; Výpočty'!$F$7-A219,-E219,0))</f>
        <v>1264.8121011883484</v>
      </c>
      <c r="C220" s="18">
        <f>IF(A220="","",PPMT('Zadání &amp; Výpočty'!$F$5/12,A220,'Zadání &amp; Výpočty'!$F$7,-'Zadání &amp; Výpočty'!$F$4,0,0))</f>
        <v>882.82598166288631</v>
      </c>
      <c r="D220" s="18">
        <f>IF(A220="","",IPMT('Zadání &amp; Výpočty'!$F$5/12,A220,'Zadání &amp; Výpočty'!$F$7,-'Zadání &amp; Výpočty'!$F$4,0))</f>
        <v>381.98611952546514</v>
      </c>
      <c r="E220" s="15">
        <f t="shared" si="3"/>
        <v>151911.62182852277</v>
      </c>
    </row>
    <row r="221" spans="1:5" x14ac:dyDescent="0.2">
      <c r="A221" s="13">
        <f>IF(A220&lt;'Zadání &amp; Výpočty'!$F$7,A220+1,"")</f>
        <v>218</v>
      </c>
      <c r="B221" s="20">
        <f>IF(A221="","",PMT('Zadání &amp; Výpočty'!$F$5/12,'Zadání &amp; Výpočty'!$F$7-A220,-E220,0))</f>
        <v>1264.8121011883482</v>
      </c>
      <c r="C221" s="18">
        <f>IF(A221="","",PPMT('Zadání &amp; Výpočty'!$F$5/12,A221,'Zadání &amp; Výpočty'!$F$7,-'Zadání &amp; Výpočty'!$F$4,0,0))</f>
        <v>885.03304661704362</v>
      </c>
      <c r="D221" s="18">
        <f>IF(A221="","",IPMT('Zadání &amp; Výpočty'!$F$5/12,A221,'Zadání &amp; Výpočty'!$F$7,-'Zadání &amp; Výpočty'!$F$4,0))</f>
        <v>379.77905457130794</v>
      </c>
      <c r="E221" s="15">
        <f t="shared" si="3"/>
        <v>151026.58878190571</v>
      </c>
    </row>
    <row r="222" spans="1:5" x14ac:dyDescent="0.2">
      <c r="A222" s="13">
        <f>IF(A221&lt;'Zadání &amp; Výpočty'!$F$7,A221+1,"")</f>
        <v>219</v>
      </c>
      <c r="B222" s="20">
        <f>IF(A222="","",PMT('Zadání &amp; Výpočty'!$F$5/12,'Zadání &amp; Výpočty'!$F$7-A221,-E221,0))</f>
        <v>1264.8121011883482</v>
      </c>
      <c r="C222" s="18">
        <f>IF(A222="","",PPMT('Zadání &amp; Výpočty'!$F$5/12,A222,'Zadání &amp; Výpočty'!$F$7,-'Zadání &amp; Výpočty'!$F$4,0,0))</f>
        <v>887.2456292335861</v>
      </c>
      <c r="D222" s="18">
        <f>IF(A222="","",IPMT('Zadání &amp; Výpočty'!$F$5/12,A222,'Zadání &amp; Výpočty'!$F$7,-'Zadání &amp; Výpočty'!$F$4,0))</f>
        <v>377.56647195476523</v>
      </c>
      <c r="E222" s="15">
        <f t="shared" si="3"/>
        <v>150139.34315267211</v>
      </c>
    </row>
    <row r="223" spans="1:5" x14ac:dyDescent="0.2">
      <c r="A223" s="13">
        <f>IF(A222&lt;'Zadání &amp; Výpočty'!$F$7,A222+1,"")</f>
        <v>220</v>
      </c>
      <c r="B223" s="20">
        <f>IF(A223="","",PMT('Zadání &amp; Výpočty'!$F$5/12,'Zadání &amp; Výpočty'!$F$7-A222,-E222,0))</f>
        <v>1264.8121011883482</v>
      </c>
      <c r="C223" s="18">
        <f>IF(A223="","",PPMT('Zadání &amp; Výpočty'!$F$5/12,A223,'Zadání &amp; Výpočty'!$F$7,-'Zadání &amp; Výpočty'!$F$4,0,0))</f>
        <v>889.46374330667004</v>
      </c>
      <c r="D223" s="18">
        <f>IF(A223="","",IPMT('Zadání &amp; Výpočty'!$F$5/12,A223,'Zadání &amp; Výpočty'!$F$7,-'Zadání &amp; Výpočty'!$F$4,0))</f>
        <v>375.3483578816813</v>
      </c>
      <c r="E223" s="15">
        <f t="shared" si="3"/>
        <v>149249.87940936544</v>
      </c>
    </row>
    <row r="224" spans="1:5" x14ac:dyDescent="0.2">
      <c r="A224" s="13">
        <f>IF(A223&lt;'Zadání &amp; Výpočty'!$F$7,A223+1,"")</f>
        <v>221</v>
      </c>
      <c r="B224" s="20">
        <f>IF(A224="","",PMT('Zadání &amp; Výpočty'!$F$5/12,'Zadání &amp; Výpočty'!$F$7-A223,-E223,0))</f>
        <v>1264.8121011883479</v>
      </c>
      <c r="C224" s="18">
        <f>IF(A224="","",PPMT('Zadání &amp; Výpočty'!$F$5/12,A224,'Zadání &amp; Výpočty'!$F$7,-'Zadání &amp; Výpočty'!$F$4,0,0))</f>
        <v>891.68740266493683</v>
      </c>
      <c r="D224" s="18">
        <f>IF(A224="","",IPMT('Zadání &amp; Výpočty'!$F$5/12,A224,'Zadání &amp; Výpočty'!$F$7,-'Zadání &amp; Výpočty'!$F$4,0))</f>
        <v>373.12469852341462</v>
      </c>
      <c r="E224" s="15">
        <f t="shared" si="3"/>
        <v>148358.1920067005</v>
      </c>
    </row>
    <row r="225" spans="1:5" x14ac:dyDescent="0.2">
      <c r="A225" s="13">
        <f>IF(A224&lt;'Zadání &amp; Výpočty'!$F$7,A224+1,"")</f>
        <v>222</v>
      </c>
      <c r="B225" s="20">
        <f>IF(A225="","",PMT('Zadání &amp; Výpočty'!$F$5/12,'Zadání &amp; Výpočty'!$F$7-A224,-E224,0))</f>
        <v>1264.8121011883477</v>
      </c>
      <c r="C225" s="18">
        <f>IF(A225="","",PPMT('Zadání &amp; Výpočty'!$F$5/12,A225,'Zadání &amp; Výpočty'!$F$7,-'Zadání &amp; Výpočty'!$F$4,0,0))</f>
        <v>893.91662117159899</v>
      </c>
      <c r="D225" s="18">
        <f>IF(A225="","",IPMT('Zadání &amp; Výpočty'!$F$5/12,A225,'Zadání &amp; Výpočty'!$F$7,-'Zadání &amp; Výpočty'!$F$4,0))</f>
        <v>370.89548001675234</v>
      </c>
      <c r="E225" s="15">
        <f t="shared" si="3"/>
        <v>147464.27538552889</v>
      </c>
    </row>
    <row r="226" spans="1:5" x14ac:dyDescent="0.2">
      <c r="A226" s="13">
        <f>IF(A225&lt;'Zadání &amp; Výpočty'!$F$7,A225+1,"")</f>
        <v>223</v>
      </c>
      <c r="B226" s="20">
        <f>IF(A226="","",PMT('Zadání &amp; Výpočty'!$F$5/12,'Zadání &amp; Výpočty'!$F$7-A225,-E225,0))</f>
        <v>1264.8121011883479</v>
      </c>
      <c r="C226" s="18">
        <f>IF(A226="","",PPMT('Zadání &amp; Výpočty'!$F$5/12,A226,'Zadání &amp; Výpočty'!$F$7,-'Zadání &amp; Výpočty'!$F$4,0,0))</f>
        <v>896.15141272452809</v>
      </c>
      <c r="D226" s="18">
        <f>IF(A226="","",IPMT('Zadání &amp; Výpočty'!$F$5/12,A226,'Zadání &amp; Výpočty'!$F$7,-'Zadání &amp; Výpočty'!$F$4,0))</f>
        <v>368.66068846382325</v>
      </c>
      <c r="E226" s="15">
        <f t="shared" si="3"/>
        <v>146568.12397280437</v>
      </c>
    </row>
    <row r="227" spans="1:5" x14ac:dyDescent="0.2">
      <c r="A227" s="13">
        <f>IF(A226&lt;'Zadání &amp; Výpočty'!$F$7,A226+1,"")</f>
        <v>224</v>
      </c>
      <c r="B227" s="20">
        <f>IF(A227="","",PMT('Zadání &amp; Výpočty'!$F$5/12,'Zadání &amp; Výpočty'!$F$7-A226,-E226,0))</f>
        <v>1264.8121011883477</v>
      </c>
      <c r="C227" s="18">
        <f>IF(A227="","",PPMT('Zadání &amp; Výpočty'!$F$5/12,A227,'Zadání &amp; Výpočty'!$F$7,-'Zadání &amp; Výpočty'!$F$4,0,0))</f>
        <v>898.3917912563395</v>
      </c>
      <c r="D227" s="18">
        <f>IF(A227="","",IPMT('Zadání &amp; Výpočty'!$F$5/12,A227,'Zadání &amp; Výpočty'!$F$7,-'Zadání &amp; Výpočty'!$F$4,0))</f>
        <v>366.420309932012</v>
      </c>
      <c r="E227" s="15">
        <f t="shared" si="3"/>
        <v>145669.73218154802</v>
      </c>
    </row>
    <row r="228" spans="1:5" x14ac:dyDescent="0.2">
      <c r="A228" s="13">
        <f>IF(A227&lt;'Zadání &amp; Výpočty'!$F$7,A227+1,"")</f>
        <v>225</v>
      </c>
      <c r="B228" s="20">
        <f>IF(A228="","",PMT('Zadání &amp; Výpočty'!$F$5/12,'Zadání &amp; Výpočty'!$F$7-A227,-E227,0))</f>
        <v>1264.8121011883477</v>
      </c>
      <c r="C228" s="18">
        <f>IF(A228="","",PPMT('Zadání &amp; Výpočty'!$F$5/12,A228,'Zadání &amp; Výpočty'!$F$7,-'Zadání &amp; Výpočty'!$F$4,0,0))</f>
        <v>900.63777073448034</v>
      </c>
      <c r="D228" s="18">
        <f>IF(A228="","",IPMT('Zadání &amp; Výpočty'!$F$5/12,A228,'Zadání &amp; Výpočty'!$F$7,-'Zadání &amp; Výpočty'!$F$4,0))</f>
        <v>364.17433045387116</v>
      </c>
      <c r="E228" s="15">
        <f t="shared" si="3"/>
        <v>144769.09441081353</v>
      </c>
    </row>
    <row r="229" spans="1:5" x14ac:dyDescent="0.2">
      <c r="A229" s="13">
        <f>IF(A228&lt;'Zadání &amp; Výpočty'!$F$7,A228+1,"")</f>
        <v>226</v>
      </c>
      <c r="B229" s="20">
        <f>IF(A229="","",PMT('Zadání &amp; Výpočty'!$F$5/12,'Zadání &amp; Výpočty'!$F$7-A228,-E228,0))</f>
        <v>1264.8121011883477</v>
      </c>
      <c r="C229" s="18">
        <f>IF(A229="","",PPMT('Zadání &amp; Výpočty'!$F$5/12,A229,'Zadání &amp; Výpočty'!$F$7,-'Zadání &amp; Výpočty'!$F$4,0,0))</f>
        <v>902.88936516131639</v>
      </c>
      <c r="D229" s="18">
        <f>IF(A229="","",IPMT('Zadání &amp; Výpočty'!$F$5/12,A229,'Zadání &amp; Výpočty'!$F$7,-'Zadání &amp; Výpočty'!$F$4,0))</f>
        <v>361.92273602703494</v>
      </c>
      <c r="E229" s="15">
        <f t="shared" si="3"/>
        <v>143866.20504565223</v>
      </c>
    </row>
    <row r="230" spans="1:5" x14ac:dyDescent="0.2">
      <c r="A230" s="13">
        <f>IF(A229&lt;'Zadání &amp; Výpočty'!$F$7,A229+1,"")</f>
        <v>227</v>
      </c>
      <c r="B230" s="20">
        <f>IF(A230="","",PMT('Zadání &amp; Výpočty'!$F$5/12,'Zadání &amp; Výpočty'!$F$7-A229,-E229,0))</f>
        <v>1264.8121011883477</v>
      </c>
      <c r="C230" s="18">
        <f>IF(A230="","",PPMT('Zadání &amp; Výpočty'!$F$5/12,A230,'Zadání &amp; Výpočty'!$F$7,-'Zadání &amp; Výpočty'!$F$4,0,0))</f>
        <v>905.14658857421966</v>
      </c>
      <c r="D230" s="18">
        <f>IF(A230="","",IPMT('Zadání &amp; Výpočty'!$F$5/12,A230,'Zadání &amp; Výpočty'!$F$7,-'Zadání &amp; Výpočty'!$F$4,0))</f>
        <v>359.66551261413161</v>
      </c>
      <c r="E230" s="15">
        <f t="shared" si="3"/>
        <v>142961.058457078</v>
      </c>
    </row>
    <row r="231" spans="1:5" x14ac:dyDescent="0.2">
      <c r="A231" s="13">
        <f>IF(A230&lt;'Zadání &amp; Výpočty'!$F$7,A230+1,"")</f>
        <v>228</v>
      </c>
      <c r="B231" s="20">
        <f>IF(A231="","",PMT('Zadání &amp; Výpočty'!$F$5/12,'Zadání &amp; Výpočty'!$F$7-A230,-E230,0))</f>
        <v>1264.8121011883477</v>
      </c>
      <c r="C231" s="18">
        <f>IF(A231="","",PPMT('Zadání &amp; Výpočty'!$F$5/12,A231,'Zadání &amp; Výpočty'!$F$7,-'Zadání &amp; Výpočty'!$F$4,0,0))</f>
        <v>907.40945504565536</v>
      </c>
      <c r="D231" s="18">
        <f>IF(A231="","",IPMT('Zadání &amp; Výpočty'!$F$5/12,A231,'Zadání &amp; Výpočty'!$F$7,-'Zadání &amp; Výpočty'!$F$4,0))</f>
        <v>357.40264614269609</v>
      </c>
      <c r="E231" s="15">
        <f t="shared" si="3"/>
        <v>142053.64900203235</v>
      </c>
    </row>
    <row r="232" spans="1:5" x14ac:dyDescent="0.2">
      <c r="A232" s="13">
        <f>IF(A231&lt;'Zadání &amp; Výpočty'!$F$7,A231+1,"")</f>
        <v>229</v>
      </c>
      <c r="B232" s="20">
        <f>IF(A232="","",PMT('Zadání &amp; Výpočty'!$F$5/12,'Zadání &amp; Výpočty'!$F$7-A231,-E231,0))</f>
        <v>1264.8121011883477</v>
      </c>
      <c r="C232" s="18">
        <f>IF(A232="","",PPMT('Zadání &amp; Výpočty'!$F$5/12,A232,'Zadání &amp; Výpočty'!$F$7,-'Zadání &amp; Výpočty'!$F$4,0,0))</f>
        <v>909.67797868326932</v>
      </c>
      <c r="D232" s="18">
        <f>IF(A232="","",IPMT('Zadání &amp; Výpočty'!$F$5/12,A232,'Zadání &amp; Výpočty'!$F$7,-'Zadání &amp; Výpočty'!$F$4,0))</f>
        <v>355.1341225050819</v>
      </c>
      <c r="E232" s="15">
        <f t="shared" si="3"/>
        <v>141143.97102334909</v>
      </c>
    </row>
    <row r="233" spans="1:5" x14ac:dyDescent="0.2">
      <c r="A233" s="13">
        <f>IF(A232&lt;'Zadání &amp; Výpočty'!$F$7,A232+1,"")</f>
        <v>230</v>
      </c>
      <c r="B233" s="20">
        <f>IF(A233="","",PMT('Zadání &amp; Výpočty'!$F$5/12,'Zadání &amp; Výpočty'!$F$7-A232,-E232,0))</f>
        <v>1264.8121011883477</v>
      </c>
      <c r="C233" s="18">
        <f>IF(A233="","",PPMT('Zadání &amp; Výpočty'!$F$5/12,A233,'Zadání &amp; Výpočty'!$F$7,-'Zadání &amp; Výpočty'!$F$4,0,0))</f>
        <v>911.95217362997766</v>
      </c>
      <c r="D233" s="18">
        <f>IF(A233="","",IPMT('Zadání &amp; Výpočty'!$F$5/12,A233,'Zadání &amp; Výpočty'!$F$7,-'Zadání &amp; Výpočty'!$F$4,0))</f>
        <v>352.85992755837373</v>
      </c>
      <c r="E233" s="15">
        <f t="shared" si="3"/>
        <v>140232.01884971911</v>
      </c>
    </row>
    <row r="234" spans="1:5" x14ac:dyDescent="0.2">
      <c r="A234" s="13">
        <f>IF(A233&lt;'Zadání &amp; Výpočty'!$F$7,A233+1,"")</f>
        <v>231</v>
      </c>
      <c r="B234" s="20">
        <f>IF(A234="","",PMT('Zadání &amp; Výpočty'!$F$5/12,'Zadání &amp; Výpočty'!$F$7-A233,-E233,0))</f>
        <v>1264.8121011883477</v>
      </c>
      <c r="C234" s="18">
        <f>IF(A234="","",PPMT('Zadání &amp; Výpočty'!$F$5/12,A234,'Zadání &amp; Výpočty'!$F$7,-'Zadání &amp; Výpočty'!$F$4,0,0))</f>
        <v>914.23205406405248</v>
      </c>
      <c r="D234" s="18">
        <f>IF(A234="","",IPMT('Zadání &amp; Výpočty'!$F$5/12,A234,'Zadání &amp; Výpočty'!$F$7,-'Zadání &amp; Výpočty'!$F$4,0))</f>
        <v>350.5800471242988</v>
      </c>
      <c r="E234" s="15">
        <f t="shared" si="3"/>
        <v>139317.78679565506</v>
      </c>
    </row>
    <row r="235" spans="1:5" x14ac:dyDescent="0.2">
      <c r="A235" s="13">
        <f>IF(A234&lt;'Zadání &amp; Výpočty'!$F$7,A234+1,"")</f>
        <v>232</v>
      </c>
      <c r="B235" s="20">
        <f>IF(A235="","",PMT('Zadání &amp; Výpočty'!$F$5/12,'Zadání &amp; Výpočty'!$F$7-A234,-E234,0))</f>
        <v>1264.8121011883477</v>
      </c>
      <c r="C235" s="18">
        <f>IF(A235="","",PPMT('Zadání &amp; Výpočty'!$F$5/12,A235,'Zadání &amp; Výpočty'!$F$7,-'Zadání &amp; Výpočty'!$F$4,0,0))</f>
        <v>916.51763419921269</v>
      </c>
      <c r="D235" s="18">
        <f>IF(A235="","",IPMT('Zadání &amp; Výpočty'!$F$5/12,A235,'Zadání &amp; Výpočty'!$F$7,-'Zadání &amp; Výpočty'!$F$4,0))</f>
        <v>348.2944669891387</v>
      </c>
      <c r="E235" s="15">
        <f t="shared" si="3"/>
        <v>138401.26916145586</v>
      </c>
    </row>
    <row r="236" spans="1:5" x14ac:dyDescent="0.2">
      <c r="A236" s="13">
        <f>IF(A235&lt;'Zadání &amp; Výpočty'!$F$7,A235+1,"")</f>
        <v>233</v>
      </c>
      <c r="B236" s="20">
        <f>IF(A236="","",PMT('Zadání &amp; Výpočty'!$F$5/12,'Zadání &amp; Výpočty'!$F$7-A235,-E235,0))</f>
        <v>1264.8121011883477</v>
      </c>
      <c r="C236" s="18">
        <f>IF(A236="","",PPMT('Zadání &amp; Výpočty'!$F$5/12,A236,'Zadání &amp; Výpočty'!$F$7,-'Zadání &amp; Výpočty'!$F$4,0,0))</f>
        <v>918.80892828471076</v>
      </c>
      <c r="D236" s="18">
        <f>IF(A236="","",IPMT('Zadání &amp; Výpočty'!$F$5/12,A236,'Zadání &amp; Výpočty'!$F$7,-'Zadání &amp; Výpočty'!$F$4,0))</f>
        <v>346.00317290364069</v>
      </c>
      <c r="E236" s="15">
        <f t="shared" si="3"/>
        <v>137482.46023317115</v>
      </c>
    </row>
    <row r="237" spans="1:5" x14ac:dyDescent="0.2">
      <c r="A237" s="13">
        <f>IF(A236&lt;'Zadání &amp; Výpočty'!$F$7,A236+1,"")</f>
        <v>234</v>
      </c>
      <c r="B237" s="20">
        <f>IF(A237="","",PMT('Zadání &amp; Výpočty'!$F$5/12,'Zadání &amp; Výpočty'!$F$7-A236,-E236,0))</f>
        <v>1264.8121011883477</v>
      </c>
      <c r="C237" s="18">
        <f>IF(A237="","",PPMT('Zadání &amp; Výpočty'!$F$5/12,A237,'Zadání &amp; Výpočty'!$F$7,-'Zadání &amp; Výpočty'!$F$4,0,0))</f>
        <v>921.10595060542255</v>
      </c>
      <c r="D237" s="18">
        <f>IF(A237="","",IPMT('Zadání &amp; Výpočty'!$F$5/12,A237,'Zadání &amp; Výpočty'!$F$7,-'Zadání &amp; Výpočty'!$F$4,0))</f>
        <v>343.7061505829289</v>
      </c>
      <c r="E237" s="15">
        <f t="shared" si="3"/>
        <v>136561.35428256574</v>
      </c>
    </row>
    <row r="238" spans="1:5" x14ac:dyDescent="0.2">
      <c r="A238" s="13">
        <f>IF(A237&lt;'Zadání &amp; Výpočty'!$F$7,A237+1,"")</f>
        <v>235</v>
      </c>
      <c r="B238" s="20">
        <f>IF(A238="","",PMT('Zadání &amp; Výpočty'!$F$5/12,'Zadání &amp; Výpočty'!$F$7-A237,-E237,0))</f>
        <v>1264.8121011883477</v>
      </c>
      <c r="C238" s="18">
        <f>IF(A238="","",PPMT('Zadání &amp; Výpočty'!$F$5/12,A238,'Zadání &amp; Výpočty'!$F$7,-'Zadání &amp; Výpočty'!$F$4,0,0))</f>
        <v>923.40871548193616</v>
      </c>
      <c r="D238" s="18">
        <f>IF(A238="","",IPMT('Zadání &amp; Výpočty'!$F$5/12,A238,'Zadání &amp; Výpočty'!$F$7,-'Zadání &amp; Výpočty'!$F$4,0))</f>
        <v>341.40338570641535</v>
      </c>
      <c r="E238" s="15">
        <f t="shared" si="3"/>
        <v>135637.94556708381</v>
      </c>
    </row>
    <row r="239" spans="1:5" x14ac:dyDescent="0.2">
      <c r="A239" s="13">
        <f>IF(A238&lt;'Zadání &amp; Výpočty'!$F$7,A238+1,"")</f>
        <v>236</v>
      </c>
      <c r="B239" s="20">
        <f>IF(A239="","",PMT('Zadání &amp; Výpočty'!$F$5/12,'Zadání &amp; Výpočty'!$F$7-A238,-E238,0))</f>
        <v>1264.8121011883477</v>
      </c>
      <c r="C239" s="18">
        <f>IF(A239="","",PPMT('Zadání &amp; Výpočty'!$F$5/12,A239,'Zadání &amp; Výpočty'!$F$7,-'Zadání &amp; Výpočty'!$F$4,0,0))</f>
        <v>925.71723727064091</v>
      </c>
      <c r="D239" s="18">
        <f>IF(A239="","",IPMT('Zadání &amp; Výpočty'!$F$5/12,A239,'Zadání &amp; Výpočty'!$F$7,-'Zadání &amp; Výpočty'!$F$4,0))</f>
        <v>339.09486391771054</v>
      </c>
      <c r="E239" s="15">
        <f t="shared" si="3"/>
        <v>134712.22832981317</v>
      </c>
    </row>
    <row r="240" spans="1:5" x14ac:dyDescent="0.2">
      <c r="A240" s="13">
        <f>IF(A239&lt;'Zadání &amp; Výpočty'!$F$7,A239+1,"")</f>
        <v>237</v>
      </c>
      <c r="B240" s="20">
        <f>IF(A240="","",PMT('Zadání &amp; Výpočty'!$F$5/12,'Zadání &amp; Výpočty'!$F$7-A239,-E239,0))</f>
        <v>1264.8121011883477</v>
      </c>
      <c r="C240" s="18">
        <f>IF(A240="","",PPMT('Zadání &amp; Výpočty'!$F$5/12,A240,'Zadání &amp; Výpočty'!$F$7,-'Zadání &amp; Výpočty'!$F$4,0,0))</f>
        <v>928.03153036381741</v>
      </c>
      <c r="D240" s="18">
        <f>IF(A240="","",IPMT('Zadání &amp; Výpočty'!$F$5/12,A240,'Zadání &amp; Výpočty'!$F$7,-'Zadání &amp; Výpočty'!$F$4,0))</f>
        <v>336.78057082453387</v>
      </c>
      <c r="E240" s="15">
        <f t="shared" si="3"/>
        <v>133784.19679944936</v>
      </c>
    </row>
    <row r="241" spans="1:5" x14ac:dyDescent="0.2">
      <c r="A241" s="13">
        <f>IF(A240&lt;'Zadání &amp; Výpočty'!$F$7,A240+1,"")</f>
        <v>238</v>
      </c>
      <c r="B241" s="20">
        <f>IF(A241="","",PMT('Zadání &amp; Výpočty'!$F$5/12,'Zadání &amp; Výpočty'!$F$7-A240,-E240,0))</f>
        <v>1264.8121011883482</v>
      </c>
      <c r="C241" s="18">
        <f>IF(A241="","",PPMT('Zadání &amp; Výpočty'!$F$5/12,A241,'Zadání &amp; Výpočty'!$F$7,-'Zadání &amp; Výpočty'!$F$4,0,0))</f>
        <v>930.35160918972701</v>
      </c>
      <c r="D241" s="18">
        <f>IF(A241="","",IPMT('Zadání &amp; Výpočty'!$F$5/12,A241,'Zadání &amp; Výpočty'!$F$7,-'Zadání &amp; Výpočty'!$F$4,0))</f>
        <v>334.46049199862426</v>
      </c>
      <c r="E241" s="15">
        <f t="shared" si="3"/>
        <v>132853.84519025963</v>
      </c>
    </row>
    <row r="242" spans="1:5" x14ac:dyDescent="0.2">
      <c r="A242" s="13">
        <f>IF(A241&lt;'Zadání &amp; Výpočty'!$F$7,A241+1,"")</f>
        <v>239</v>
      </c>
      <c r="B242" s="20">
        <f>IF(A242="","",PMT('Zadání &amp; Výpočty'!$F$5/12,'Zadání &amp; Výpočty'!$F$7-A241,-E241,0))</f>
        <v>1264.8121011883477</v>
      </c>
      <c r="C242" s="18">
        <f>IF(A242="","",PPMT('Zadání &amp; Výpočty'!$F$5/12,A242,'Zadání &amp; Výpočty'!$F$7,-'Zadání &amp; Výpočty'!$F$4,0,0))</f>
        <v>932.67748821270141</v>
      </c>
      <c r="D242" s="18">
        <f>IF(A242="","",IPMT('Zadání &amp; Výpočty'!$F$5/12,A242,'Zadání &amp; Výpočty'!$F$7,-'Zadání &amp; Výpočty'!$F$4,0))</f>
        <v>332.13461297565004</v>
      </c>
      <c r="E242" s="15">
        <f t="shared" si="3"/>
        <v>131921.16770204692</v>
      </c>
    </row>
    <row r="243" spans="1:5" x14ac:dyDescent="0.2">
      <c r="A243" s="13">
        <f>IF(A242&lt;'Zadání &amp; Výpočty'!$F$7,A242+1,"")</f>
        <v>240</v>
      </c>
      <c r="B243" s="20">
        <f>IF(A243="","",PMT('Zadání &amp; Výpočty'!$F$5/12,'Zadání &amp; Výpočty'!$F$7-A242,-E242,0))</f>
        <v>1264.8121011883477</v>
      </c>
      <c r="C243" s="18">
        <f>IF(A243="","",PPMT('Zadání &amp; Výpočty'!$F$5/12,A243,'Zadání &amp; Výpočty'!$F$7,-'Zadání &amp; Výpočty'!$F$4,0,0))</f>
        <v>935.00918193323309</v>
      </c>
      <c r="D243" s="18">
        <f>IF(A243="","",IPMT('Zadání &amp; Výpočty'!$F$5/12,A243,'Zadání &amp; Výpočty'!$F$7,-'Zadání &amp; Výpočty'!$F$4,0))</f>
        <v>329.80291925511824</v>
      </c>
      <c r="E243" s="15">
        <f t="shared" si="3"/>
        <v>130986.15852011369</v>
      </c>
    </row>
    <row r="244" spans="1:5" x14ac:dyDescent="0.2">
      <c r="A244" s="13">
        <f>IF(A243&lt;'Zadání &amp; Výpočty'!$F$7,A243+1,"")</f>
        <v>241</v>
      </c>
      <c r="B244" s="20">
        <f>IF(A244="","",PMT('Zadání &amp; Výpočty'!$F$5/12,'Zadání &amp; Výpočty'!$F$7-A243,-E243,0))</f>
        <v>1264.8121011883477</v>
      </c>
      <c r="C244" s="18">
        <f>IF(A244="","",PPMT('Zadání &amp; Výpočty'!$F$5/12,A244,'Zadání &amp; Výpočty'!$F$7,-'Zadání &amp; Výpočty'!$F$4,0,0))</f>
        <v>937.34670488806614</v>
      </c>
      <c r="D244" s="18">
        <f>IF(A244="","",IPMT('Zadání &amp; Výpočty'!$F$5/12,A244,'Zadání &amp; Výpočty'!$F$7,-'Zadání &amp; Výpočty'!$F$4,0))</f>
        <v>327.46539630028519</v>
      </c>
      <c r="E244" s="15">
        <f t="shared" si="3"/>
        <v>130048.81181522562</v>
      </c>
    </row>
    <row r="245" spans="1:5" x14ac:dyDescent="0.2">
      <c r="A245" s="13">
        <f>IF(A244&lt;'Zadání &amp; Výpočty'!$F$7,A244+1,"")</f>
        <v>242</v>
      </c>
      <c r="B245" s="20">
        <f>IF(A245="","",PMT('Zadání &amp; Výpočty'!$F$5/12,'Zadání &amp; Výpočty'!$F$7-A244,-E244,0))</f>
        <v>1264.8121011883477</v>
      </c>
      <c r="C245" s="18">
        <f>IF(A245="","",PPMT('Zadání &amp; Výpočty'!$F$5/12,A245,'Zadání &amp; Výpočty'!$F$7,-'Zadání &amp; Výpočty'!$F$4,0,0))</f>
        <v>939.69007165028643</v>
      </c>
      <c r="D245" s="18">
        <f>IF(A245="","",IPMT('Zadání &amp; Výpočty'!$F$5/12,A245,'Zadání &amp; Výpočty'!$F$7,-'Zadání &amp; Výpočty'!$F$4,0))</f>
        <v>325.12202953806502</v>
      </c>
      <c r="E245" s="15">
        <f t="shared" si="3"/>
        <v>129109.12174357534</v>
      </c>
    </row>
    <row r="246" spans="1:5" x14ac:dyDescent="0.2">
      <c r="A246" s="13">
        <f>IF(A245&lt;'Zadání &amp; Výpočty'!$F$7,A245+1,"")</f>
        <v>243</v>
      </c>
      <c r="B246" s="20">
        <f>IF(A246="","",PMT('Zadání &amp; Výpočty'!$F$5/12,'Zadání &amp; Výpočty'!$F$7-A245,-E245,0))</f>
        <v>1264.8121011883472</v>
      </c>
      <c r="C246" s="18">
        <f>IF(A246="","",PPMT('Zadání &amp; Výpočty'!$F$5/12,A246,'Zadání &amp; Výpočty'!$F$7,-'Zadání &amp; Výpočty'!$F$4,0,0))</f>
        <v>942.03929682941202</v>
      </c>
      <c r="D246" s="18">
        <f>IF(A246="","",IPMT('Zadání &amp; Výpočty'!$F$5/12,A246,'Zadání &amp; Výpočty'!$F$7,-'Zadání &amp; Výpočty'!$F$4,0))</f>
        <v>322.77280435893937</v>
      </c>
      <c r="E246" s="15">
        <f t="shared" si="3"/>
        <v>128167.08244674592</v>
      </c>
    </row>
    <row r="247" spans="1:5" x14ac:dyDescent="0.2">
      <c r="A247" s="13">
        <f>IF(A246&lt;'Zadání &amp; Výpočty'!$F$7,A246+1,"")</f>
        <v>244</v>
      </c>
      <c r="B247" s="20">
        <f>IF(A247="","",PMT('Zadání &amp; Výpočty'!$F$5/12,'Zadání &amp; Výpočty'!$F$7-A246,-E246,0))</f>
        <v>1264.8121011883475</v>
      </c>
      <c r="C247" s="18">
        <f>IF(A247="","",PPMT('Zadání &amp; Výpočty'!$F$5/12,A247,'Zadání &amp; Výpočty'!$F$7,-'Zadání &amp; Výpočty'!$F$4,0,0))</f>
        <v>944.39439507148563</v>
      </c>
      <c r="D247" s="18">
        <f>IF(A247="","",IPMT('Zadání &amp; Výpočty'!$F$5/12,A247,'Zadání &amp; Výpočty'!$F$7,-'Zadání &amp; Výpočty'!$F$4,0))</f>
        <v>320.41770611686576</v>
      </c>
      <c r="E247" s="15">
        <f t="shared" si="3"/>
        <v>127222.68805167443</v>
      </c>
    </row>
    <row r="248" spans="1:5" x14ac:dyDescent="0.2">
      <c r="A248" s="13">
        <f>IF(A247&lt;'Zadání &amp; Výpočty'!$F$7,A247+1,"")</f>
        <v>245</v>
      </c>
      <c r="B248" s="20">
        <f>IF(A248="","",PMT('Zadání &amp; Výpočty'!$F$5/12,'Zadání &amp; Výpočty'!$F$7-A247,-E247,0))</f>
        <v>1264.8121011883475</v>
      </c>
      <c r="C248" s="18">
        <f>IF(A248="","",PPMT('Zadání &amp; Výpočty'!$F$5/12,A248,'Zadání &amp; Výpočty'!$F$7,-'Zadání &amp; Výpočty'!$F$4,0,0))</f>
        <v>946.75538105916439</v>
      </c>
      <c r="D248" s="18">
        <f>IF(A248="","",IPMT('Zadání &amp; Výpočty'!$F$5/12,A248,'Zadání &amp; Výpočty'!$F$7,-'Zadání &amp; Výpočty'!$F$4,0))</f>
        <v>318.05672012918706</v>
      </c>
      <c r="E248" s="15">
        <f t="shared" si="3"/>
        <v>126275.93267061526</v>
      </c>
    </row>
    <row r="249" spans="1:5" x14ac:dyDescent="0.2">
      <c r="A249" s="13">
        <f>IF(A248&lt;'Zadání &amp; Výpočty'!$F$7,A248+1,"")</f>
        <v>246</v>
      </c>
      <c r="B249" s="20">
        <f>IF(A249="","",PMT('Zadání &amp; Výpočty'!$F$5/12,'Zadání &amp; Výpočty'!$F$7-A248,-E248,0))</f>
        <v>1264.8121011883472</v>
      </c>
      <c r="C249" s="18">
        <f>IF(A249="","",PPMT('Zadání &amp; Výpočty'!$F$5/12,A249,'Zadání &amp; Výpočty'!$F$7,-'Zadání &amp; Výpočty'!$F$4,0,0))</f>
        <v>949.12226951181219</v>
      </c>
      <c r="D249" s="18">
        <f>IF(A249="","",IPMT('Zadání &amp; Výpočty'!$F$5/12,A249,'Zadání &amp; Výpočty'!$F$7,-'Zadání &amp; Výpočty'!$F$4,0))</f>
        <v>315.6898316765392</v>
      </c>
      <c r="E249" s="15">
        <f t="shared" si="3"/>
        <v>125326.81040110346</v>
      </c>
    </row>
    <row r="250" spans="1:5" x14ac:dyDescent="0.2">
      <c r="A250" s="13">
        <f>IF(A249&lt;'Zadání &amp; Výpočty'!$F$7,A249+1,"")</f>
        <v>247</v>
      </c>
      <c r="B250" s="20">
        <f>IF(A250="","",PMT('Zadání &amp; Výpočty'!$F$5/12,'Zadání &amp; Výpočty'!$F$7-A249,-E249,0))</f>
        <v>1264.8121011883472</v>
      </c>
      <c r="C250" s="18">
        <f>IF(A250="","",PPMT('Zadání &amp; Výpočty'!$F$5/12,A250,'Zadání &amp; Výpočty'!$F$7,-'Zadání &amp; Výpočty'!$F$4,0,0))</f>
        <v>951.49507518559176</v>
      </c>
      <c r="D250" s="18">
        <f>IF(A250="","",IPMT('Zadání &amp; Výpočty'!$F$5/12,A250,'Zadání &amp; Výpočty'!$F$7,-'Zadání &amp; Výpočty'!$F$4,0))</f>
        <v>313.31702600275963</v>
      </c>
      <c r="E250" s="15">
        <f t="shared" si="3"/>
        <v>124375.31532591787</v>
      </c>
    </row>
    <row r="251" spans="1:5" x14ac:dyDescent="0.2">
      <c r="A251" s="13">
        <f>IF(A250&lt;'Zadání &amp; Výpočty'!$F$7,A250+1,"")</f>
        <v>248</v>
      </c>
      <c r="B251" s="20">
        <f>IF(A251="","",PMT('Zadání &amp; Výpočty'!$F$5/12,'Zadání &amp; Výpočty'!$F$7-A250,-E250,0))</f>
        <v>1264.8121011883472</v>
      </c>
      <c r="C251" s="18">
        <f>IF(A251="","",PPMT('Zadání &amp; Výpočty'!$F$5/12,A251,'Zadání &amp; Výpočty'!$F$7,-'Zadání &amp; Výpočty'!$F$4,0,0))</f>
        <v>953.87381287355572</v>
      </c>
      <c r="D251" s="18">
        <f>IF(A251="","",IPMT('Zadání &amp; Výpočty'!$F$5/12,A251,'Zadání &amp; Výpočty'!$F$7,-'Zadání &amp; Výpočty'!$F$4,0))</f>
        <v>310.93828831479567</v>
      </c>
      <c r="E251" s="15">
        <f t="shared" si="3"/>
        <v>123421.44151304431</v>
      </c>
    </row>
    <row r="252" spans="1:5" x14ac:dyDescent="0.2">
      <c r="A252" s="13">
        <f>IF(A251&lt;'Zadání &amp; Výpočty'!$F$7,A251+1,"")</f>
        <v>249</v>
      </c>
      <c r="B252" s="20">
        <f>IF(A252="","",PMT('Zadání &amp; Výpočty'!$F$5/12,'Zadání &amp; Výpočty'!$F$7-A251,-E251,0))</f>
        <v>1264.8121011883472</v>
      </c>
      <c r="C252" s="18">
        <f>IF(A252="","",PPMT('Zadání &amp; Výpočty'!$F$5/12,A252,'Zadání &amp; Výpočty'!$F$7,-'Zadání &amp; Výpočty'!$F$4,0,0))</f>
        <v>956.2584974057396</v>
      </c>
      <c r="D252" s="18">
        <f>IF(A252="","",IPMT('Zadání &amp; Výpočty'!$F$5/12,A252,'Zadání &amp; Výpočty'!$F$7,-'Zadání &amp; Výpočty'!$F$4,0))</f>
        <v>308.55360378261179</v>
      </c>
      <c r="E252" s="15">
        <f t="shared" si="3"/>
        <v>122465.18301563857</v>
      </c>
    </row>
    <row r="253" spans="1:5" x14ac:dyDescent="0.2">
      <c r="A253" s="13">
        <f>IF(A252&lt;'Zadání &amp; Výpočty'!$F$7,A252+1,"")</f>
        <v>250</v>
      </c>
      <c r="B253" s="20">
        <f>IF(A253="","",PMT('Zadání &amp; Výpočty'!$F$5/12,'Zadání &amp; Výpočty'!$F$7-A252,-E252,0))</f>
        <v>1264.8121011883472</v>
      </c>
      <c r="C253" s="18">
        <f>IF(A253="","",PPMT('Zadání &amp; Výpočty'!$F$5/12,A253,'Zadání &amp; Výpočty'!$F$7,-'Zadání &amp; Výpočty'!$F$4,0,0))</f>
        <v>958.64914364925403</v>
      </c>
      <c r="D253" s="18">
        <f>IF(A253="","",IPMT('Zadání &amp; Výpočty'!$F$5/12,A253,'Zadání &amp; Výpočty'!$F$7,-'Zadání &amp; Výpočty'!$F$4,0))</f>
        <v>306.16295753909748</v>
      </c>
      <c r="E253" s="15">
        <f t="shared" si="3"/>
        <v>121506.53387198932</v>
      </c>
    </row>
    <row r="254" spans="1:5" x14ac:dyDescent="0.2">
      <c r="A254" s="13">
        <f>IF(A253&lt;'Zadání &amp; Výpočty'!$F$7,A253+1,"")</f>
        <v>251</v>
      </c>
      <c r="B254" s="20">
        <f>IF(A254="","",PMT('Zadání &amp; Výpočty'!$F$5/12,'Zadání &amp; Výpočty'!$F$7-A253,-E253,0))</f>
        <v>1264.8121011883472</v>
      </c>
      <c r="C254" s="18">
        <f>IF(A254="","",PPMT('Zadání &amp; Výpočty'!$F$5/12,A254,'Zadání &amp; Výpočty'!$F$7,-'Zadání &amp; Výpočty'!$F$4,0,0))</f>
        <v>961.04576650837714</v>
      </c>
      <c r="D254" s="18">
        <f>IF(A254="","",IPMT('Zadání &amp; Výpočty'!$F$5/12,A254,'Zadání &amp; Výpočty'!$F$7,-'Zadání &amp; Výpočty'!$F$4,0))</f>
        <v>303.76633467997431</v>
      </c>
      <c r="E254" s="15">
        <f t="shared" si="3"/>
        <v>120545.48810548094</v>
      </c>
    </row>
    <row r="255" spans="1:5" x14ac:dyDescent="0.2">
      <c r="A255" s="13">
        <f>IF(A254&lt;'Zadání &amp; Výpočty'!$F$7,A254+1,"")</f>
        <v>252</v>
      </c>
      <c r="B255" s="20">
        <f>IF(A255="","",PMT('Zadání &amp; Výpočty'!$F$5/12,'Zadání &amp; Výpočty'!$F$7-A254,-E254,0))</f>
        <v>1264.8121011883472</v>
      </c>
      <c r="C255" s="18">
        <f>IF(A255="","",PPMT('Zadání &amp; Výpočty'!$F$5/12,A255,'Zadání &amp; Výpočty'!$F$7,-'Zadání &amp; Výpočty'!$F$4,0,0))</f>
        <v>963.44838092464806</v>
      </c>
      <c r="D255" s="18">
        <f>IF(A255="","",IPMT('Zadání &amp; Výpočty'!$F$5/12,A255,'Zadání &amp; Výpočty'!$F$7,-'Zadání &amp; Výpočty'!$F$4,0))</f>
        <v>301.36372026370339</v>
      </c>
      <c r="E255" s="15">
        <f t="shared" si="3"/>
        <v>119582.03972455629</v>
      </c>
    </row>
    <row r="256" spans="1:5" x14ac:dyDescent="0.2">
      <c r="A256" s="13">
        <f>IF(A255&lt;'Zadání &amp; Výpočty'!$F$7,A255+1,"")</f>
        <v>253</v>
      </c>
      <c r="B256" s="20">
        <f>IF(A256="","",PMT('Zadání &amp; Výpočty'!$F$5/12,'Zadání &amp; Výpočty'!$F$7-A255,-E255,0))</f>
        <v>1264.8121011883472</v>
      </c>
      <c r="C256" s="18">
        <f>IF(A256="","",PPMT('Zadání &amp; Výpočty'!$F$5/12,A256,'Zadání &amp; Výpočty'!$F$7,-'Zadání &amp; Výpočty'!$F$4,0,0))</f>
        <v>965.85700187695954</v>
      </c>
      <c r="D256" s="18">
        <f>IF(A256="","",IPMT('Zadání &amp; Výpočty'!$F$5/12,A256,'Zadání &amp; Výpočty'!$F$7,-'Zadání &amp; Výpočty'!$F$4,0))</f>
        <v>298.95509931139173</v>
      </c>
      <c r="E256" s="15">
        <f t="shared" si="3"/>
        <v>118616.18272267934</v>
      </c>
    </row>
    <row r="257" spans="1:5" x14ac:dyDescent="0.2">
      <c r="A257" s="13">
        <f>IF(A256&lt;'Zadání &amp; Výpočty'!$F$7,A256+1,"")</f>
        <v>254</v>
      </c>
      <c r="B257" s="20">
        <f>IF(A257="","",PMT('Zadání &amp; Výpočty'!$F$5/12,'Zadání &amp; Výpočty'!$F$7-A256,-E256,0))</f>
        <v>1264.8121011883475</v>
      </c>
      <c r="C257" s="18">
        <f>IF(A257="","",PPMT('Zadání &amp; Výpočty'!$F$5/12,A257,'Zadání &amp; Výpočty'!$F$7,-'Zadání &amp; Výpočty'!$F$4,0,0))</f>
        <v>968.27164438165198</v>
      </c>
      <c r="D257" s="18">
        <f>IF(A257="","",IPMT('Zadání &amp; Výpočty'!$F$5/12,A257,'Zadání &amp; Výpočty'!$F$7,-'Zadání &amp; Výpočty'!$F$4,0))</f>
        <v>296.54045680669924</v>
      </c>
      <c r="E257" s="15">
        <f t="shared" si="3"/>
        <v>117647.91107829769</v>
      </c>
    </row>
    <row r="258" spans="1:5" x14ac:dyDescent="0.2">
      <c r="A258" s="13">
        <f>IF(A257&lt;'Zadání &amp; Výpočty'!$F$7,A257+1,"")</f>
        <v>255</v>
      </c>
      <c r="B258" s="20">
        <f>IF(A258="","",PMT('Zadání &amp; Výpočty'!$F$5/12,'Zadání &amp; Výpočty'!$F$7-A257,-E257,0))</f>
        <v>1264.8121011883472</v>
      </c>
      <c r="C258" s="18">
        <f>IF(A258="","",PPMT('Zadání &amp; Výpočty'!$F$5/12,A258,'Zadání &amp; Výpočty'!$F$7,-'Zadání &amp; Výpočty'!$F$4,0,0))</f>
        <v>970.69232349260619</v>
      </c>
      <c r="D258" s="18">
        <f>IF(A258="","",IPMT('Zadání &amp; Výpočty'!$F$5/12,A258,'Zadání &amp; Výpočty'!$F$7,-'Zadání &amp; Výpočty'!$F$4,0))</f>
        <v>294.1197776957452</v>
      </c>
      <c r="E258" s="15">
        <f t="shared" si="3"/>
        <v>116677.21875480509</v>
      </c>
    </row>
    <row r="259" spans="1:5" x14ac:dyDescent="0.2">
      <c r="A259" s="13">
        <f>IF(A258&lt;'Zadání &amp; Výpočty'!$F$7,A258+1,"")</f>
        <v>256</v>
      </c>
      <c r="B259" s="20">
        <f>IF(A259="","",PMT('Zadání &amp; Výpočty'!$F$5/12,'Zadání &amp; Výpočty'!$F$7-A258,-E258,0))</f>
        <v>1264.812101188347</v>
      </c>
      <c r="C259" s="18">
        <f>IF(A259="","",PPMT('Zadání &amp; Výpočty'!$F$5/12,A259,'Zadání &amp; Výpočty'!$F$7,-'Zadání &amp; Výpočty'!$F$4,0,0))</f>
        <v>973.11905430133766</v>
      </c>
      <c r="D259" s="18">
        <f>IF(A259="","",IPMT('Zadání &amp; Výpočty'!$F$5/12,A259,'Zadání &amp; Výpočty'!$F$7,-'Zadání &amp; Výpočty'!$F$4,0))</f>
        <v>291.69304688701368</v>
      </c>
      <c r="E259" s="15">
        <f t="shared" si="3"/>
        <v>115704.09970050375</v>
      </c>
    </row>
    <row r="260" spans="1:5" x14ac:dyDescent="0.2">
      <c r="A260" s="13">
        <f>IF(A259&lt;'Zadání &amp; Výpočty'!$F$7,A259+1,"")</f>
        <v>257</v>
      </c>
      <c r="B260" s="20">
        <f>IF(A260="","",PMT('Zadání &amp; Výpočty'!$F$5/12,'Zadání &amp; Výpočty'!$F$7-A259,-E259,0))</f>
        <v>1264.8121011883472</v>
      </c>
      <c r="C260" s="18">
        <f>IF(A260="","",PPMT('Zadání &amp; Výpočty'!$F$5/12,A260,'Zadání &amp; Výpočty'!$F$7,-'Zadání &amp; Výpočty'!$F$4,0,0))</f>
        <v>975.55185193709099</v>
      </c>
      <c r="D260" s="18">
        <f>IF(A260="","",IPMT('Zadání &amp; Výpočty'!$F$5/12,A260,'Zadání &amp; Výpočty'!$F$7,-'Zadání &amp; Výpočty'!$F$4,0))</f>
        <v>289.26024925126029</v>
      </c>
      <c r="E260" s="15">
        <f t="shared" si="3"/>
        <v>114728.54784856665</v>
      </c>
    </row>
    <row r="261" spans="1:5" x14ac:dyDescent="0.2">
      <c r="A261" s="13">
        <f>IF(A260&lt;'Zadání &amp; Výpočty'!$F$7,A260+1,"")</f>
        <v>258</v>
      </c>
      <c r="B261" s="20">
        <f>IF(A261="","",PMT('Zadání &amp; Výpočty'!$F$5/12,'Zadání &amp; Výpočty'!$F$7-A260,-E260,0))</f>
        <v>1264.8121011883472</v>
      </c>
      <c r="C261" s="18">
        <f>IF(A261="","",PPMT('Zadání &amp; Výpočty'!$F$5/12,A261,'Zadání &amp; Výpočty'!$F$7,-'Zadání &amp; Výpočty'!$F$4,0,0))</f>
        <v>977.99073156693385</v>
      </c>
      <c r="D261" s="18">
        <f>IF(A261="","",IPMT('Zadání &amp; Výpočty'!$F$5/12,A261,'Zadání &amp; Výpočty'!$F$7,-'Zadání &amp; Výpočty'!$F$4,0))</f>
        <v>286.8213696214176</v>
      </c>
      <c r="E261" s="15">
        <f t="shared" si="3"/>
        <v>113750.55711699971</v>
      </c>
    </row>
    <row r="262" spans="1:5" x14ac:dyDescent="0.2">
      <c r="A262" s="13">
        <f>IF(A261&lt;'Zadání &amp; Výpočty'!$F$7,A261+1,"")</f>
        <v>259</v>
      </c>
      <c r="B262" s="20">
        <f>IF(A262="","",PMT('Zadání &amp; Výpočty'!$F$5/12,'Zadání &amp; Výpočty'!$F$7-A261,-E261,0))</f>
        <v>1264.812101188347</v>
      </c>
      <c r="C262" s="18">
        <f>IF(A262="","",PPMT('Zadání &amp; Výpočty'!$F$5/12,A262,'Zadání &amp; Výpočty'!$F$7,-'Zadání &amp; Výpočty'!$F$4,0,0))</f>
        <v>980.43570839585118</v>
      </c>
      <c r="D262" s="18">
        <f>IF(A262="","",IPMT('Zadání &amp; Výpočty'!$F$5/12,A262,'Zadání &amp; Výpočty'!$F$7,-'Zadání &amp; Výpočty'!$F$4,0))</f>
        <v>284.37639279250027</v>
      </c>
      <c r="E262" s="15">
        <f t="shared" ref="E262:E325" si="4">IF(A262="","",E261-C262)</f>
        <v>112770.12140860387</v>
      </c>
    </row>
    <row r="263" spans="1:5" x14ac:dyDescent="0.2">
      <c r="A263" s="13">
        <f>IF(A262&lt;'Zadání &amp; Výpočty'!$F$7,A262+1,"")</f>
        <v>260</v>
      </c>
      <c r="B263" s="20">
        <f>IF(A263="","",PMT('Zadání &amp; Výpočty'!$F$5/12,'Zadání &amp; Výpočty'!$F$7-A262,-E262,0))</f>
        <v>1264.812101188347</v>
      </c>
      <c r="C263" s="18">
        <f>IF(A263="","",PPMT('Zadání &amp; Výpočty'!$F$5/12,A263,'Zadání &amp; Výpočty'!$F$7,-'Zadání &amp; Výpočty'!$F$4,0,0))</f>
        <v>982.88679766684072</v>
      </c>
      <c r="D263" s="18">
        <f>IF(A263="","",IPMT('Zadání &amp; Výpočty'!$F$5/12,A263,'Zadání &amp; Výpočty'!$F$7,-'Zadání &amp; Výpočty'!$F$4,0))</f>
        <v>281.92530352151061</v>
      </c>
      <c r="E263" s="15">
        <f t="shared" si="4"/>
        <v>111787.23461093703</v>
      </c>
    </row>
    <row r="264" spans="1:5" x14ac:dyDescent="0.2">
      <c r="A264" s="13">
        <f>IF(A263&lt;'Zadání &amp; Výpočty'!$F$7,A263+1,"")</f>
        <v>261</v>
      </c>
      <c r="B264" s="20">
        <f>IF(A264="","",PMT('Zadání &amp; Výpočty'!$F$5/12,'Zadání &amp; Výpočty'!$F$7-A263,-E263,0))</f>
        <v>1264.812101188347</v>
      </c>
      <c r="C264" s="18">
        <f>IF(A264="","",PPMT('Zadání &amp; Výpočty'!$F$5/12,A264,'Zadání &amp; Výpočty'!$F$7,-'Zadání &amp; Výpočty'!$F$4,0,0))</f>
        <v>985.3440146610078</v>
      </c>
      <c r="D264" s="18">
        <f>IF(A264="","",IPMT('Zadání &amp; Výpočty'!$F$5/12,A264,'Zadání &amp; Výpočty'!$F$7,-'Zadání &amp; Výpočty'!$F$4,0))</f>
        <v>279.46808652734353</v>
      </c>
      <c r="E264" s="15">
        <f t="shared" si="4"/>
        <v>110801.89059627602</v>
      </c>
    </row>
    <row r="265" spans="1:5" x14ac:dyDescent="0.2">
      <c r="A265" s="13">
        <f>IF(A264&lt;'Zadání &amp; Výpočty'!$F$7,A264+1,"")</f>
        <v>262</v>
      </c>
      <c r="B265" s="20">
        <f>IF(A265="","",PMT('Zadání &amp; Výpočty'!$F$5/12,'Zadání &amp; Výpočty'!$F$7-A264,-E264,0))</f>
        <v>1264.812101188347</v>
      </c>
      <c r="C265" s="18">
        <f>IF(A265="","",PPMT('Zadání &amp; Výpočty'!$F$5/12,A265,'Zadání &amp; Výpočty'!$F$7,-'Zadání &amp; Výpočty'!$F$4,0,0))</f>
        <v>987.80737469766041</v>
      </c>
      <c r="D265" s="18">
        <f>IF(A265="","",IPMT('Zadání &amp; Výpočty'!$F$5/12,A265,'Zadání &amp; Výpočty'!$F$7,-'Zadání &amp; Výpočty'!$F$4,0))</f>
        <v>277.00472649069104</v>
      </c>
      <c r="E265" s="15">
        <f t="shared" si="4"/>
        <v>109814.08322157836</v>
      </c>
    </row>
    <row r="266" spans="1:5" x14ac:dyDescent="0.2">
      <c r="A266" s="13">
        <f>IF(A265&lt;'Zadání &amp; Výpočty'!$F$7,A265+1,"")</f>
        <v>263</v>
      </c>
      <c r="B266" s="20">
        <f>IF(A266="","",PMT('Zadání &amp; Výpočty'!$F$5/12,'Zadání &amp; Výpočty'!$F$7-A265,-E265,0))</f>
        <v>1264.8121011883468</v>
      </c>
      <c r="C266" s="18">
        <f>IF(A266="","",PPMT('Zadání &amp; Výpočty'!$F$5/12,A266,'Zadání &amp; Výpočty'!$F$7,-'Zadání &amp; Výpočty'!$F$4,0,0))</f>
        <v>990.27689313440453</v>
      </c>
      <c r="D266" s="18">
        <f>IF(A266="","",IPMT('Zadání &amp; Výpočty'!$F$5/12,A266,'Zadání &amp; Výpočty'!$F$7,-'Zadání &amp; Výpočty'!$F$4,0))</f>
        <v>274.53520805394686</v>
      </c>
      <c r="E266" s="15">
        <f t="shared" si="4"/>
        <v>108823.80632844396</v>
      </c>
    </row>
    <row r="267" spans="1:5" x14ac:dyDescent="0.2">
      <c r="A267" s="13">
        <f>IF(A266&lt;'Zadání &amp; Výpočty'!$F$7,A266+1,"")</f>
        <v>264</v>
      </c>
      <c r="B267" s="20">
        <f>IF(A267="","",PMT('Zadání &amp; Výpočty'!$F$5/12,'Zadání &amp; Výpočty'!$F$7-A266,-E266,0))</f>
        <v>1264.812101188347</v>
      </c>
      <c r="C267" s="18">
        <f>IF(A267="","",PPMT('Zadání &amp; Výpočty'!$F$5/12,A267,'Zadání &amp; Výpočty'!$F$7,-'Zadání &amp; Výpočty'!$F$4,0,0))</f>
        <v>992.75258536724061</v>
      </c>
      <c r="D267" s="18">
        <f>IF(A267="","",IPMT('Zadání &amp; Výpočty'!$F$5/12,A267,'Zadání &amp; Výpočty'!$F$7,-'Zadání &amp; Výpočty'!$F$4,0))</f>
        <v>272.05951582111084</v>
      </c>
      <c r="E267" s="15">
        <f t="shared" si="4"/>
        <v>107831.05374307671</v>
      </c>
    </row>
    <row r="268" spans="1:5" x14ac:dyDescent="0.2">
      <c r="A268" s="13">
        <f>IF(A267&lt;'Zadání &amp; Výpočty'!$F$7,A267+1,"")</f>
        <v>265</v>
      </c>
      <c r="B268" s="20">
        <f>IF(A268="","",PMT('Zadání &amp; Výpočty'!$F$5/12,'Zadání &amp; Výpočty'!$F$7-A267,-E267,0))</f>
        <v>1264.8121011883468</v>
      </c>
      <c r="C268" s="18">
        <f>IF(A268="","",PPMT('Zadání &amp; Výpočty'!$F$5/12,A268,'Zadání &amp; Výpočty'!$F$7,-'Zadání &amp; Výpočty'!$F$4,0,0))</f>
        <v>995.23446683065868</v>
      </c>
      <c r="D268" s="18">
        <f>IF(A268="","",IPMT('Zadání &amp; Výpočty'!$F$5/12,A268,'Zadání &amp; Výpočty'!$F$7,-'Zadání &amp; Výpočty'!$F$4,0))</f>
        <v>269.57763435769277</v>
      </c>
      <c r="E268" s="15">
        <f t="shared" si="4"/>
        <v>106835.81927624605</v>
      </c>
    </row>
    <row r="269" spans="1:5" x14ac:dyDescent="0.2">
      <c r="A269" s="13">
        <f>IF(A268&lt;'Zadání &amp; Výpočty'!$F$7,A268+1,"")</f>
        <v>266</v>
      </c>
      <c r="B269" s="20">
        <f>IF(A269="","",PMT('Zadání &amp; Výpočty'!$F$5/12,'Zadání &amp; Výpočty'!$F$7-A268,-E268,0))</f>
        <v>1264.8121011883468</v>
      </c>
      <c r="C269" s="18">
        <f>IF(A269="","",PPMT('Zadání &amp; Výpočty'!$F$5/12,A269,'Zadání &amp; Výpočty'!$F$7,-'Zadání &amp; Výpočty'!$F$4,0,0))</f>
        <v>997.72255299773531</v>
      </c>
      <c r="D269" s="18">
        <f>IF(A269="","",IPMT('Zadání &amp; Výpočty'!$F$5/12,A269,'Zadání &amp; Výpočty'!$F$7,-'Zadání &amp; Výpočty'!$F$4,0))</f>
        <v>267.08954819061614</v>
      </c>
      <c r="E269" s="15">
        <f t="shared" si="4"/>
        <v>105838.09672324832</v>
      </c>
    </row>
    <row r="270" spans="1:5" x14ac:dyDescent="0.2">
      <c r="A270" s="13">
        <f>IF(A269&lt;'Zadání &amp; Výpočty'!$F$7,A269+1,"")</f>
        <v>267</v>
      </c>
      <c r="B270" s="20">
        <f>IF(A270="","",PMT('Zadání &amp; Výpočty'!$F$5/12,'Zadání &amp; Výpočty'!$F$7-A269,-E269,0))</f>
        <v>1264.8121011883468</v>
      </c>
      <c r="C270" s="18">
        <f>IF(A270="","",PPMT('Zadání &amp; Výpočty'!$F$5/12,A270,'Zadání &amp; Výpočty'!$F$7,-'Zadání &amp; Výpočty'!$F$4,0,0))</f>
        <v>1000.2168593802296</v>
      </c>
      <c r="D270" s="18">
        <f>IF(A270="","",IPMT('Zadání &amp; Výpočty'!$F$5/12,A270,'Zadání &amp; Výpočty'!$F$7,-'Zadání &amp; Výpočty'!$F$4,0))</f>
        <v>264.59524180812178</v>
      </c>
      <c r="E270" s="15">
        <f t="shared" si="4"/>
        <v>104837.87986386809</v>
      </c>
    </row>
    <row r="271" spans="1:5" x14ac:dyDescent="0.2">
      <c r="A271" s="13">
        <f>IF(A270&lt;'Zadání &amp; Výpočty'!$F$7,A270+1,"")</f>
        <v>268</v>
      </c>
      <c r="B271" s="20">
        <f>IF(A271="","",PMT('Zadání &amp; Výpočty'!$F$5/12,'Zadání &amp; Výpočty'!$F$7-A270,-E270,0))</f>
        <v>1264.8121011883466</v>
      </c>
      <c r="C271" s="18">
        <f>IF(A271="","",PPMT('Zadání &amp; Výpočty'!$F$5/12,A271,'Zadání &amp; Výpočty'!$F$7,-'Zadání &amp; Výpočty'!$F$4,0,0))</f>
        <v>1002.7174015286802</v>
      </c>
      <c r="D271" s="18">
        <f>IF(A271="","",IPMT('Zadání &amp; Výpočty'!$F$5/12,A271,'Zadání &amp; Výpočty'!$F$7,-'Zadání &amp; Výpočty'!$F$4,0))</f>
        <v>262.09469965967122</v>
      </c>
      <c r="E271" s="15">
        <f t="shared" si="4"/>
        <v>103835.1624623394</v>
      </c>
    </row>
    <row r="272" spans="1:5" x14ac:dyDescent="0.2">
      <c r="A272" s="13">
        <f>IF(A271&lt;'Zadání &amp; Výpočty'!$F$7,A271+1,"")</f>
        <v>269</v>
      </c>
      <c r="B272" s="20">
        <f>IF(A272="","",PMT('Zadání &amp; Výpočty'!$F$5/12,'Zadání &amp; Výpočty'!$F$7-A271,-E271,0))</f>
        <v>1264.8121011883468</v>
      </c>
      <c r="C272" s="18">
        <f>IF(A272="","",PPMT('Zadání &amp; Výpočty'!$F$5/12,A272,'Zadání &amp; Výpočty'!$F$7,-'Zadání &amp; Výpočty'!$F$4,0,0))</f>
        <v>1005.2241950325019</v>
      </c>
      <c r="D272" s="18">
        <f>IF(A272="","",IPMT('Zadání &amp; Výpočty'!$F$5/12,A272,'Zadání &amp; Výpočty'!$F$7,-'Zadání &amp; Výpočty'!$F$4,0))</f>
        <v>259.58790615584951</v>
      </c>
      <c r="E272" s="15">
        <f t="shared" si="4"/>
        <v>102829.9382673069</v>
      </c>
    </row>
    <row r="273" spans="1:5" x14ac:dyDescent="0.2">
      <c r="A273" s="13">
        <f>IF(A272&lt;'Zadání &amp; Výpočty'!$F$7,A272+1,"")</f>
        <v>270</v>
      </c>
      <c r="B273" s="20">
        <f>IF(A273="","",PMT('Zadání &amp; Výpočty'!$F$5/12,'Zadání &amp; Výpočty'!$F$7-A272,-E272,0))</f>
        <v>1264.8121011883468</v>
      </c>
      <c r="C273" s="18">
        <f>IF(A273="","",PPMT('Zadání &amp; Výpočty'!$F$5/12,A273,'Zadání &amp; Výpočty'!$F$7,-'Zadání &amp; Výpočty'!$F$4,0,0))</f>
        <v>1007.7372555200832</v>
      </c>
      <c r="D273" s="18">
        <f>IF(A273="","",IPMT('Zadání &amp; Výpočty'!$F$5/12,A273,'Zadání &amp; Výpočty'!$F$7,-'Zadání &amp; Výpočty'!$F$4,0))</f>
        <v>257.07484566826821</v>
      </c>
      <c r="E273" s="15">
        <f t="shared" si="4"/>
        <v>101822.20101178682</v>
      </c>
    </row>
    <row r="274" spans="1:5" x14ac:dyDescent="0.2">
      <c r="A274" s="13">
        <f>IF(A273&lt;'Zadání &amp; Výpočty'!$F$7,A273+1,"")</f>
        <v>271</v>
      </c>
      <c r="B274" s="20">
        <f>IF(A274="","",PMT('Zadání &amp; Výpočty'!$F$5/12,'Zadání &amp; Výpočty'!$F$7-A273,-E273,0))</f>
        <v>1264.8121011883466</v>
      </c>
      <c r="C274" s="18">
        <f>IF(A274="","",PPMT('Zadání &amp; Výpočty'!$F$5/12,A274,'Zadání &amp; Výpočty'!$F$7,-'Zadání &amp; Výpočty'!$F$4,0,0))</f>
        <v>1010.2565986588834</v>
      </c>
      <c r="D274" s="18">
        <f>IF(A274="","",IPMT('Zadání &amp; Výpočty'!$F$5/12,A274,'Zadání &amp; Výpočty'!$F$7,-'Zadání &amp; Výpočty'!$F$4,0))</f>
        <v>254.55550252946804</v>
      </c>
      <c r="E274" s="15">
        <f t="shared" si="4"/>
        <v>100811.94441312793</v>
      </c>
    </row>
    <row r="275" spans="1:5" x14ac:dyDescent="0.2">
      <c r="A275" s="13">
        <f>IF(A274&lt;'Zadání &amp; Výpočty'!$F$7,A274+1,"")</f>
        <v>272</v>
      </c>
      <c r="B275" s="20">
        <f>IF(A275="","",PMT('Zadání &amp; Výpočty'!$F$5/12,'Zadání &amp; Výpočty'!$F$7-A274,-E274,0))</f>
        <v>1264.8121011883466</v>
      </c>
      <c r="C275" s="18">
        <f>IF(A275="","",PPMT('Zadání &amp; Výpočty'!$F$5/12,A275,'Zadání &amp; Výpočty'!$F$7,-'Zadání &amp; Výpočty'!$F$4,0,0))</f>
        <v>1012.7822401555306</v>
      </c>
      <c r="D275" s="18">
        <f>IF(A275="","",IPMT('Zadání &amp; Výpočty'!$F$5/12,A275,'Zadání &amp; Výpočty'!$F$7,-'Zadání &amp; Výpočty'!$F$4,0))</f>
        <v>252.0298610328208</v>
      </c>
      <c r="E275" s="15">
        <f t="shared" si="4"/>
        <v>99799.162172972399</v>
      </c>
    </row>
    <row r="276" spans="1:5" x14ac:dyDescent="0.2">
      <c r="A276" s="13">
        <f>IF(A275&lt;'Zadání &amp; Výpočty'!$F$7,A275+1,"")</f>
        <v>273</v>
      </c>
      <c r="B276" s="20">
        <f>IF(A276="","",PMT('Zadání &amp; Výpočty'!$F$5/12,'Zadání &amp; Výpočty'!$F$7-A275,-E275,0))</f>
        <v>1264.8121011883466</v>
      </c>
      <c r="C276" s="18">
        <f>IF(A276="","",PPMT('Zadání &amp; Výpočty'!$F$5/12,A276,'Zadání &amp; Výpočty'!$F$7,-'Zadání &amp; Výpočty'!$F$4,0,0))</f>
        <v>1015.3141957559195</v>
      </c>
      <c r="D276" s="18">
        <f>IF(A276="","",IPMT('Zadání &amp; Výpočty'!$F$5/12,A276,'Zadání &amp; Výpočty'!$F$7,-'Zadání &amp; Výpočty'!$F$4,0))</f>
        <v>249.49790543243199</v>
      </c>
      <c r="E276" s="15">
        <f t="shared" si="4"/>
        <v>98783.847977216486</v>
      </c>
    </row>
    <row r="277" spans="1:5" x14ac:dyDescent="0.2">
      <c r="A277" s="13">
        <f>IF(A276&lt;'Zadání &amp; Výpočty'!$F$7,A276+1,"")</f>
        <v>274</v>
      </c>
      <c r="B277" s="20">
        <f>IF(A277="","",PMT('Zadání &amp; Výpočty'!$F$5/12,'Zadání &amp; Výpočty'!$F$7-A276,-E276,0))</f>
        <v>1264.8121011883466</v>
      </c>
      <c r="C277" s="18">
        <f>IF(A277="","",PPMT('Zadání &amp; Výpočty'!$F$5/12,A277,'Zadání &amp; Výpočty'!$F$7,-'Zadání &amp; Výpočty'!$F$4,0,0))</f>
        <v>1017.8524812453091</v>
      </c>
      <c r="D277" s="18">
        <f>IF(A277="","",IPMT('Zadání &amp; Výpočty'!$F$5/12,A277,'Zadání &amp; Výpočty'!$F$7,-'Zadání &amp; Výpočty'!$F$4,0))</f>
        <v>246.95961994304216</v>
      </c>
      <c r="E277" s="15">
        <f t="shared" si="4"/>
        <v>97765.995495971176</v>
      </c>
    </row>
    <row r="278" spans="1:5" x14ac:dyDescent="0.2">
      <c r="A278" s="13">
        <f>IF(A277&lt;'Zadání &amp; Výpočty'!$F$7,A277+1,"")</f>
        <v>275</v>
      </c>
      <c r="B278" s="20">
        <f>IF(A278="","",PMT('Zadání &amp; Výpočty'!$F$5/12,'Zadání &amp; Výpočty'!$F$7-A277,-E277,0))</f>
        <v>1264.8121011883466</v>
      </c>
      <c r="C278" s="18">
        <f>IF(A278="","",PPMT('Zadání &amp; Výpočty'!$F$5/12,A278,'Zadání &amp; Výpočty'!$F$7,-'Zadání &amp; Výpočty'!$F$4,0,0))</f>
        <v>1020.3971124484226</v>
      </c>
      <c r="D278" s="18">
        <f>IF(A278="","",IPMT('Zadání &amp; Výpočty'!$F$5/12,A278,'Zadání &amp; Výpočty'!$F$7,-'Zadání &amp; Výpočty'!$F$4,0))</f>
        <v>244.41498873992893</v>
      </c>
      <c r="E278" s="15">
        <f t="shared" si="4"/>
        <v>96745.598383522753</v>
      </c>
    </row>
    <row r="279" spans="1:5" x14ac:dyDescent="0.2">
      <c r="A279" s="13">
        <f>IF(A278&lt;'Zadání &amp; Výpočty'!$F$7,A278+1,"")</f>
        <v>276</v>
      </c>
      <c r="B279" s="20">
        <f>IF(A279="","",PMT('Zadání &amp; Výpočty'!$F$5/12,'Zadání &amp; Výpočty'!$F$7-A278,-E278,0))</f>
        <v>1264.8121011883463</v>
      </c>
      <c r="C279" s="18">
        <f>IF(A279="","",PPMT('Zadání &amp; Výpočty'!$F$5/12,A279,'Zadání &amp; Výpočty'!$F$7,-'Zadání &amp; Výpočty'!$F$4,0,0))</f>
        <v>1022.9481052295434</v>
      </c>
      <c r="D279" s="18">
        <f>IF(A279="","",IPMT('Zadání &amp; Výpočty'!$F$5/12,A279,'Zadání &amp; Výpočty'!$F$7,-'Zadání &amp; Výpočty'!$F$4,0))</f>
        <v>241.86399595880786</v>
      </c>
      <c r="E279" s="15">
        <f t="shared" si="4"/>
        <v>95722.650278293208</v>
      </c>
    </row>
    <row r="280" spans="1:5" x14ac:dyDescent="0.2">
      <c r="A280" s="13">
        <f>IF(A279&lt;'Zadání &amp; Výpočty'!$F$7,A279+1,"")</f>
        <v>277</v>
      </c>
      <c r="B280" s="20">
        <f>IF(A280="","",PMT('Zadání &amp; Výpočty'!$F$5/12,'Zadání &amp; Výpočty'!$F$7-A279,-E279,0))</f>
        <v>1264.8121011883461</v>
      </c>
      <c r="C280" s="18">
        <f>IF(A280="","",PPMT('Zadání &amp; Výpočty'!$F$5/12,A280,'Zadání &amp; Výpočty'!$F$7,-'Zadání &amp; Výpočty'!$F$4,0,0))</f>
        <v>1025.5054754926175</v>
      </c>
      <c r="D280" s="18">
        <f>IF(A280="","",IPMT('Zadání &amp; Výpočty'!$F$5/12,A280,'Zadání &amp; Výpočty'!$F$7,-'Zadání &amp; Výpočty'!$F$4,0))</f>
        <v>239.306625695734</v>
      </c>
      <c r="E280" s="15">
        <f t="shared" si="4"/>
        <v>94697.144802800583</v>
      </c>
    </row>
    <row r="281" spans="1:5" x14ac:dyDescent="0.2">
      <c r="A281" s="13">
        <f>IF(A280&lt;'Zadání &amp; Výpočty'!$F$7,A280+1,"")</f>
        <v>278</v>
      </c>
      <c r="B281" s="20">
        <f>IF(A281="","",PMT('Zadání &amp; Výpočty'!$F$5/12,'Zadání &amp; Výpočty'!$F$7-A280,-E280,0))</f>
        <v>1264.8121011883461</v>
      </c>
      <c r="C281" s="18">
        <f>IF(A281="","",PPMT('Zadání &amp; Výpočty'!$F$5/12,A281,'Zadání &amp; Výpočty'!$F$7,-'Zadání &amp; Výpočty'!$F$4,0,0))</f>
        <v>1028.0692391813488</v>
      </c>
      <c r="D281" s="18">
        <f>IF(A281="","",IPMT('Zadání &amp; Výpočty'!$F$5/12,A281,'Zadání &amp; Výpočty'!$F$7,-'Zadání &amp; Výpočty'!$F$4,0))</f>
        <v>236.74286200700246</v>
      </c>
      <c r="E281" s="15">
        <f t="shared" si="4"/>
        <v>93669.075563619233</v>
      </c>
    </row>
    <row r="282" spans="1:5" x14ac:dyDescent="0.2">
      <c r="A282" s="13">
        <f>IF(A281&lt;'Zadání &amp; Výpočty'!$F$7,A281+1,"")</f>
        <v>279</v>
      </c>
      <c r="B282" s="20">
        <f>IF(A282="","",PMT('Zadání &amp; Výpočty'!$F$5/12,'Zadání &amp; Výpočty'!$F$7-A281,-E281,0))</f>
        <v>1264.8121011883459</v>
      </c>
      <c r="C282" s="18">
        <f>IF(A282="","",PPMT('Zadání &amp; Výpočty'!$F$5/12,A282,'Zadání &amp; Výpočty'!$F$7,-'Zadání &amp; Výpočty'!$F$4,0,0))</f>
        <v>1030.6394122793022</v>
      </c>
      <c r="D282" s="18">
        <f>IF(A282="","",IPMT('Zadání &amp; Výpočty'!$F$5/12,A282,'Zadání &amp; Výpočty'!$F$7,-'Zadání &amp; Výpočty'!$F$4,0))</f>
        <v>234.1726889090491</v>
      </c>
      <c r="E282" s="15">
        <f t="shared" si="4"/>
        <v>92638.436151339934</v>
      </c>
    </row>
    <row r="283" spans="1:5" x14ac:dyDescent="0.2">
      <c r="A283" s="13">
        <f>IF(A282&lt;'Zadání &amp; Výpočty'!$F$7,A282+1,"")</f>
        <v>280</v>
      </c>
      <c r="B283" s="20">
        <f>IF(A283="","",PMT('Zadání &amp; Výpočty'!$F$5/12,'Zadání &amp; Výpočty'!$F$7-A282,-E282,0))</f>
        <v>1264.8121011883461</v>
      </c>
      <c r="C283" s="18">
        <f>IF(A283="","",PPMT('Zadání &amp; Výpočty'!$F$5/12,A283,'Zadání &amp; Výpočty'!$F$7,-'Zadání &amp; Výpočty'!$F$4,0,0))</f>
        <v>1033.2160108100006</v>
      </c>
      <c r="D283" s="18">
        <f>IF(A283="","",IPMT('Zadání &amp; Výpočty'!$F$5/12,A283,'Zadání &amp; Výpočty'!$F$7,-'Zadání &amp; Výpočty'!$F$4,0))</f>
        <v>231.59609037835082</v>
      </c>
      <c r="E283" s="15">
        <f t="shared" si="4"/>
        <v>91605.220140529927</v>
      </c>
    </row>
    <row r="284" spans="1:5" x14ac:dyDescent="0.2">
      <c r="A284" s="13">
        <f>IF(A283&lt;'Zadání &amp; Výpočty'!$F$7,A283+1,"")</f>
        <v>281</v>
      </c>
      <c r="B284" s="20">
        <f>IF(A284="","",PMT('Zadání &amp; Výpočty'!$F$5/12,'Zadání &amp; Výpočty'!$F$7-A283,-E283,0))</f>
        <v>1264.8121011883461</v>
      </c>
      <c r="C284" s="18">
        <f>IF(A284="","",PPMT('Zadání &amp; Výpočty'!$F$5/12,A284,'Zadání &amp; Výpočty'!$F$7,-'Zadání &amp; Výpočty'!$F$4,0,0))</f>
        <v>1035.7990508370256</v>
      </c>
      <c r="D284" s="18">
        <f>IF(A284="","",IPMT('Zadání &amp; Výpočty'!$F$5/12,A284,'Zadání &amp; Výpočty'!$F$7,-'Zadání &amp; Výpočty'!$F$4,0))</f>
        <v>229.0130503513258</v>
      </c>
      <c r="E284" s="15">
        <f t="shared" si="4"/>
        <v>90569.4210896929</v>
      </c>
    </row>
    <row r="285" spans="1:5" x14ac:dyDescent="0.2">
      <c r="A285" s="13">
        <f>IF(A284&lt;'Zadání &amp; Výpočty'!$F$7,A284+1,"")</f>
        <v>282</v>
      </c>
      <c r="B285" s="20">
        <f>IF(A285="","",PMT('Zadání &amp; Výpočty'!$F$5/12,'Zadání &amp; Výpočty'!$F$7-A284,-E284,0))</f>
        <v>1264.8121011883457</v>
      </c>
      <c r="C285" s="18">
        <f>IF(A285="","",PPMT('Zadání &amp; Výpočty'!$F$5/12,A285,'Zadání &amp; Výpočty'!$F$7,-'Zadání &amp; Výpočty'!$F$4,0,0))</f>
        <v>1038.388548464118</v>
      </c>
      <c r="D285" s="18">
        <f>IF(A285="","",IPMT('Zadání &amp; Výpočty'!$F$5/12,A285,'Zadání &amp; Výpočty'!$F$7,-'Zadání &amp; Výpočty'!$F$4,0))</f>
        <v>226.42355272423328</v>
      </c>
      <c r="E285" s="15">
        <f t="shared" si="4"/>
        <v>89531.032541228778</v>
      </c>
    </row>
    <row r="286" spans="1:5" x14ac:dyDescent="0.2">
      <c r="A286" s="13">
        <f>IF(A285&lt;'Zadání &amp; Výpočty'!$F$7,A285+1,"")</f>
        <v>283</v>
      </c>
      <c r="B286" s="20">
        <f>IF(A286="","",PMT('Zadání &amp; Výpočty'!$F$5/12,'Zadání &amp; Výpočty'!$F$7-A285,-E285,0))</f>
        <v>1264.8121011883457</v>
      </c>
      <c r="C286" s="18">
        <f>IF(A286="","",PPMT('Zadání &amp; Výpočty'!$F$5/12,A286,'Zadání &amp; Výpočty'!$F$7,-'Zadání &amp; Výpočty'!$F$4,0,0))</f>
        <v>1040.9845198352784</v>
      </c>
      <c r="D286" s="18">
        <f>IF(A286="","",IPMT('Zadání &amp; Výpočty'!$F$5/12,A286,'Zadání &amp; Výpočty'!$F$7,-'Zadání &amp; Výpočty'!$F$4,0))</f>
        <v>223.82758135307296</v>
      </c>
      <c r="E286" s="15">
        <f t="shared" si="4"/>
        <v>88490.048021393493</v>
      </c>
    </row>
    <row r="287" spans="1:5" x14ac:dyDescent="0.2">
      <c r="A287" s="13">
        <f>IF(A286&lt;'Zadání &amp; Výpočty'!$F$7,A286+1,"")</f>
        <v>284</v>
      </c>
      <c r="B287" s="20">
        <f>IF(A287="","",PMT('Zadání &amp; Výpočty'!$F$5/12,'Zadání &amp; Výpočty'!$F$7-A286,-E286,0))</f>
        <v>1264.8121011883454</v>
      </c>
      <c r="C287" s="18">
        <f>IF(A287="","",PPMT('Zadání &amp; Výpočty'!$F$5/12,A287,'Zadání &amp; Výpočty'!$F$7,-'Zadání &amp; Výpočty'!$F$4,0,0))</f>
        <v>1043.5869811348666</v>
      </c>
      <c r="D287" s="18">
        <f>IF(A287="","",IPMT('Zadání &amp; Výpočty'!$F$5/12,A287,'Zadání &amp; Výpočty'!$F$7,-'Zadání &amp; Výpočty'!$F$4,0))</f>
        <v>221.2251200534848</v>
      </c>
      <c r="E287" s="15">
        <f t="shared" si="4"/>
        <v>87446.461040258626</v>
      </c>
    </row>
    <row r="288" spans="1:5" x14ac:dyDescent="0.2">
      <c r="A288" s="13">
        <f>IF(A287&lt;'Zadání &amp; Výpočty'!$F$7,A287+1,"")</f>
        <v>285</v>
      </c>
      <c r="B288" s="20">
        <f>IF(A288="","",PMT('Zadání &amp; Výpočty'!$F$5/12,'Zadání &amp; Výpočty'!$F$7-A287,-E287,0))</f>
        <v>1264.8121011883454</v>
      </c>
      <c r="C288" s="18">
        <f>IF(A288="","",PPMT('Zadání &amp; Výpočty'!$F$5/12,A288,'Zadání &amp; Výpočty'!$F$7,-'Zadání &amp; Výpočty'!$F$4,0,0))</f>
        <v>1046.1959485877037</v>
      </c>
      <c r="D288" s="18">
        <f>IF(A288="","",IPMT('Zadání &amp; Výpočty'!$F$5/12,A288,'Zadání &amp; Výpočty'!$F$7,-'Zadání &amp; Výpočty'!$F$4,0))</f>
        <v>218.61615260064764</v>
      </c>
      <c r="E288" s="15">
        <f t="shared" si="4"/>
        <v>86400.265091670924</v>
      </c>
    </row>
    <row r="289" spans="1:5" x14ac:dyDescent="0.2">
      <c r="A289" s="13">
        <f>IF(A288&lt;'Zadání &amp; Výpočty'!$F$7,A288+1,"")</f>
        <v>286</v>
      </c>
      <c r="B289" s="20">
        <f>IF(A289="","",PMT('Zadání &amp; Výpočty'!$F$5/12,'Zadání &amp; Výpočty'!$F$7-A288,-E288,0))</f>
        <v>1264.8121011883454</v>
      </c>
      <c r="C289" s="18">
        <f>IF(A289="","",PPMT('Zadání &amp; Výpočty'!$F$5/12,A289,'Zadání &amp; Výpočty'!$F$7,-'Zadání &amp; Výpočty'!$F$4,0,0))</f>
        <v>1048.8114384591731</v>
      </c>
      <c r="D289" s="18">
        <f>IF(A289="","",IPMT('Zadání &amp; Výpočty'!$F$5/12,A289,'Zadání &amp; Výpočty'!$F$7,-'Zadání &amp; Výpočty'!$F$4,0))</f>
        <v>216.00066272917834</v>
      </c>
      <c r="E289" s="15">
        <f t="shared" si="4"/>
        <v>85351.453653211749</v>
      </c>
    </row>
    <row r="290" spans="1:5" x14ac:dyDescent="0.2">
      <c r="A290" s="13">
        <f>IF(A289&lt;'Zadání &amp; Výpočty'!$F$7,A289+1,"")</f>
        <v>287</v>
      </c>
      <c r="B290" s="20">
        <f>IF(A290="","",PMT('Zadání &amp; Výpočty'!$F$5/12,'Zadání &amp; Výpočty'!$F$7-A289,-E289,0))</f>
        <v>1264.8121011883452</v>
      </c>
      <c r="C290" s="18">
        <f>IF(A290="","",PPMT('Zadání &amp; Výpočty'!$F$5/12,A290,'Zadání &amp; Výpočty'!$F$7,-'Zadání &amp; Výpočty'!$F$4,0,0))</f>
        <v>1051.433467055321</v>
      </c>
      <c r="D290" s="18">
        <f>IF(A290="","",IPMT('Zadání &amp; Výpočty'!$F$5/12,A290,'Zadání &amp; Výpočty'!$F$7,-'Zadání &amp; Výpočty'!$F$4,0))</f>
        <v>213.3786341330304</v>
      </c>
      <c r="E290" s="15">
        <f t="shared" si="4"/>
        <v>84300.020186156427</v>
      </c>
    </row>
    <row r="291" spans="1:5" x14ac:dyDescent="0.2">
      <c r="A291" s="13">
        <f>IF(A290&lt;'Zadání &amp; Výpočty'!$F$7,A290+1,"")</f>
        <v>288</v>
      </c>
      <c r="B291" s="20">
        <f>IF(A291="","",PMT('Zadání &amp; Výpočty'!$F$5/12,'Zadání &amp; Výpočty'!$F$7-A290,-E290,0))</f>
        <v>1264.8121011883452</v>
      </c>
      <c r="C291" s="18">
        <f>IF(A291="","",PPMT('Zadání &amp; Výpočty'!$F$5/12,A291,'Zadání &amp; Výpočty'!$F$7,-'Zadání &amp; Výpočty'!$F$4,0,0))</f>
        <v>1054.0620507229592</v>
      </c>
      <c r="D291" s="18">
        <f>IF(A291="","",IPMT('Zadání &amp; Výpočty'!$F$5/12,A291,'Zadání &amp; Výpočty'!$F$7,-'Zadání &amp; Výpočty'!$F$4,0))</f>
        <v>210.75005046539209</v>
      </c>
      <c r="E291" s="15">
        <f t="shared" si="4"/>
        <v>83245.958135433466</v>
      </c>
    </row>
    <row r="292" spans="1:5" x14ac:dyDescent="0.2">
      <c r="A292" s="13">
        <f>IF(A291&lt;'Zadání &amp; Výpočty'!$F$7,A291+1,"")</f>
        <v>289</v>
      </c>
      <c r="B292" s="20">
        <f>IF(A292="","",PMT('Zadání &amp; Výpočty'!$F$5/12,'Zadání &amp; Výpočty'!$F$7-A291,-E291,0))</f>
        <v>1264.8121011883452</v>
      </c>
      <c r="C292" s="18">
        <f>IF(A292="","",PPMT('Zadání &amp; Výpočty'!$F$5/12,A292,'Zadání &amp; Výpočty'!$F$7,-'Zadání &amp; Výpočty'!$F$4,0,0))</f>
        <v>1056.6972058497665</v>
      </c>
      <c r="D292" s="18">
        <f>IF(A292="","",IPMT('Zadání &amp; Výpočty'!$F$5/12,A292,'Zadání &amp; Výpočty'!$F$7,-'Zadání &amp; Výpočty'!$F$4,0))</f>
        <v>208.11489533858469</v>
      </c>
      <c r="E292" s="15">
        <f t="shared" si="4"/>
        <v>82189.260929583703</v>
      </c>
    </row>
    <row r="293" spans="1:5" x14ac:dyDescent="0.2">
      <c r="A293" s="13">
        <f>IF(A292&lt;'Zadání &amp; Výpočty'!$F$7,A292+1,"")</f>
        <v>290</v>
      </c>
      <c r="B293" s="20">
        <f>IF(A293="","",PMT('Zadání &amp; Výpočty'!$F$5/12,'Zadání &amp; Výpočty'!$F$7-A292,-E292,0))</f>
        <v>1264.8121011883452</v>
      </c>
      <c r="C293" s="18">
        <f>IF(A293="","",PPMT('Zadání &amp; Výpočty'!$F$5/12,A293,'Zadání &amp; Výpočty'!$F$7,-'Zadání &amp; Výpočty'!$F$4,0,0))</f>
        <v>1059.3389488643911</v>
      </c>
      <c r="D293" s="18">
        <f>IF(A293="","",IPMT('Zadání &amp; Výpočty'!$F$5/12,A293,'Zadání &amp; Výpočty'!$F$7,-'Zadání &amp; Výpočty'!$F$4,0))</f>
        <v>205.47315232396028</v>
      </c>
      <c r="E293" s="15">
        <f t="shared" si="4"/>
        <v>81129.921980719315</v>
      </c>
    </row>
    <row r="294" spans="1:5" x14ac:dyDescent="0.2">
      <c r="A294" s="13">
        <f>IF(A293&lt;'Zadání &amp; Výpočty'!$F$7,A293+1,"")</f>
        <v>291</v>
      </c>
      <c r="B294" s="20">
        <f>IF(A294="","",PMT('Zadání &amp; Výpočty'!$F$5/12,'Zadání &amp; Výpočty'!$F$7-A293,-E293,0))</f>
        <v>1264.812101188345</v>
      </c>
      <c r="C294" s="18">
        <f>IF(A294="","",PPMT('Zadání &amp; Výpočty'!$F$5/12,A294,'Zadání &amp; Výpočty'!$F$7,-'Zadání &amp; Výpočty'!$F$4,0,0))</f>
        <v>1061.9872962365521</v>
      </c>
      <c r="D294" s="18">
        <f>IF(A294="","",IPMT('Zadání &amp; Výpočty'!$F$5/12,A294,'Zadání &amp; Výpočty'!$F$7,-'Zadání &amp; Výpočty'!$F$4,0))</f>
        <v>202.82480495179931</v>
      </c>
      <c r="E294" s="15">
        <f t="shared" si="4"/>
        <v>80067.934684482767</v>
      </c>
    </row>
    <row r="295" spans="1:5" x14ac:dyDescent="0.2">
      <c r="A295" s="13">
        <f>IF(A294&lt;'Zadání &amp; Výpočty'!$F$7,A294+1,"")</f>
        <v>292</v>
      </c>
      <c r="B295" s="20">
        <f>IF(A295="","",PMT('Zadání &amp; Výpočty'!$F$5/12,'Zadání &amp; Výpočty'!$F$7-A294,-E294,0))</f>
        <v>1264.812101188345</v>
      </c>
      <c r="C295" s="18">
        <f>IF(A295="","",PPMT('Zadání &amp; Výpočty'!$F$5/12,A295,'Zadání &amp; Výpočty'!$F$7,-'Zadání &amp; Výpočty'!$F$4,0,0))</f>
        <v>1064.6422644771435</v>
      </c>
      <c r="D295" s="18">
        <f>IF(A295="","",IPMT('Zadání &amp; Výpočty'!$F$5/12,A295,'Zadání &amp; Výpočty'!$F$7,-'Zadání &amp; Výpočty'!$F$4,0))</f>
        <v>200.16983671120795</v>
      </c>
      <c r="E295" s="15">
        <f t="shared" si="4"/>
        <v>79003.29242000563</v>
      </c>
    </row>
    <row r="296" spans="1:5" x14ac:dyDescent="0.2">
      <c r="A296" s="13">
        <f>IF(A295&lt;'Zadání &amp; Výpočty'!$F$7,A295+1,"")</f>
        <v>293</v>
      </c>
      <c r="B296" s="20">
        <f>IF(A296="","",PMT('Zadání &amp; Výpočty'!$F$5/12,'Zadání &amp; Výpočty'!$F$7-A295,-E295,0))</f>
        <v>1264.8121011883447</v>
      </c>
      <c r="C296" s="18">
        <f>IF(A296="","",PPMT('Zadání &amp; Výpočty'!$F$5/12,A296,'Zadání &amp; Výpočty'!$F$7,-'Zadání &amp; Výpočty'!$F$4,0,0))</f>
        <v>1067.3038701383364</v>
      </c>
      <c r="D296" s="18">
        <f>IF(A296="","",IPMT('Zadání &amp; Výpočty'!$F$5/12,A296,'Zadání &amp; Výpočty'!$F$7,-'Zadání &amp; Výpočty'!$F$4,0))</f>
        <v>197.5082310500151</v>
      </c>
      <c r="E296" s="15">
        <f t="shared" si="4"/>
        <v>77935.988549867296</v>
      </c>
    </row>
    <row r="297" spans="1:5" x14ac:dyDescent="0.2">
      <c r="A297" s="13">
        <f>IF(A296&lt;'Zadání &amp; Výpočty'!$F$7,A296+1,"")</f>
        <v>294</v>
      </c>
      <c r="B297" s="20">
        <f>IF(A297="","",PMT('Zadání &amp; Výpočty'!$F$5/12,'Zadání &amp; Výpočty'!$F$7-A296,-E296,0))</f>
        <v>1264.8121011883447</v>
      </c>
      <c r="C297" s="18">
        <f>IF(A297="","",PPMT('Zadání &amp; Výpočty'!$F$5/12,A297,'Zadání &amp; Výpočty'!$F$7,-'Zadání &amp; Výpočty'!$F$4,0,0))</f>
        <v>1069.9721298136822</v>
      </c>
      <c r="D297" s="18">
        <f>IF(A297="","",IPMT('Zadání &amp; Výpočty'!$F$5/12,A297,'Zadání &amp; Výpočty'!$F$7,-'Zadání &amp; Výpočty'!$F$4,0))</f>
        <v>194.83997137466926</v>
      </c>
      <c r="E297" s="15">
        <f t="shared" si="4"/>
        <v>76866.016420053609</v>
      </c>
    </row>
    <row r="298" spans="1:5" x14ac:dyDescent="0.2">
      <c r="A298" s="13">
        <f>IF(A297&lt;'Zadání &amp; Výpočty'!$F$7,A297+1,"")</f>
        <v>295</v>
      </c>
      <c r="B298" s="20">
        <f>IF(A298="","",PMT('Zadání &amp; Výpočty'!$F$5/12,'Zadání &amp; Výpočty'!$F$7-A297,-E297,0))</f>
        <v>1264.8121011883447</v>
      </c>
      <c r="C298" s="18">
        <f>IF(A298="","",PPMT('Zadání &amp; Výpočty'!$F$5/12,A298,'Zadání &amp; Výpočty'!$F$7,-'Zadání &amp; Výpočty'!$F$4,0,0))</f>
        <v>1072.6470601382164</v>
      </c>
      <c r="D298" s="18">
        <f>IF(A298="","",IPMT('Zadání &amp; Výpočty'!$F$5/12,A298,'Zadání &amp; Výpočty'!$F$7,-'Zadání &amp; Výpočty'!$F$4,0))</f>
        <v>192.16504105013502</v>
      </c>
      <c r="E298" s="15">
        <f t="shared" si="4"/>
        <v>75793.369359915392</v>
      </c>
    </row>
    <row r="299" spans="1:5" x14ac:dyDescent="0.2">
      <c r="A299" s="13">
        <f>IF(A298&lt;'Zadání &amp; Výpočty'!$F$7,A298+1,"")</f>
        <v>296</v>
      </c>
      <c r="B299" s="20">
        <f>IF(A299="","",PMT('Zadání &amp; Výpočty'!$F$5/12,'Zadání &amp; Výpočty'!$F$7-A298,-E298,0))</f>
        <v>1264.8121011883447</v>
      </c>
      <c r="C299" s="18">
        <f>IF(A299="","",PPMT('Zadání &amp; Výpočty'!$F$5/12,A299,'Zadání &amp; Výpočty'!$F$7,-'Zadání &amp; Výpočty'!$F$4,0,0))</f>
        <v>1075.3286777885619</v>
      </c>
      <c r="D299" s="18">
        <f>IF(A299="","",IPMT('Zadání &amp; Výpočty'!$F$5/12,A299,'Zadání &amp; Výpočty'!$F$7,-'Zadání &amp; Výpočty'!$F$4,0))</f>
        <v>189.48342339978947</v>
      </c>
      <c r="E299" s="15">
        <f t="shared" si="4"/>
        <v>74718.040682126826</v>
      </c>
    </row>
    <row r="300" spans="1:5" x14ac:dyDescent="0.2">
      <c r="A300" s="13">
        <f>IF(A299&lt;'Zadání &amp; Výpočty'!$F$7,A299+1,"")</f>
        <v>297</v>
      </c>
      <c r="B300" s="20">
        <f>IF(A300="","",PMT('Zadání &amp; Výpočty'!$F$5/12,'Zadání &amp; Výpočty'!$F$7-A299,-E299,0))</f>
        <v>1264.8121011883445</v>
      </c>
      <c r="C300" s="18">
        <f>IF(A300="","",PPMT('Zadání &amp; Výpočty'!$F$5/12,A300,'Zadání &amp; Výpočty'!$F$7,-'Zadání &amp; Výpočty'!$F$4,0,0))</f>
        <v>1078.0169994830333</v>
      </c>
      <c r="D300" s="18">
        <f>IF(A300="","",IPMT('Zadání &amp; Výpočty'!$F$5/12,A300,'Zadání &amp; Výpočty'!$F$7,-'Zadání &amp; Výpočty'!$F$4,0))</f>
        <v>186.79510170531807</v>
      </c>
      <c r="E300" s="15">
        <f t="shared" si="4"/>
        <v>73640.02368264379</v>
      </c>
    </row>
    <row r="301" spans="1:5" x14ac:dyDescent="0.2">
      <c r="A301" s="13">
        <f>IF(A300&lt;'Zadání &amp; Výpočty'!$F$7,A300+1,"")</f>
        <v>298</v>
      </c>
      <c r="B301" s="20">
        <f>IF(A301="","",PMT('Zadání &amp; Výpočty'!$F$5/12,'Zadání &amp; Výpočty'!$F$7-A300,-E300,0))</f>
        <v>1264.8121011883445</v>
      </c>
      <c r="C301" s="18">
        <f>IF(A301="","",PPMT('Zadání &amp; Výpočty'!$F$5/12,A301,'Zadání &amp; Výpočty'!$F$7,-'Zadání &amp; Výpočty'!$F$4,0,0))</f>
        <v>1080.7120419817409</v>
      </c>
      <c r="D301" s="18">
        <f>IF(A301="","",IPMT('Zadání &amp; Výpočty'!$F$5/12,A301,'Zadání &amp; Výpočty'!$F$7,-'Zadání &amp; Výpočty'!$F$4,0))</f>
        <v>184.10005920661047</v>
      </c>
      <c r="E301" s="15">
        <f t="shared" si="4"/>
        <v>72559.311640662054</v>
      </c>
    </row>
    <row r="302" spans="1:5" x14ac:dyDescent="0.2">
      <c r="A302" s="13">
        <f>IF(A301&lt;'Zadání &amp; Výpočty'!$F$7,A301+1,"")</f>
        <v>299</v>
      </c>
      <c r="B302" s="20">
        <f>IF(A302="","",PMT('Zadání &amp; Výpočty'!$F$5/12,'Zadání &amp; Výpočty'!$F$7-A301,-E301,0))</f>
        <v>1264.8121011883441</v>
      </c>
      <c r="C302" s="18">
        <f>IF(A302="","",PPMT('Zadání &amp; Výpočty'!$F$5/12,A302,'Zadání &amp; Výpočty'!$F$7,-'Zadání &amp; Výpočty'!$F$4,0,0))</f>
        <v>1083.4138220866953</v>
      </c>
      <c r="D302" s="18">
        <f>IF(A302="","",IPMT('Zadání &amp; Výpočty'!$F$5/12,A302,'Zadání &amp; Výpočty'!$F$7,-'Zadání &amp; Výpočty'!$F$4,0))</f>
        <v>181.39827910165616</v>
      </c>
      <c r="E302" s="15">
        <f t="shared" si="4"/>
        <v>71475.897818575351</v>
      </c>
    </row>
    <row r="303" spans="1:5" x14ac:dyDescent="0.2">
      <c r="A303" s="13">
        <f>IF(A302&lt;'Zadání &amp; Výpočty'!$F$7,A302+1,"")</f>
        <v>300</v>
      </c>
      <c r="B303" s="20">
        <f>IF(A303="","",PMT('Zadání &amp; Výpočty'!$F$5/12,'Zadání &amp; Výpočty'!$F$7-A302,-E302,0))</f>
        <v>1264.8121011883443</v>
      </c>
      <c r="C303" s="18">
        <f>IF(A303="","",PPMT('Zadání &amp; Výpočty'!$F$5/12,A303,'Zadání &amp; Výpočty'!$F$7,-'Zadání &amp; Výpočty'!$F$4,0,0))</f>
        <v>1086.1223566419121</v>
      </c>
      <c r="D303" s="18">
        <f>IF(A303="","",IPMT('Zadání &amp; Výpočty'!$F$5/12,A303,'Zadání &amp; Výpočty'!$F$7,-'Zadání &amp; Výpočty'!$F$4,0))</f>
        <v>178.68974454643941</v>
      </c>
      <c r="E303" s="15">
        <f t="shared" si="4"/>
        <v>70389.775461933445</v>
      </c>
    </row>
    <row r="304" spans="1:5" x14ac:dyDescent="0.2">
      <c r="A304" s="13">
        <f>IF(A303&lt;'Zadání &amp; Výpočty'!$F$7,A303+1,"")</f>
        <v>301</v>
      </c>
      <c r="B304" s="20">
        <f>IF(A304="","",PMT('Zadání &amp; Výpočty'!$F$5/12,'Zadání &amp; Výpočty'!$F$7-A303,-E303,0))</f>
        <v>1264.8121011883441</v>
      </c>
      <c r="C304" s="18">
        <f>IF(A304="","",PPMT('Zadání &amp; Výpočty'!$F$5/12,A304,'Zadání &amp; Výpočty'!$F$7,-'Zadání &amp; Výpočty'!$F$4,0,0))</f>
        <v>1088.8376625335168</v>
      </c>
      <c r="D304" s="18">
        <f>IF(A304="","",IPMT('Zadání &amp; Výpočty'!$F$5/12,A304,'Zadání &amp; Výpočty'!$F$7,-'Zadání &amp; Výpočty'!$F$4,0))</f>
        <v>175.97443865483464</v>
      </c>
      <c r="E304" s="15">
        <f t="shared" si="4"/>
        <v>69300.937799399922</v>
      </c>
    </row>
    <row r="305" spans="1:5" x14ac:dyDescent="0.2">
      <c r="A305" s="13">
        <f>IF(A304&lt;'Zadání &amp; Výpočty'!$F$7,A304+1,"")</f>
        <v>302</v>
      </c>
      <c r="B305" s="20">
        <f>IF(A305="","",PMT('Zadání &amp; Výpočty'!$F$5/12,'Zadání &amp; Výpočty'!$F$7-A304,-E304,0))</f>
        <v>1264.8121011883436</v>
      </c>
      <c r="C305" s="18">
        <f>IF(A305="","",PPMT('Zadání &amp; Výpočty'!$F$5/12,A305,'Zadání &amp; Výpočty'!$F$7,-'Zadání &amp; Výpočty'!$F$4,0,0))</f>
        <v>1091.5597566898507</v>
      </c>
      <c r="D305" s="18">
        <f>IF(A305="","",IPMT('Zadání &amp; Výpočty'!$F$5/12,A305,'Zadání &amp; Výpočty'!$F$7,-'Zadání &amp; Výpočty'!$F$4,0))</f>
        <v>173.25234449850086</v>
      </c>
      <c r="E305" s="15">
        <f t="shared" si="4"/>
        <v>68209.378042710072</v>
      </c>
    </row>
    <row r="306" spans="1:5" x14ac:dyDescent="0.2">
      <c r="A306" s="13">
        <f>IF(A305&lt;'Zadání &amp; Výpočty'!$F$7,A305+1,"")</f>
        <v>303</v>
      </c>
      <c r="B306" s="20">
        <f>IF(A306="","",PMT('Zadání &amp; Výpočty'!$F$5/12,'Zadání &amp; Výpočty'!$F$7-A305,-E305,0))</f>
        <v>1264.8121011883436</v>
      </c>
      <c r="C306" s="18">
        <f>IF(A306="","",PPMT('Zadání &amp; Výpočty'!$F$5/12,A306,'Zadání &amp; Výpočty'!$F$7,-'Zadání &amp; Výpočty'!$F$4,0,0))</f>
        <v>1094.2886560815753</v>
      </c>
      <c r="D306" s="18">
        <f>IF(A306="","",IPMT('Zadání &amp; Výpočty'!$F$5/12,A306,'Zadání &amp; Výpočty'!$F$7,-'Zadání &amp; Výpočty'!$F$4,0))</f>
        <v>170.52344510677625</v>
      </c>
      <c r="E306" s="15">
        <f t="shared" si="4"/>
        <v>67115.08938662849</v>
      </c>
    </row>
    <row r="307" spans="1:5" x14ac:dyDescent="0.2">
      <c r="A307" s="13">
        <f>IF(A306&lt;'Zadání &amp; Výpočty'!$F$7,A306+1,"")</f>
        <v>304</v>
      </c>
      <c r="B307" s="20">
        <f>IF(A307="","",PMT('Zadání &amp; Výpočty'!$F$5/12,'Zadání &amp; Výpočty'!$F$7-A306,-E306,0))</f>
        <v>1264.8121011883436</v>
      </c>
      <c r="C307" s="18">
        <f>IF(A307="","",PPMT('Zadání &amp; Výpočty'!$F$5/12,A307,'Zadání &amp; Výpočty'!$F$7,-'Zadání &amp; Výpočty'!$F$4,0,0))</f>
        <v>1097.024377721779</v>
      </c>
      <c r="D307" s="18">
        <f>IF(A307="","",IPMT('Zadání &amp; Výpočty'!$F$5/12,A307,'Zadání &amp; Výpočty'!$F$7,-'Zadání &amp; Výpočty'!$F$4,0))</f>
        <v>167.78772346657229</v>
      </c>
      <c r="E307" s="15">
        <f t="shared" si="4"/>
        <v>66018.065008906706</v>
      </c>
    </row>
    <row r="308" spans="1:5" x14ac:dyDescent="0.2">
      <c r="A308" s="13">
        <f>IF(A307&lt;'Zadání &amp; Výpočty'!$F$7,A307+1,"")</f>
        <v>305</v>
      </c>
      <c r="B308" s="20">
        <f>IF(A308="","",PMT('Zadání &amp; Výpočty'!$F$5/12,'Zadání &amp; Výpočty'!$F$7-A307,-E307,0))</f>
        <v>1264.8121011883434</v>
      </c>
      <c r="C308" s="18">
        <f>IF(A308="","",PPMT('Zadání &amp; Výpočty'!$F$5/12,A308,'Zadání &amp; Výpočty'!$F$7,-'Zadání &amp; Výpočty'!$F$4,0,0))</f>
        <v>1099.7669386660837</v>
      </c>
      <c r="D308" s="18">
        <f>IF(A308="","",IPMT('Zadání &amp; Výpočty'!$F$5/12,A308,'Zadání &amp; Výpočty'!$F$7,-'Zadání &amp; Výpočty'!$F$4,0))</f>
        <v>165.04516252226782</v>
      </c>
      <c r="E308" s="15">
        <f t="shared" si="4"/>
        <v>64918.29807024062</v>
      </c>
    </row>
    <row r="309" spans="1:5" x14ac:dyDescent="0.2">
      <c r="A309" s="13">
        <f>IF(A308&lt;'Zadání &amp; Výpočty'!$F$7,A308+1,"")</f>
        <v>306</v>
      </c>
      <c r="B309" s="20">
        <f>IF(A309="","",PMT('Zadání &amp; Výpočty'!$F$5/12,'Zadání &amp; Výpočty'!$F$7-A308,-E308,0))</f>
        <v>1264.8121011883431</v>
      </c>
      <c r="C309" s="18">
        <f>IF(A309="","",PPMT('Zadání &amp; Výpočty'!$F$5/12,A309,'Zadání &amp; Výpočty'!$F$7,-'Zadání &amp; Výpočty'!$F$4,0,0))</f>
        <v>1102.5163560127487</v>
      </c>
      <c r="D309" s="18">
        <f>IF(A309="","",IPMT('Zadání &amp; Výpočty'!$F$5/12,A309,'Zadání &amp; Výpočty'!$F$7,-'Zadání &amp; Výpočty'!$F$4,0))</f>
        <v>162.2957451756026</v>
      </c>
      <c r="E309" s="15">
        <f t="shared" si="4"/>
        <v>63815.781714227873</v>
      </c>
    </row>
    <row r="310" spans="1:5" x14ac:dyDescent="0.2">
      <c r="A310" s="13">
        <f>IF(A309&lt;'Zadání &amp; Výpočty'!$F$7,A309+1,"")</f>
        <v>307</v>
      </c>
      <c r="B310" s="20">
        <f>IF(A310="","",PMT('Zadání &amp; Výpočty'!$F$5/12,'Zadání &amp; Výpočty'!$F$7-A309,-E309,0))</f>
        <v>1264.8121011883429</v>
      </c>
      <c r="C310" s="18">
        <f>IF(A310="","",PPMT('Zadání &amp; Výpočty'!$F$5/12,A310,'Zadání &amp; Výpočty'!$F$7,-'Zadání &amp; Výpočty'!$F$4,0,0))</f>
        <v>1105.2726469027805</v>
      </c>
      <c r="D310" s="18">
        <f>IF(A310="","",IPMT('Zadání &amp; Výpočty'!$F$5/12,A310,'Zadání &amp; Výpočty'!$F$7,-'Zadání &amp; Výpočty'!$F$4,0))</f>
        <v>159.53945428557077</v>
      </c>
      <c r="E310" s="15">
        <f t="shared" si="4"/>
        <v>62710.509067325089</v>
      </c>
    </row>
    <row r="311" spans="1:5" x14ac:dyDescent="0.2">
      <c r="A311" s="13">
        <f>IF(A310&lt;'Zadání &amp; Výpočty'!$F$7,A310+1,"")</f>
        <v>308</v>
      </c>
      <c r="B311" s="20">
        <f>IF(A311="","",PMT('Zadání &amp; Výpočty'!$F$5/12,'Zadání &amp; Výpočty'!$F$7-A310,-E310,0))</f>
        <v>1264.8121011883427</v>
      </c>
      <c r="C311" s="18">
        <f>IF(A311="","",PPMT('Zadání &amp; Výpočty'!$F$5/12,A311,'Zadání &amp; Výpočty'!$F$7,-'Zadání &amp; Výpočty'!$F$4,0,0))</f>
        <v>1108.0358285200377</v>
      </c>
      <c r="D311" s="18">
        <f>IF(A311="","",IPMT('Zadání &amp; Výpočty'!$F$5/12,A311,'Zadání &amp; Výpočty'!$F$7,-'Zadání &amp; Výpočty'!$F$4,0))</f>
        <v>156.77627266831379</v>
      </c>
      <c r="E311" s="15">
        <f t="shared" si="4"/>
        <v>61602.473238805054</v>
      </c>
    </row>
    <row r="312" spans="1:5" x14ac:dyDescent="0.2">
      <c r="A312" s="13">
        <f>IF(A311&lt;'Zadání &amp; Výpočty'!$F$7,A311+1,"")</f>
        <v>309</v>
      </c>
      <c r="B312" s="20">
        <f>IF(A312="","",PMT('Zadání &amp; Výpočty'!$F$5/12,'Zadání &amp; Výpočty'!$F$7-A311,-E311,0))</f>
        <v>1264.8121011883427</v>
      </c>
      <c r="C312" s="18">
        <f>IF(A312="","",PPMT('Zadání &amp; Výpočty'!$F$5/12,A312,'Zadání &amp; Výpočty'!$F$7,-'Zadání &amp; Výpočty'!$F$4,0,0))</f>
        <v>1110.8059180913378</v>
      </c>
      <c r="D312" s="18">
        <f>IF(A312="","",IPMT('Zadání &amp; Výpočty'!$F$5/12,A312,'Zadání &amp; Výpočty'!$F$7,-'Zadání &amp; Výpočty'!$F$4,0))</f>
        <v>154.00618309701372</v>
      </c>
      <c r="E312" s="15">
        <f t="shared" si="4"/>
        <v>60491.667320713714</v>
      </c>
    </row>
    <row r="313" spans="1:5" x14ac:dyDescent="0.2">
      <c r="A313" s="13">
        <f>IF(A312&lt;'Zadání &amp; Výpočty'!$F$7,A312+1,"")</f>
        <v>310</v>
      </c>
      <c r="B313" s="20">
        <f>IF(A313="","",PMT('Zadání &amp; Výpočty'!$F$5/12,'Zadání &amp; Výpočty'!$F$7-A312,-E312,0))</f>
        <v>1264.8121011883425</v>
      </c>
      <c r="C313" s="18">
        <f>IF(A313="","",PPMT('Zadání &amp; Výpočty'!$F$5/12,A313,'Zadání &amp; Výpočty'!$F$7,-'Zadání &amp; Výpočty'!$F$4,0,0))</f>
        <v>1113.5829328865661</v>
      </c>
      <c r="D313" s="18">
        <f>IF(A313="","",IPMT('Zadání &amp; Výpočty'!$F$5/12,A313,'Zadání &amp; Výpočty'!$F$7,-'Zadání &amp; Výpočty'!$F$4,0))</f>
        <v>151.22916830178534</v>
      </c>
      <c r="E313" s="15">
        <f t="shared" si="4"/>
        <v>59378.084387827148</v>
      </c>
    </row>
    <row r="314" spans="1:5" x14ac:dyDescent="0.2">
      <c r="A314" s="13">
        <f>IF(A313&lt;'Zadání &amp; Výpočty'!$F$7,A313+1,"")</f>
        <v>311</v>
      </c>
      <c r="B314" s="20">
        <f>IF(A314="","",PMT('Zadání &amp; Výpočty'!$F$5/12,'Zadání &amp; Výpočty'!$F$7-A313,-E313,0))</f>
        <v>1264.8121011883425</v>
      </c>
      <c r="C314" s="18">
        <f>IF(A314="","",PPMT('Zadání &amp; Výpočty'!$F$5/12,A314,'Zadání &amp; Výpočty'!$F$7,-'Zadání &amp; Výpočty'!$F$4,0,0))</f>
        <v>1116.3668902187824</v>
      </c>
      <c r="D314" s="18">
        <f>IF(A314="","",IPMT('Zadání &amp; Výpočty'!$F$5/12,A314,'Zadání &amp; Výpočty'!$F$7,-'Zadání &amp; Výpočty'!$F$4,0))</f>
        <v>148.44521096956893</v>
      </c>
      <c r="E314" s="15">
        <f t="shared" si="4"/>
        <v>58261.717497608362</v>
      </c>
    </row>
    <row r="315" spans="1:5" x14ac:dyDescent="0.2">
      <c r="A315" s="13">
        <f>IF(A314&lt;'Zadání &amp; Výpočty'!$F$7,A314+1,"")</f>
        <v>312</v>
      </c>
      <c r="B315" s="20">
        <f>IF(A315="","",PMT('Zadání &amp; Výpočty'!$F$5/12,'Zadání &amp; Výpočty'!$F$7-A314,-E314,0))</f>
        <v>1264.812101188342</v>
      </c>
      <c r="C315" s="18">
        <f>IF(A315="","",PPMT('Zadání &amp; Výpočty'!$F$5/12,A315,'Zadání &amp; Výpočty'!$F$7,-'Zadání &amp; Výpočty'!$F$4,0,0))</f>
        <v>1119.1578074443294</v>
      </c>
      <c r="D315" s="18">
        <f>IF(A315="","",IPMT('Zadání &amp; Výpočty'!$F$5/12,A315,'Zadání &amp; Výpočty'!$F$7,-'Zadání &amp; Výpočty'!$F$4,0))</f>
        <v>145.65429374402197</v>
      </c>
      <c r="E315" s="15">
        <f t="shared" si="4"/>
        <v>57142.559690164031</v>
      </c>
    </row>
    <row r="316" spans="1:5" x14ac:dyDescent="0.2">
      <c r="A316" s="13">
        <f>IF(A315&lt;'Zadání &amp; Výpočty'!$F$7,A315+1,"")</f>
        <v>313</v>
      </c>
      <c r="B316" s="20">
        <f>IF(A316="","",PMT('Zadání &amp; Výpočty'!$F$5/12,'Zadání &amp; Výpočty'!$F$7-A315,-E315,0))</f>
        <v>1264.8121011883418</v>
      </c>
      <c r="C316" s="18">
        <f>IF(A316="","",PPMT('Zadání &amp; Výpočty'!$F$5/12,A316,'Zadání &amp; Výpočty'!$F$7,-'Zadání &amp; Výpočty'!$F$4,0,0))</f>
        <v>1121.9557019629403</v>
      </c>
      <c r="D316" s="18">
        <f>IF(A316="","",IPMT('Zadání &amp; Výpočty'!$F$5/12,A316,'Zadání &amp; Výpočty'!$F$7,-'Zadání &amp; Výpočty'!$F$4,0))</f>
        <v>142.85639922541117</v>
      </c>
      <c r="E316" s="15">
        <f t="shared" si="4"/>
        <v>56020.603988201088</v>
      </c>
    </row>
    <row r="317" spans="1:5" x14ac:dyDescent="0.2">
      <c r="A317" s="13">
        <f>IF(A316&lt;'Zadání &amp; Výpočty'!$F$7,A316+1,"")</f>
        <v>314</v>
      </c>
      <c r="B317" s="20">
        <f>IF(A317="","",PMT('Zadání &amp; Výpočty'!$F$5/12,'Zadání &amp; Výpočty'!$F$7-A316,-E316,0))</f>
        <v>1264.8121011883416</v>
      </c>
      <c r="C317" s="18">
        <f>IF(A317="","",PPMT('Zadání &amp; Výpočty'!$F$5/12,A317,'Zadání &amp; Výpočty'!$F$7,-'Zadání &amp; Výpočty'!$F$4,0,0))</f>
        <v>1124.7605912178476</v>
      </c>
      <c r="D317" s="18">
        <f>IF(A317="","",IPMT('Zadání &amp; Výpočty'!$F$5/12,A317,'Zadání &amp; Výpočty'!$F$7,-'Zadání &amp; Výpočty'!$F$4,0))</f>
        <v>140.05150997050382</v>
      </c>
      <c r="E317" s="15">
        <f t="shared" si="4"/>
        <v>54895.84339698324</v>
      </c>
    </row>
    <row r="318" spans="1:5" x14ac:dyDescent="0.2">
      <c r="A318" s="13">
        <f>IF(A317&lt;'Zadání &amp; Výpočty'!$F$7,A317+1,"")</f>
        <v>315</v>
      </c>
      <c r="B318" s="20">
        <f>IF(A318="","",PMT('Zadání &amp; Výpočty'!$F$5/12,'Zadání &amp; Výpočty'!$F$7-A317,-E317,0))</f>
        <v>1264.8121011883413</v>
      </c>
      <c r="C318" s="18">
        <f>IF(A318="","",PPMT('Zadání &amp; Výpočty'!$F$5/12,A318,'Zadání &amp; Výpočty'!$F$7,-'Zadání &amp; Výpočty'!$F$4,0,0))</f>
        <v>1127.5724926958922</v>
      </c>
      <c r="D318" s="18">
        <f>IF(A318="","",IPMT('Zadání &amp; Výpočty'!$F$5/12,A318,'Zadání &amp; Výpočty'!$F$7,-'Zadání &amp; Výpočty'!$F$4,0))</f>
        <v>137.23960849245918</v>
      </c>
      <c r="E318" s="15">
        <f t="shared" si="4"/>
        <v>53768.270904287347</v>
      </c>
    </row>
    <row r="319" spans="1:5" x14ac:dyDescent="0.2">
      <c r="A319" s="13">
        <f>IF(A318&lt;'Zadání &amp; Výpočty'!$F$7,A318+1,"")</f>
        <v>316</v>
      </c>
      <c r="B319" s="20">
        <f>IF(A319="","",PMT('Zadání &amp; Výpočty'!$F$5/12,'Zadání &amp; Výpočty'!$F$7-A318,-E318,0))</f>
        <v>1264.8121011883411</v>
      </c>
      <c r="C319" s="18">
        <f>IF(A319="","",PPMT('Zadání &amp; Výpočty'!$F$5/12,A319,'Zadání &amp; Výpočty'!$F$7,-'Zadání &amp; Výpočty'!$F$4,0,0))</f>
        <v>1130.3914239276319</v>
      </c>
      <c r="D319" s="18">
        <f>IF(A319="","",IPMT('Zadání &amp; Výpočty'!$F$5/12,A319,'Zadání &amp; Výpočty'!$F$7,-'Zadání &amp; Výpočty'!$F$4,0))</f>
        <v>134.42067726071946</v>
      </c>
      <c r="E319" s="15">
        <f t="shared" si="4"/>
        <v>52637.879480359712</v>
      </c>
    </row>
    <row r="320" spans="1:5" x14ac:dyDescent="0.2">
      <c r="A320" s="13">
        <f>IF(A319&lt;'Zadání &amp; Výpočty'!$F$7,A319+1,"")</f>
        <v>317</v>
      </c>
      <c r="B320" s="20">
        <f>IF(A320="","",PMT('Zadání &amp; Výpočty'!$F$5/12,'Zadání &amp; Výpočty'!$F$7-A319,-E319,0))</f>
        <v>1264.8121011883409</v>
      </c>
      <c r="C320" s="18">
        <f>IF(A320="","",PPMT('Zadání &amp; Výpočty'!$F$5/12,A320,'Zadání &amp; Výpočty'!$F$7,-'Zadání &amp; Výpočty'!$F$4,0,0))</f>
        <v>1133.217402487451</v>
      </c>
      <c r="D320" s="18">
        <f>IF(A320="","",IPMT('Zadání &amp; Výpočty'!$F$5/12,A320,'Zadání &amp; Výpočty'!$F$7,-'Zadání &amp; Výpočty'!$F$4,0))</f>
        <v>131.59469870090038</v>
      </c>
      <c r="E320" s="15">
        <f t="shared" si="4"/>
        <v>51504.662077872264</v>
      </c>
    </row>
    <row r="321" spans="1:5" x14ac:dyDescent="0.2">
      <c r="A321" s="13">
        <f>IF(A320&lt;'Zadání &amp; Výpočty'!$F$7,A320+1,"")</f>
        <v>318</v>
      </c>
      <c r="B321" s="20">
        <f>IF(A321="","",PMT('Zadání &amp; Výpočty'!$F$5/12,'Zadání &amp; Výpočty'!$F$7-A320,-E320,0))</f>
        <v>1264.8121011883409</v>
      </c>
      <c r="C321" s="18">
        <f>IF(A321="","",PPMT('Zadání &amp; Výpočty'!$F$5/12,A321,'Zadání &amp; Výpočty'!$F$7,-'Zadání &amp; Výpočty'!$F$4,0,0))</f>
        <v>1136.0504459936697</v>
      </c>
      <c r="D321" s="18">
        <f>IF(A321="","",IPMT('Zadání &amp; Výpočty'!$F$5/12,A321,'Zadání &amp; Výpočty'!$F$7,-'Zadání &amp; Výpočty'!$F$4,0))</f>
        <v>128.76165519468177</v>
      </c>
      <c r="E321" s="15">
        <f t="shared" si="4"/>
        <v>50368.611631878593</v>
      </c>
    </row>
    <row r="322" spans="1:5" x14ac:dyDescent="0.2">
      <c r="A322" s="13">
        <f>IF(A321&lt;'Zadání &amp; Výpočty'!$F$7,A321+1,"")</f>
        <v>319</v>
      </c>
      <c r="B322" s="20">
        <f>IF(A322="","",PMT('Zadání &amp; Výpočty'!$F$5/12,'Zadání &amp; Výpočty'!$F$7-A321,-E321,0))</f>
        <v>1264.8121011883404</v>
      </c>
      <c r="C322" s="18">
        <f>IF(A322="","",PPMT('Zadání &amp; Výpočty'!$F$5/12,A322,'Zadání &amp; Výpočty'!$F$7,-'Zadání &amp; Výpočty'!$F$4,0,0))</f>
        <v>1138.8905721086537</v>
      </c>
      <c r="D322" s="18">
        <f>IF(A322="","",IPMT('Zadání &amp; Výpočty'!$F$5/12,A322,'Zadání &amp; Výpočty'!$F$7,-'Zadání &amp; Výpočty'!$F$4,0))</f>
        <v>125.92152907969756</v>
      </c>
      <c r="E322" s="15">
        <f t="shared" si="4"/>
        <v>49229.721059769938</v>
      </c>
    </row>
    <row r="323" spans="1:5" x14ac:dyDescent="0.2">
      <c r="A323" s="13">
        <f>IF(A322&lt;'Zadání &amp; Výpočty'!$F$7,A322+1,"")</f>
        <v>320</v>
      </c>
      <c r="B323" s="20">
        <f>IF(A323="","",PMT('Zadání &amp; Výpočty'!$F$5/12,'Zadání &amp; Výpočty'!$F$7-A322,-E322,0))</f>
        <v>1264.81210118834</v>
      </c>
      <c r="C323" s="18">
        <f>IF(A323="","",PPMT('Zadání &amp; Výpočty'!$F$5/12,A323,'Zadání &amp; Výpočty'!$F$7,-'Zadání &amp; Výpočty'!$F$4,0,0))</f>
        <v>1141.7377985389255</v>
      </c>
      <c r="D323" s="18">
        <f>IF(A323="","",IPMT('Zadání &amp; Výpočty'!$F$5/12,A323,'Zadání &amp; Výpočty'!$F$7,-'Zadání &amp; Výpočty'!$F$4,0))</f>
        <v>123.07430264942596</v>
      </c>
      <c r="E323" s="15">
        <f t="shared" si="4"/>
        <v>48087.983261231013</v>
      </c>
    </row>
    <row r="324" spans="1:5" x14ac:dyDescent="0.2">
      <c r="A324" s="13">
        <f>IF(A323&lt;'Zadání &amp; Výpočty'!$F$7,A323+1,"")</f>
        <v>321</v>
      </c>
      <c r="B324" s="20">
        <f>IF(A324="","",PMT('Zadání &amp; Výpočty'!$F$5/12,'Zadání &amp; Výpočty'!$F$7-A323,-E323,0))</f>
        <v>1264.8121011883397</v>
      </c>
      <c r="C324" s="18">
        <f>IF(A324="","",PPMT('Zadání &amp; Výpočty'!$F$5/12,A324,'Zadání &amp; Výpočty'!$F$7,-'Zadání &amp; Výpočty'!$F$4,0,0))</f>
        <v>1144.5921430352728</v>
      </c>
      <c r="D324" s="18">
        <f>IF(A324="","",IPMT('Zadání &amp; Výpočty'!$F$5/12,A324,'Zadání &amp; Výpočty'!$F$7,-'Zadání &amp; Výpočty'!$F$4,0))</f>
        <v>120.21995815307862</v>
      </c>
      <c r="E324" s="15">
        <f t="shared" si="4"/>
        <v>46943.391118195737</v>
      </c>
    </row>
    <row r="325" spans="1:5" x14ac:dyDescent="0.2">
      <c r="A325" s="13">
        <f>IF(A324&lt;'Zadání &amp; Výpočty'!$F$7,A324+1,"")</f>
        <v>322</v>
      </c>
      <c r="B325" s="20">
        <f>IF(A325="","",PMT('Zadání &amp; Výpočty'!$F$5/12,'Zadání &amp; Výpočty'!$F$7-A324,-E324,0))</f>
        <v>1264.8121011883395</v>
      </c>
      <c r="C325" s="18">
        <f>IF(A325="","",PPMT('Zadání &amp; Výpočty'!$F$5/12,A325,'Zadání &amp; Výpočty'!$F$7,-'Zadání &amp; Výpočty'!$F$4,0,0))</f>
        <v>1147.4536233928609</v>
      </c>
      <c r="D325" s="18">
        <f>IF(A325="","",IPMT('Zadání &amp; Výpočty'!$F$5/12,A325,'Zadání &amp; Výpočty'!$F$7,-'Zadání &amp; Výpočty'!$F$4,0))</f>
        <v>117.35847779549044</v>
      </c>
      <c r="E325" s="15">
        <f t="shared" si="4"/>
        <v>45795.937494802878</v>
      </c>
    </row>
    <row r="326" spans="1:5" x14ac:dyDescent="0.2">
      <c r="A326" s="13">
        <f>IF(A325&lt;'Zadání &amp; Výpočty'!$F$7,A325+1,"")</f>
        <v>323</v>
      </c>
      <c r="B326" s="20">
        <f>IF(A326="","",PMT('Zadání &amp; Výpočty'!$F$5/12,'Zadání &amp; Výpočty'!$F$7-A325,-E325,0))</f>
        <v>1264.8121011883393</v>
      </c>
      <c r="C326" s="18">
        <f>IF(A326="","",PPMT('Zadání &amp; Výpočty'!$F$5/12,A326,'Zadání &amp; Výpočty'!$F$7,-'Zadání &amp; Výpočty'!$F$4,0,0))</f>
        <v>1150.3222574513431</v>
      </c>
      <c r="D326" s="18">
        <f>IF(A326="","",IPMT('Zadání &amp; Výpočty'!$F$5/12,A326,'Zadání &amp; Výpočty'!$F$7,-'Zadání &amp; Výpočty'!$F$4,0))</f>
        <v>114.4898437370083</v>
      </c>
      <c r="E326" s="15">
        <f t="shared" ref="E326:E389" si="5">IF(A326="","",E325-C326)</f>
        <v>44645.615237351536</v>
      </c>
    </row>
    <row r="327" spans="1:5" x14ac:dyDescent="0.2">
      <c r="A327" s="13">
        <f>IF(A326&lt;'Zadání &amp; Výpočty'!$F$7,A326+1,"")</f>
        <v>324</v>
      </c>
      <c r="B327" s="20">
        <f>IF(A327="","",PMT('Zadání &amp; Výpočty'!$F$5/12,'Zadání &amp; Výpočty'!$F$7-A326,-E326,0))</f>
        <v>1264.8121011883388</v>
      </c>
      <c r="C327" s="18">
        <f>IF(A327="","",PPMT('Zadání &amp; Výpočty'!$F$5/12,A327,'Zadání &amp; Výpočty'!$F$7,-'Zadání &amp; Výpočty'!$F$4,0,0))</f>
        <v>1153.1980630949715</v>
      </c>
      <c r="D327" s="18">
        <f>IF(A327="","",IPMT('Zadání &amp; Výpočty'!$F$5/12,A327,'Zadání &amp; Výpočty'!$F$7,-'Zadání &amp; Výpočty'!$F$4,0))</f>
        <v>111.61403809337995</v>
      </c>
      <c r="E327" s="15">
        <f t="shared" si="5"/>
        <v>43492.417174256567</v>
      </c>
    </row>
    <row r="328" spans="1:5" x14ac:dyDescent="0.2">
      <c r="A328" s="13">
        <f>IF(A327&lt;'Zadání &amp; Výpočty'!$F$7,A327+1,"")</f>
        <v>325</v>
      </c>
      <c r="B328" s="20">
        <f>IF(A328="","",PMT('Zadání &amp; Výpočty'!$F$5/12,'Zadání &amp; Výpočty'!$F$7-A327,-E327,0))</f>
        <v>1264.8121011883388</v>
      </c>
      <c r="C328" s="18">
        <f>IF(A328="","",PPMT('Zadání &amp; Výpočty'!$F$5/12,A328,'Zadání &amp; Výpočty'!$F$7,-'Zadání &amp; Výpočty'!$F$4,0,0))</f>
        <v>1156.0810582527088</v>
      </c>
      <c r="D328" s="18">
        <f>IF(A328="","",IPMT('Zadání &amp; Výpočty'!$F$5/12,A328,'Zadání &amp; Výpočty'!$F$7,-'Zadání &amp; Výpočty'!$F$4,0))</f>
        <v>108.73104293564249</v>
      </c>
      <c r="E328" s="15">
        <f t="shared" si="5"/>
        <v>42336.336116003855</v>
      </c>
    </row>
    <row r="329" spans="1:5" x14ac:dyDescent="0.2">
      <c r="A329" s="13">
        <f>IF(A328&lt;'Zadání &amp; Výpočty'!$F$7,A328+1,"")</f>
        <v>326</v>
      </c>
      <c r="B329" s="20">
        <f>IF(A329="","",PMT('Zadání &amp; Výpočty'!$F$5/12,'Zadání &amp; Výpočty'!$F$7-A328,-E328,0))</f>
        <v>1264.8121011883384</v>
      </c>
      <c r="C329" s="18">
        <f>IF(A329="","",PPMT('Zadání &amp; Výpočty'!$F$5/12,A329,'Zadání &amp; Výpočty'!$F$7,-'Zadání &amp; Výpočty'!$F$4,0,0))</f>
        <v>1158.9712608983407</v>
      </c>
      <c r="D329" s="18">
        <f>IF(A329="","",IPMT('Zadání &amp; Výpočty'!$F$5/12,A329,'Zadání &amp; Výpočty'!$F$7,-'Zadání &amp; Výpočty'!$F$4,0))</f>
        <v>105.84084029001073</v>
      </c>
      <c r="E329" s="15">
        <f t="shared" si="5"/>
        <v>41177.364855105516</v>
      </c>
    </row>
    <row r="330" spans="1:5" x14ac:dyDescent="0.2">
      <c r="A330" s="13">
        <f>IF(A329&lt;'Zadání &amp; Výpočty'!$F$7,A329+1,"")</f>
        <v>327</v>
      </c>
      <c r="B330" s="20">
        <f>IF(A330="","",PMT('Zadání &amp; Výpočty'!$F$5/12,'Zadání &amp; Výpočty'!$F$7-A329,-E329,0))</f>
        <v>1264.8121011883379</v>
      </c>
      <c r="C330" s="18">
        <f>IF(A330="","",PPMT('Zadání &amp; Výpočty'!$F$5/12,A330,'Zadání &amp; Výpočty'!$F$7,-'Zadání &amp; Výpočty'!$F$4,0,0))</f>
        <v>1161.8686890505865</v>
      </c>
      <c r="D330" s="18">
        <f>IF(A330="","",IPMT('Zadání &amp; Výpočty'!$F$5/12,A330,'Zadání &amp; Výpočty'!$F$7,-'Zadání &amp; Výpočty'!$F$4,0))</f>
        <v>102.94341213776489</v>
      </c>
      <c r="E330" s="15">
        <f t="shared" si="5"/>
        <v>40015.496166054931</v>
      </c>
    </row>
    <row r="331" spans="1:5" x14ac:dyDescent="0.2">
      <c r="A331" s="13">
        <f>IF(A330&lt;'Zadání &amp; Výpočty'!$F$7,A330+1,"")</f>
        <v>328</v>
      </c>
      <c r="B331" s="20">
        <f>IF(A331="","",PMT('Zadání &amp; Výpočty'!$F$5/12,'Zadání &amp; Výpočty'!$F$7-A330,-E330,0))</f>
        <v>1264.8121011883377</v>
      </c>
      <c r="C331" s="18">
        <f>IF(A331="","",PPMT('Zadání &amp; Výpočty'!$F$5/12,A331,'Zadání &amp; Výpočty'!$F$7,-'Zadání &amp; Výpočty'!$F$4,0,0))</f>
        <v>1164.773360773213</v>
      </c>
      <c r="D331" s="18">
        <f>IF(A331="","",IPMT('Zadání &amp; Výpočty'!$F$5/12,A331,'Zadání &amp; Výpočty'!$F$7,-'Zadání &amp; Výpočty'!$F$4,0))</f>
        <v>100.03874041513841</v>
      </c>
      <c r="E331" s="15">
        <f t="shared" si="5"/>
        <v>38850.722805281715</v>
      </c>
    </row>
    <row r="332" spans="1:5" x14ac:dyDescent="0.2">
      <c r="A332" s="13">
        <f>IF(A331&lt;'Zadání &amp; Výpočty'!$F$7,A331+1,"")</f>
        <v>329</v>
      </c>
      <c r="B332" s="20">
        <f>IF(A332="","",PMT('Zadání &amp; Výpočty'!$F$5/12,'Zadání &amp; Výpočty'!$F$7-A331,-E331,0))</f>
        <v>1264.8121011883372</v>
      </c>
      <c r="C332" s="18">
        <f>IF(A332="","",PPMT('Zadání &amp; Výpočty'!$F$5/12,A332,'Zadání &amp; Výpočty'!$F$7,-'Zadání &amp; Výpočty'!$F$4,0,0))</f>
        <v>1167.6852941751461</v>
      </c>
      <c r="D332" s="18">
        <f>IF(A332="","",IPMT('Zadání &amp; Výpočty'!$F$5/12,A332,'Zadání &amp; Výpočty'!$F$7,-'Zadání &amp; Výpočty'!$F$4,0))</f>
        <v>97.126807013205379</v>
      </c>
      <c r="E332" s="15">
        <f t="shared" si="5"/>
        <v>37683.037511106566</v>
      </c>
    </row>
    <row r="333" spans="1:5" x14ac:dyDescent="0.2">
      <c r="A333" s="13">
        <f>IF(A332&lt;'Zadání &amp; Výpočty'!$F$7,A332+1,"")</f>
        <v>330</v>
      </c>
      <c r="B333" s="20">
        <f>IF(A333="","",PMT('Zadání &amp; Výpočty'!$F$5/12,'Zadání &amp; Výpočty'!$F$7-A332,-E332,0))</f>
        <v>1264.8121011883366</v>
      </c>
      <c r="C333" s="18">
        <f>IF(A333="","",PPMT('Zadání &amp; Výpočty'!$F$5/12,A333,'Zadání &amp; Výpočty'!$F$7,-'Zadání &amp; Výpočty'!$F$4,0,0))</f>
        <v>1170.6045074105839</v>
      </c>
      <c r="D333" s="18">
        <f>IF(A333="","",IPMT('Zadání &amp; Výpočty'!$F$5/12,A333,'Zadání &amp; Výpočty'!$F$7,-'Zadání &amp; Výpočty'!$F$4,0))</f>
        <v>94.207593777767528</v>
      </c>
      <c r="E333" s="15">
        <f t="shared" si="5"/>
        <v>36512.43300369598</v>
      </c>
    </row>
    <row r="334" spans="1:5" x14ac:dyDescent="0.2">
      <c r="A334" s="13">
        <f>IF(A333&lt;'Zadání &amp; Výpočty'!$F$7,A333+1,"")</f>
        <v>331</v>
      </c>
      <c r="B334" s="20">
        <f>IF(A334="","",PMT('Zadání &amp; Výpočty'!$F$5/12,'Zadání &amp; Výpočty'!$F$7-A333,-E333,0))</f>
        <v>1264.8121011883361</v>
      </c>
      <c r="C334" s="18">
        <f>IF(A334="","",PPMT('Zadání &amp; Výpočty'!$F$5/12,A334,'Zadání &amp; Výpočty'!$F$7,-'Zadání &amp; Výpočty'!$F$4,0,0))</f>
        <v>1173.5310186791105</v>
      </c>
      <c r="D334" s="18">
        <f>IF(A334="","",IPMT('Zadání &amp; Výpočty'!$F$5/12,A334,'Zadání &amp; Výpočty'!$F$7,-'Zadání &amp; Výpočty'!$F$4,0))</f>
        <v>91.281082509241045</v>
      </c>
      <c r="E334" s="15">
        <f t="shared" si="5"/>
        <v>35338.90198501687</v>
      </c>
    </row>
    <row r="335" spans="1:5" x14ac:dyDescent="0.2">
      <c r="A335" s="13">
        <f>IF(A334&lt;'Zadání &amp; Výpočty'!$F$7,A334+1,"")</f>
        <v>332</v>
      </c>
      <c r="B335" s="20">
        <f>IF(A335="","",PMT('Zadání &amp; Výpočty'!$F$5/12,'Zadání &amp; Výpočty'!$F$7-A334,-E334,0))</f>
        <v>1264.8121011883356</v>
      </c>
      <c r="C335" s="18">
        <f>IF(A335="","",PPMT('Zadání &amp; Výpočty'!$F$5/12,A335,'Zadání &amp; Výpočty'!$F$7,-'Zadání &amp; Výpočty'!$F$4,0,0))</f>
        <v>1176.4648462258081</v>
      </c>
      <c r="D335" s="18">
        <f>IF(A335="","",IPMT('Zadání &amp; Výpočty'!$F$5/12,A335,'Zadání &amp; Výpočty'!$F$7,-'Zadání &amp; Výpočty'!$F$4,0))</f>
        <v>88.347254962543289</v>
      </c>
      <c r="E335" s="15">
        <f t="shared" si="5"/>
        <v>34162.437138791065</v>
      </c>
    </row>
    <row r="336" spans="1:5" x14ac:dyDescent="0.2">
      <c r="A336" s="13">
        <f>IF(A335&lt;'Zadání &amp; Výpočty'!$F$7,A335+1,"")</f>
        <v>333</v>
      </c>
      <c r="B336" s="20">
        <f>IF(A336="","",PMT('Zadání &amp; Výpočty'!$F$5/12,'Zadání &amp; Výpočty'!$F$7-A335,-E335,0))</f>
        <v>1264.8121011883352</v>
      </c>
      <c r="C336" s="18">
        <f>IF(A336="","",PPMT('Zadání &amp; Výpočty'!$F$5/12,A336,'Zadání &amp; Výpočty'!$F$7,-'Zadání &amp; Výpočty'!$F$4,0,0))</f>
        <v>1179.4060083413726</v>
      </c>
      <c r="D336" s="18">
        <f>IF(A336="","",IPMT('Zadání &amp; Výpočty'!$F$5/12,A336,'Zadání &amp; Výpočty'!$F$7,-'Zadání &amp; Výpočty'!$F$4,0))</f>
        <v>85.406092846978751</v>
      </c>
      <c r="E336" s="15">
        <f t="shared" si="5"/>
        <v>32983.031130449694</v>
      </c>
    </row>
    <row r="337" spans="1:5" x14ac:dyDescent="0.2">
      <c r="A337" s="13">
        <f>IF(A336&lt;'Zadání &amp; Výpočty'!$F$7,A336+1,"")</f>
        <v>334</v>
      </c>
      <c r="B337" s="20">
        <f>IF(A337="","",PMT('Zadání &amp; Výpočty'!$F$5/12,'Zadání &amp; Výpočty'!$F$7-A336,-E336,0))</f>
        <v>1264.8121011883343</v>
      </c>
      <c r="C337" s="18">
        <f>IF(A337="","",PPMT('Zadání &amp; Výpočty'!$F$5/12,A337,'Zadání &amp; Výpočty'!$F$7,-'Zadání &amp; Výpočty'!$F$4,0,0))</f>
        <v>1182.354523362226</v>
      </c>
      <c r="D337" s="18">
        <f>IF(A337="","",IPMT('Zadání &amp; Výpočty'!$F$5/12,A337,'Zadání &amp; Výpočty'!$F$7,-'Zadání &amp; Výpočty'!$F$4,0))</f>
        <v>82.457577826125345</v>
      </c>
      <c r="E337" s="15">
        <f t="shared" si="5"/>
        <v>31800.676607087469</v>
      </c>
    </row>
    <row r="338" spans="1:5" x14ac:dyDescent="0.2">
      <c r="A338" s="13">
        <f>IF(A337&lt;'Zadání &amp; Výpočty'!$F$7,A337+1,"")</f>
        <v>335</v>
      </c>
      <c r="B338" s="20">
        <f>IF(A338="","",PMT('Zadání &amp; Výpočty'!$F$5/12,'Zadání &amp; Výpočty'!$F$7-A337,-E337,0))</f>
        <v>1264.8121011883338</v>
      </c>
      <c r="C338" s="18">
        <f>IF(A338="","",PPMT('Zadání &amp; Výpočty'!$F$5/12,A338,'Zadání &amp; Výpočty'!$F$7,-'Zadání &amp; Výpočty'!$F$4,0,0))</f>
        <v>1185.3104096706318</v>
      </c>
      <c r="D338" s="18">
        <f>IF(A338="","",IPMT('Zadání &amp; Výpočty'!$F$5/12,A338,'Zadání &amp; Výpočty'!$F$7,-'Zadání &amp; Výpočty'!$F$4,0))</f>
        <v>79.501691517719777</v>
      </c>
      <c r="E338" s="15">
        <f t="shared" si="5"/>
        <v>30615.366197416839</v>
      </c>
    </row>
    <row r="339" spans="1:5" x14ac:dyDescent="0.2">
      <c r="A339" s="13">
        <f>IF(A338&lt;'Zadání &amp; Výpočty'!$F$7,A338+1,"")</f>
        <v>336</v>
      </c>
      <c r="B339" s="20">
        <f>IF(A339="","",PMT('Zadání &amp; Výpočty'!$F$5/12,'Zadání &amp; Výpočty'!$F$7-A338,-E338,0))</f>
        <v>1264.8121011883336</v>
      </c>
      <c r="C339" s="18">
        <f>IF(A339="","",PPMT('Zadání &amp; Výpočty'!$F$5/12,A339,'Zadání &amp; Výpočty'!$F$7,-'Zadání &amp; Výpočty'!$F$4,0,0))</f>
        <v>1188.2736856948084</v>
      </c>
      <c r="D339" s="18">
        <f>IF(A339="","",IPMT('Zadání &amp; Výpočty'!$F$5/12,A339,'Zadání &amp; Výpočty'!$F$7,-'Zadání &amp; Výpočty'!$F$4,0))</f>
        <v>76.538415493543184</v>
      </c>
      <c r="E339" s="15">
        <f t="shared" si="5"/>
        <v>29427.092511722032</v>
      </c>
    </row>
    <row r="340" spans="1:5" x14ac:dyDescent="0.2">
      <c r="A340" s="13">
        <f>IF(A339&lt;'Zadání &amp; Výpočty'!$F$7,A339+1,"")</f>
        <v>337</v>
      </c>
      <c r="B340" s="20">
        <f>IF(A340="","",PMT('Zadání &amp; Výpočty'!$F$5/12,'Zadání &amp; Výpočty'!$F$7-A339,-E339,0))</f>
        <v>1264.8121011883327</v>
      </c>
      <c r="C340" s="18">
        <f>IF(A340="","",PPMT('Zadání &amp; Výpočty'!$F$5/12,A340,'Zadání &amp; Výpočty'!$F$7,-'Zadání &amp; Výpočty'!$F$4,0,0))</f>
        <v>1191.2443699090452</v>
      </c>
      <c r="D340" s="18">
        <f>IF(A340="","",IPMT('Zadání &amp; Výpočty'!$F$5/12,A340,'Zadání &amp; Výpočty'!$F$7,-'Zadání &amp; Výpočty'!$F$4,0))</f>
        <v>73.567731279306159</v>
      </c>
      <c r="E340" s="15">
        <f t="shared" si="5"/>
        <v>28235.848141812989</v>
      </c>
    </row>
    <row r="341" spans="1:5" x14ac:dyDescent="0.2">
      <c r="A341" s="13">
        <f>IF(A340&lt;'Zadání &amp; Výpočty'!$F$7,A340+1,"")</f>
        <v>338</v>
      </c>
      <c r="B341" s="20">
        <f>IF(A341="","",PMT('Zadání &amp; Výpočty'!$F$5/12,'Zadání &amp; Výpočty'!$F$7-A340,-E340,0))</f>
        <v>1264.812101188332</v>
      </c>
      <c r="C341" s="18">
        <f>IF(A341="","",PPMT('Zadání &amp; Výpočty'!$F$5/12,A341,'Zadání &amp; Výpočty'!$F$7,-'Zadání &amp; Výpočty'!$F$4,0,0))</f>
        <v>1194.2224808338176</v>
      </c>
      <c r="D341" s="18">
        <f>IF(A341="","",IPMT('Zadání &amp; Výpočty'!$F$5/12,A341,'Zadání &amp; Výpočty'!$F$7,-'Zadání &amp; Výpočty'!$F$4,0))</f>
        <v>70.589620354533551</v>
      </c>
      <c r="E341" s="15">
        <f t="shared" si="5"/>
        <v>27041.625660979171</v>
      </c>
    </row>
    <row r="342" spans="1:5" x14ac:dyDescent="0.2">
      <c r="A342" s="13">
        <f>IF(A341&lt;'Zadání &amp; Výpočty'!$F$7,A341+1,"")</f>
        <v>339</v>
      </c>
      <c r="B342" s="20">
        <f>IF(A342="","",PMT('Zadání &amp; Výpočty'!$F$5/12,'Zadání &amp; Výpočty'!$F$7-A341,-E341,0))</f>
        <v>1264.8121011883311</v>
      </c>
      <c r="C342" s="18">
        <f>IF(A342="","",PPMT('Zadání &amp; Výpočty'!$F$5/12,A342,'Zadání &amp; Výpočty'!$F$7,-'Zadání &amp; Výpočty'!$F$4,0,0))</f>
        <v>1197.2080370359024</v>
      </c>
      <c r="D342" s="18">
        <f>IF(A342="","",IPMT('Zadání &amp; Výpočty'!$F$5/12,A342,'Zadání &amp; Výpočty'!$F$7,-'Zadání &amp; Výpočty'!$F$4,0))</f>
        <v>67.604064152448998</v>
      </c>
      <c r="E342" s="15">
        <f t="shared" si="5"/>
        <v>25844.417623943267</v>
      </c>
    </row>
    <row r="343" spans="1:5" x14ac:dyDescent="0.2">
      <c r="A343" s="13">
        <f>IF(A342&lt;'Zadání &amp; Výpočty'!$F$7,A342+1,"")</f>
        <v>340</v>
      </c>
      <c r="B343" s="20">
        <f>IF(A343="","",PMT('Zadání &amp; Výpočty'!$F$5/12,'Zadání &amp; Výpočty'!$F$7-A342,-E342,0))</f>
        <v>1264.8121011883302</v>
      </c>
      <c r="C343" s="18">
        <f>IF(A343="","",PPMT('Zadání &amp; Výpočty'!$F$5/12,A343,'Zadání &amp; Výpočty'!$F$7,-'Zadání &amp; Výpočty'!$F$4,0,0))</f>
        <v>1200.201057128492</v>
      </c>
      <c r="D343" s="18">
        <f>IF(A343="","",IPMT('Zadání &amp; Výpočty'!$F$5/12,A343,'Zadání &amp; Výpočty'!$F$7,-'Zadání &amp; Výpočty'!$F$4,0))</f>
        <v>64.611044059859253</v>
      </c>
      <c r="E343" s="15">
        <f t="shared" si="5"/>
        <v>24644.216566814775</v>
      </c>
    </row>
    <row r="344" spans="1:5" x14ac:dyDescent="0.2">
      <c r="A344" s="13">
        <f>IF(A343&lt;'Zadání &amp; Výpočty'!$F$7,A343+1,"")</f>
        <v>341</v>
      </c>
      <c r="B344" s="20">
        <f>IF(A344="","",PMT('Zadání &amp; Výpočty'!$F$5/12,'Zadání &amp; Výpočty'!$F$7-A343,-E343,0))</f>
        <v>1264.8121011883291</v>
      </c>
      <c r="C344" s="18">
        <f>IF(A344="","",PPMT('Zadání &amp; Výpočty'!$F$5/12,A344,'Zadání &amp; Výpočty'!$F$7,-'Zadání &amp; Výpočty'!$F$4,0,0))</f>
        <v>1203.2015597713134</v>
      </c>
      <c r="D344" s="18">
        <f>IF(A344="","",IPMT('Zadání &amp; Výpočty'!$F$5/12,A344,'Zadání &amp; Výpočty'!$F$7,-'Zadání &amp; Výpočty'!$F$4,0))</f>
        <v>61.610541417038021</v>
      </c>
      <c r="E344" s="15">
        <f t="shared" si="5"/>
        <v>23441.015007043461</v>
      </c>
    </row>
    <row r="345" spans="1:5" x14ac:dyDescent="0.2">
      <c r="A345" s="13">
        <f>IF(A344&lt;'Zadání &amp; Výpočty'!$F$7,A344+1,"")</f>
        <v>342</v>
      </c>
      <c r="B345" s="20">
        <f>IF(A345="","",PMT('Zadání &amp; Výpočty'!$F$5/12,'Zadání &amp; Výpočty'!$F$7-A344,-E344,0))</f>
        <v>1264.8121011883279</v>
      </c>
      <c r="C345" s="18">
        <f>IF(A345="","",PPMT('Zadání &amp; Výpočty'!$F$5/12,A345,'Zadání &amp; Výpočty'!$F$7,-'Zadání &amp; Výpočty'!$F$4,0,0))</f>
        <v>1206.2095636707415</v>
      </c>
      <c r="D345" s="18">
        <f>IF(A345="","",IPMT('Zadání &amp; Výpočty'!$F$5/12,A345,'Zadání &amp; Výpočty'!$F$7,-'Zadání &amp; Výpočty'!$F$4,0))</f>
        <v>58.602537517609733</v>
      </c>
      <c r="E345" s="15">
        <f t="shared" si="5"/>
        <v>22234.805443372719</v>
      </c>
    </row>
    <row r="346" spans="1:5" x14ac:dyDescent="0.2">
      <c r="A346" s="13">
        <f>IF(A345&lt;'Zadání &amp; Výpočty'!$F$7,A345+1,"")</f>
        <v>343</v>
      </c>
      <c r="B346" s="20">
        <f>IF(A346="","",PMT('Zadání &amp; Výpočty'!$F$5/12,'Zadání &amp; Výpočty'!$F$7-A345,-E345,0))</f>
        <v>1264.8121011883268</v>
      </c>
      <c r="C346" s="18">
        <f>IF(A346="","",PPMT('Zadání &amp; Výpočty'!$F$5/12,A346,'Zadání &amp; Výpočty'!$F$7,-'Zadání &amp; Výpočty'!$F$4,0,0))</f>
        <v>1209.2250875799184</v>
      </c>
      <c r="D346" s="18">
        <f>IF(A346="","",IPMT('Zadání &amp; Výpočty'!$F$5/12,A346,'Zadání &amp; Výpočty'!$F$7,-'Zadání &amp; Výpočty'!$F$4,0))</f>
        <v>55.587013608432883</v>
      </c>
      <c r="E346" s="15">
        <f t="shared" si="5"/>
        <v>21025.580355792801</v>
      </c>
    </row>
    <row r="347" spans="1:5" x14ac:dyDescent="0.2">
      <c r="A347" s="13">
        <f>IF(A346&lt;'Zadání &amp; Výpočty'!$F$7,A346+1,"")</f>
        <v>344</v>
      </c>
      <c r="B347" s="20">
        <f>IF(A347="","",PMT('Zadání &amp; Výpočty'!$F$5/12,'Zadání &amp; Výpočty'!$F$7-A346,-E346,0))</f>
        <v>1264.8121011883254</v>
      </c>
      <c r="C347" s="18">
        <f>IF(A347="","",PPMT('Zadání &amp; Výpočty'!$F$5/12,A347,'Zadání &amp; Výpočty'!$F$7,-'Zadání &amp; Výpočty'!$F$4,0,0))</f>
        <v>1212.2481502988683</v>
      </c>
      <c r="D347" s="18">
        <f>IF(A347="","",IPMT('Zadání &amp; Výpočty'!$F$5/12,A347,'Zadání &amp; Výpočty'!$F$7,-'Zadání &amp; Výpočty'!$F$4,0))</f>
        <v>52.563950889483088</v>
      </c>
      <c r="E347" s="15">
        <f t="shared" si="5"/>
        <v>19813.332205493934</v>
      </c>
    </row>
    <row r="348" spans="1:5" x14ac:dyDescent="0.2">
      <c r="A348" s="13">
        <f>IF(A347&lt;'Zadání &amp; Výpočty'!$F$7,A347+1,"")</f>
        <v>345</v>
      </c>
      <c r="B348" s="20">
        <f>IF(A348="","",PMT('Zadání &amp; Výpočty'!$F$5/12,'Zadání &amp; Výpočty'!$F$7-A347,-E347,0))</f>
        <v>1264.8121011883238</v>
      </c>
      <c r="C348" s="18">
        <f>IF(A348="","",PPMT('Zadání &amp; Výpočty'!$F$5/12,A348,'Zadání &amp; Výpočty'!$F$7,-'Zadání &amp; Výpočty'!$F$4,0,0))</f>
        <v>1215.2787706746155</v>
      </c>
      <c r="D348" s="18">
        <f>IF(A348="","",IPMT('Zadání &amp; Výpočty'!$F$5/12,A348,'Zadání &amp; Výpočty'!$F$7,-'Zadání &amp; Výpočty'!$F$4,0))</f>
        <v>49.533330513735919</v>
      </c>
      <c r="E348" s="15">
        <f t="shared" si="5"/>
        <v>18598.053434819318</v>
      </c>
    </row>
    <row r="349" spans="1:5" x14ac:dyDescent="0.2">
      <c r="A349" s="13">
        <f>IF(A348&lt;'Zadání &amp; Výpočty'!$F$7,A348+1,"")</f>
        <v>346</v>
      </c>
      <c r="B349" s="20">
        <f>IF(A349="","",PMT('Zadání &amp; Výpočty'!$F$5/12,'Zadání &amp; Výpočty'!$F$7-A348,-E348,0))</f>
        <v>1264.8121011883222</v>
      </c>
      <c r="C349" s="18">
        <f>IF(A349="","",PPMT('Zadání &amp; Výpočty'!$F$5/12,A349,'Zadání &amp; Výpočty'!$F$7,-'Zadání &amp; Výpočty'!$F$4,0,0))</f>
        <v>1218.3169676013019</v>
      </c>
      <c r="D349" s="18">
        <f>IF(A349="","",IPMT('Zadání &amp; Výpočty'!$F$5/12,A349,'Zadání &amp; Výpočty'!$F$7,-'Zadání &amp; Výpočty'!$F$4,0))</f>
        <v>46.495133587049366</v>
      </c>
      <c r="E349" s="15">
        <f t="shared" si="5"/>
        <v>17379.736467218016</v>
      </c>
    </row>
    <row r="350" spans="1:5" x14ac:dyDescent="0.2">
      <c r="A350" s="13">
        <f>IF(A349&lt;'Zadání &amp; Výpočty'!$F$7,A349+1,"")</f>
        <v>347</v>
      </c>
      <c r="B350" s="20">
        <f>IF(A350="","",PMT('Zadání &amp; Výpočty'!$F$5/12,'Zadání &amp; Výpočty'!$F$7-A349,-E349,0))</f>
        <v>1264.8121011883197</v>
      </c>
      <c r="C350" s="18">
        <f>IF(A350="","",PPMT('Zadání &amp; Výpočty'!$F$5/12,A350,'Zadání &amp; Výpočty'!$F$7,-'Zadání &amp; Výpočty'!$F$4,0,0))</f>
        <v>1221.3627600203054</v>
      </c>
      <c r="D350" s="18">
        <f>IF(A350="","",IPMT('Zadání &amp; Výpočty'!$F$5/12,A350,'Zadání &amp; Výpočty'!$F$7,-'Zadání &amp; Výpočty'!$F$4,0))</f>
        <v>43.449341168046125</v>
      </c>
      <c r="E350" s="15">
        <f t="shared" si="5"/>
        <v>16158.37370719771</v>
      </c>
    </row>
    <row r="351" spans="1:5" x14ac:dyDescent="0.2">
      <c r="A351" s="13">
        <f>IF(A350&lt;'Zadání &amp; Výpočty'!$F$7,A350+1,"")</f>
        <v>348</v>
      </c>
      <c r="B351" s="20">
        <f>IF(A351="","",PMT('Zadání &amp; Výpočty'!$F$5/12,'Zadání &amp; Výpočty'!$F$7-A350,-E350,0))</f>
        <v>1264.8121011883177</v>
      </c>
      <c r="C351" s="18">
        <f>IF(A351="","",PPMT('Zadání &amp; Výpočty'!$F$5/12,A351,'Zadání &amp; Výpočty'!$F$7,-'Zadání &amp; Výpočty'!$F$4,0,0))</f>
        <v>1224.4161669203561</v>
      </c>
      <c r="D351" s="18">
        <f>IF(A351="","",IPMT('Zadání &amp; Výpočty'!$F$5/12,A351,'Zadání &amp; Výpočty'!$F$7,-'Zadání &amp; Výpočty'!$F$4,0))</f>
        <v>40.395934267995351</v>
      </c>
      <c r="E351" s="15">
        <f t="shared" si="5"/>
        <v>14933.957540277353</v>
      </c>
    </row>
    <row r="352" spans="1:5" x14ac:dyDescent="0.2">
      <c r="A352" s="13">
        <f>IF(A351&lt;'Zadání &amp; Výpočty'!$F$7,A351+1,"")</f>
        <v>349</v>
      </c>
      <c r="B352" s="20">
        <f>IF(A352="","",PMT('Zadání &amp; Výpočty'!$F$5/12,'Zadání &amp; Výpočty'!$F$7-A351,-E351,0))</f>
        <v>1264.8121011883147</v>
      </c>
      <c r="C352" s="18">
        <f>IF(A352="","",PPMT('Zadání &amp; Výpočty'!$F$5/12,A352,'Zadání &amp; Výpočty'!$F$7,-'Zadání &amp; Výpočty'!$F$4,0,0))</f>
        <v>1227.4772073376569</v>
      </c>
      <c r="D352" s="18">
        <f>IF(A352="","",IPMT('Zadání &amp; Výpočty'!$F$5/12,A352,'Zadání &amp; Výpočty'!$F$7,-'Zadání &amp; Výpočty'!$F$4,0))</f>
        <v>37.334893850694463</v>
      </c>
      <c r="E352" s="15">
        <f t="shared" si="5"/>
        <v>13706.480332939696</v>
      </c>
    </row>
    <row r="353" spans="1:5" x14ac:dyDescent="0.2">
      <c r="A353" s="13">
        <f>IF(A352&lt;'Zadání &amp; Výpočty'!$F$7,A352+1,"")</f>
        <v>350</v>
      </c>
      <c r="B353" s="20">
        <f>IF(A353="","",PMT('Zadání &amp; Výpočty'!$F$5/12,'Zadání &amp; Výpočty'!$F$7-A352,-E352,0))</f>
        <v>1264.8121011883115</v>
      </c>
      <c r="C353" s="18">
        <f>IF(A353="","",PPMT('Zadání &amp; Výpočty'!$F$5/12,A353,'Zadání &amp; Výpočty'!$F$7,-'Zadání &amp; Výpočty'!$F$4,0,0))</f>
        <v>1230.5459003560011</v>
      </c>
      <c r="D353" s="18">
        <f>IF(A353="","",IPMT('Zadání &amp; Výpočty'!$F$5/12,A353,'Zadání &amp; Výpočty'!$F$7,-'Zadání &amp; Výpočty'!$F$4,0))</f>
        <v>34.266200832350322</v>
      </c>
      <c r="E353" s="15">
        <f t="shared" si="5"/>
        <v>12475.934432583696</v>
      </c>
    </row>
    <row r="354" spans="1:5" x14ac:dyDescent="0.2">
      <c r="A354" s="13">
        <f>IF(A353&lt;'Zadání &amp; Výpočty'!$F$7,A353+1,"")</f>
        <v>351</v>
      </c>
      <c r="B354" s="20">
        <f>IF(A354="","",PMT('Zadání &amp; Výpočty'!$F$5/12,'Zadání &amp; Výpočty'!$F$7-A353,-E353,0))</f>
        <v>1264.8121011883075</v>
      </c>
      <c r="C354" s="18">
        <f>IF(A354="","",PPMT('Zadání &amp; Výpočty'!$F$5/12,A354,'Zadání &amp; Výpočty'!$F$7,-'Zadání &amp; Výpočty'!$F$4,0,0))</f>
        <v>1233.6222651068911</v>
      </c>
      <c r="D354" s="18">
        <f>IF(A354="","",IPMT('Zadání &amp; Výpočty'!$F$5/12,A354,'Zadání &amp; Výpočty'!$F$7,-'Zadání &amp; Výpočty'!$F$4,0))</f>
        <v>31.189836081460328</v>
      </c>
      <c r="E354" s="15">
        <f t="shared" si="5"/>
        <v>11242.312167476804</v>
      </c>
    </row>
    <row r="355" spans="1:5" x14ac:dyDescent="0.2">
      <c r="A355" s="13">
        <f>IF(A354&lt;'Zadání &amp; Výpočty'!$F$7,A354+1,"")</f>
        <v>352</v>
      </c>
      <c r="B355" s="20">
        <f>IF(A355="","",PMT('Zadání &amp; Výpočty'!$F$5/12,'Zadání &amp; Výpočty'!$F$7-A354,-E354,0))</f>
        <v>1264.8121011883031</v>
      </c>
      <c r="C355" s="18">
        <f>IF(A355="","",PPMT('Zadání &amp; Výpočty'!$F$5/12,A355,'Zadání &amp; Výpočty'!$F$7,-'Zadání &amp; Výpočty'!$F$4,0,0))</f>
        <v>1236.7063207696583</v>
      </c>
      <c r="D355" s="18">
        <f>IF(A355="","",IPMT('Zadání &amp; Výpočty'!$F$5/12,A355,'Zadání &amp; Výpočty'!$F$7,-'Zadání &amp; Výpočty'!$F$4,0))</f>
        <v>28.105780418693087</v>
      </c>
      <c r="E355" s="15">
        <f t="shared" si="5"/>
        <v>10005.605846707145</v>
      </c>
    </row>
    <row r="356" spans="1:5" x14ac:dyDescent="0.2">
      <c r="A356" s="13">
        <f>IF(A355&lt;'Zadání &amp; Výpočty'!$F$7,A355+1,"")</f>
        <v>353</v>
      </c>
      <c r="B356" s="20">
        <f>IF(A356="","",PMT('Zadání &amp; Výpočty'!$F$5/12,'Zadání &amp; Výpočty'!$F$7-A355,-E355,0))</f>
        <v>1264.8121011882968</v>
      </c>
      <c r="C356" s="18">
        <f>IF(A356="","",PPMT('Zadání &amp; Výpočty'!$F$5/12,A356,'Zadání &amp; Výpočty'!$F$7,-'Zadání &amp; Výpočty'!$F$4,0,0))</f>
        <v>1239.7980865715824</v>
      </c>
      <c r="D356" s="18">
        <f>IF(A356="","",IPMT('Zadání &amp; Výpočty'!$F$5/12,A356,'Zadání &amp; Výpočty'!$F$7,-'Zadání &amp; Výpočty'!$F$4,0))</f>
        <v>25.014014616768947</v>
      </c>
      <c r="E356" s="15">
        <f t="shared" si="5"/>
        <v>8765.8077601355635</v>
      </c>
    </row>
    <row r="357" spans="1:5" x14ac:dyDescent="0.2">
      <c r="A357" s="13">
        <f>IF(A356&lt;'Zadání &amp; Výpočty'!$F$7,A356+1,"")</f>
        <v>354</v>
      </c>
      <c r="B357" s="20">
        <f>IF(A357="","",PMT('Zadání &amp; Výpočty'!$F$5/12,'Zadání &amp; Výpočty'!$F$7-A356,-E356,0))</f>
        <v>1264.8121011882888</v>
      </c>
      <c r="C357" s="18">
        <f>IF(A357="","",PPMT('Zadání &amp; Výpočty'!$F$5/12,A357,'Zadání &amp; Výpočty'!$F$7,-'Zadání &amp; Výpočty'!$F$4,0,0))</f>
        <v>1242.8975817880114</v>
      </c>
      <c r="D357" s="18">
        <f>IF(A357="","",IPMT('Zadání &amp; Výpočty'!$F$5/12,A357,'Zadání &amp; Výpočty'!$F$7,-'Zadání &amp; Výpočty'!$F$4,0))</f>
        <v>21.914519400339991</v>
      </c>
      <c r="E357" s="15">
        <f t="shared" si="5"/>
        <v>7522.9101783475526</v>
      </c>
    </row>
    <row r="358" spans="1:5" x14ac:dyDescent="0.2">
      <c r="A358" s="13">
        <f>IF(A357&lt;'Zadání &amp; Výpočty'!$F$7,A357+1,"")</f>
        <v>355</v>
      </c>
      <c r="B358" s="20">
        <f>IF(A358="","",PMT('Zadání &amp; Výpočty'!$F$5/12,'Zadání &amp; Výpočty'!$F$7-A357,-E357,0))</f>
        <v>1264.8121011882786</v>
      </c>
      <c r="C358" s="18">
        <f>IF(A358="","",PPMT('Zadání &amp; Výpočty'!$F$5/12,A358,'Zadání &amp; Výpočty'!$F$7,-'Zadání &amp; Výpočty'!$F$4,0,0))</f>
        <v>1246.0048257424814</v>
      </c>
      <c r="D358" s="18">
        <f>IF(A358="","",IPMT('Zadání &amp; Výpočty'!$F$5/12,A358,'Zadání &amp; Výpočty'!$F$7,-'Zadání &amp; Výpočty'!$F$4,0))</f>
        <v>18.807275445869966</v>
      </c>
      <c r="E358" s="15">
        <f t="shared" si="5"/>
        <v>6276.9053526050711</v>
      </c>
    </row>
    <row r="359" spans="1:5" x14ac:dyDescent="0.2">
      <c r="A359" s="13">
        <f>IF(A358&lt;'Zadání &amp; Výpočty'!$F$7,A358+1,"")</f>
        <v>356</v>
      </c>
      <c r="B359" s="20">
        <f>IF(A359="","",PMT('Zadání &amp; Výpočty'!$F$5/12,'Zadání &amp; Výpočty'!$F$7-A358,-E358,0))</f>
        <v>1264.8121011882643</v>
      </c>
      <c r="C359" s="18">
        <f>IF(A359="","",PPMT('Zadání &amp; Výpočty'!$F$5/12,A359,'Zadání &amp; Výpočty'!$F$7,-'Zadání &amp; Výpočty'!$F$4,0,0))</f>
        <v>1249.1198378068377</v>
      </c>
      <c r="D359" s="18">
        <f>IF(A359="","",IPMT('Zadání &amp; Výpočty'!$F$5/12,A359,'Zadání &amp; Výpočty'!$F$7,-'Zadání &amp; Výpočty'!$F$4,0))</f>
        <v>15.69226338151376</v>
      </c>
      <c r="E359" s="15">
        <f t="shared" si="5"/>
        <v>5027.7855147982336</v>
      </c>
    </row>
    <row r="360" spans="1:5" x14ac:dyDescent="0.2">
      <c r="A360" s="13">
        <f>IF(A359&lt;'Zadání &amp; Výpočty'!$F$7,A359+1,"")</f>
        <v>357</v>
      </c>
      <c r="B360" s="20">
        <f>IF(A360="","",PMT('Zadání &amp; Výpočty'!$F$5/12,'Zadání &amp; Výpočty'!$F$7-A359,-E359,0))</f>
        <v>1264.8121011882427</v>
      </c>
      <c r="C360" s="18">
        <f>IF(A360="","",PPMT('Zadání &amp; Výpočty'!$F$5/12,A360,'Zadání &amp; Výpočty'!$F$7,-'Zadání &amp; Výpočty'!$F$4,0,0))</f>
        <v>1252.2426374013546</v>
      </c>
      <c r="D360" s="18">
        <f>IF(A360="","",IPMT('Zadání &amp; Výpočty'!$F$5/12,A360,'Zadání &amp; Výpočty'!$F$7,-'Zadání &amp; Výpočty'!$F$4,0))</f>
        <v>12.569463786996664</v>
      </c>
      <c r="E360" s="15">
        <f t="shared" si="5"/>
        <v>3775.5428773968788</v>
      </c>
    </row>
    <row r="361" spans="1:5" x14ac:dyDescent="0.2">
      <c r="A361" s="13">
        <f>IF(A360&lt;'Zadání &amp; Výpočty'!$F$7,A360+1,"")</f>
        <v>358</v>
      </c>
      <c r="B361" s="20">
        <f>IF(A361="","",PMT('Zadání &amp; Výpočty'!$F$5/12,'Zadání &amp; Výpočty'!$F$7-A360,-E360,0))</f>
        <v>1264.8121011882065</v>
      </c>
      <c r="C361" s="18">
        <f>IF(A361="","",PPMT('Zadání &amp; Výpočty'!$F$5/12,A361,'Zadání &amp; Výpočty'!$F$7,-'Zadání &amp; Výpočty'!$F$4,0,0))</f>
        <v>1255.3732439948581</v>
      </c>
      <c r="D361" s="18">
        <f>IF(A361="","",IPMT('Zadání &amp; Výpočty'!$F$5/12,A361,'Zadání &amp; Výpočty'!$F$7,-'Zadání &amp; Výpočty'!$F$4,0))</f>
        <v>9.4388571934932788</v>
      </c>
      <c r="E361" s="15">
        <f t="shared" si="5"/>
        <v>2520.1696334020207</v>
      </c>
    </row>
    <row r="362" spans="1:5" x14ac:dyDescent="0.2">
      <c r="A362" s="13">
        <f>IF(A361&lt;'Zadání &amp; Výpočty'!$F$7,A361+1,"")</f>
        <v>359</v>
      </c>
      <c r="B362" s="20">
        <f>IF(A362="","",PMT('Zadání &amp; Výpočty'!$F$5/12,'Zadání &amp; Výpočty'!$F$7-A361,-E361,0))</f>
        <v>1264.8121011881346</v>
      </c>
      <c r="C362" s="18">
        <f>IF(A362="","",PPMT('Zadání &amp; Výpočty'!$F$5/12,A362,'Zadání &amp; Výpočty'!$F$7,-'Zadání &amp; Výpočty'!$F$4,0,0))</f>
        <v>1258.5116771048451</v>
      </c>
      <c r="D362" s="18">
        <f>IF(A362="","",IPMT('Zadání &amp; Výpočty'!$F$5/12,A362,'Zadání &amp; Výpočty'!$F$7,-'Zadání &amp; Výpočty'!$F$4,0))</f>
        <v>6.3004240835061305</v>
      </c>
      <c r="E362" s="15">
        <f t="shared" si="5"/>
        <v>1261.6579562971756</v>
      </c>
    </row>
    <row r="363" spans="1:5" x14ac:dyDescent="0.2">
      <c r="A363" s="13">
        <f>IF(A362&lt;'Zadání &amp; Výpočty'!$F$7,A362+1,"")</f>
        <v>360</v>
      </c>
      <c r="B363" s="20">
        <f>IF(A363="","",PMT('Zadání &amp; Výpočty'!$F$5/12,'Zadání &amp; Výpočty'!$F$7-A362,-E362,0))</f>
        <v>1264.8121011879184</v>
      </c>
      <c r="C363" s="18">
        <f>IF(A363="","",PPMT('Zadání &amp; Výpočty'!$F$5/12,A363,'Zadání &amp; Výpočty'!$F$7,-'Zadání &amp; Výpočty'!$F$4,0,0))</f>
        <v>1261.6579562976074</v>
      </c>
      <c r="D363" s="18">
        <f>IF(A363="","",IPMT('Zadání &amp; Výpočty'!$F$5/12,A363,'Zadání &amp; Výpočty'!$F$7,-'Zadání &amp; Výpočty'!$F$4,0))</f>
        <v>3.154144890744019</v>
      </c>
      <c r="E363" s="15">
        <f t="shared" si="5"/>
        <v>-4.3178260966669768E-10</v>
      </c>
    </row>
    <row r="364" spans="1:5" x14ac:dyDescent="0.2">
      <c r="A364" s="13" t="str">
        <f>IF(A363&lt;'Zadání &amp; Výpočty'!$F$7,A363+1,"")</f>
        <v/>
      </c>
      <c r="B364" s="20" t="str">
        <f>IF(A364="","",PMT('Zadání &amp; Výpočty'!$F$5/12,'Zadání &amp; Výpočty'!$F$7-A363,-E363,0))</f>
        <v/>
      </c>
      <c r="C364" s="18" t="str">
        <f>IF(A364="","",PPMT('Zadání &amp; Výpočty'!$F$5/12,A364,'Zadání &amp; Výpočty'!$F$7,-'Zadání &amp; Výpočty'!$F$4,0,0))</f>
        <v/>
      </c>
      <c r="D364" s="18" t="str">
        <f>IF(A364="","",IPMT('Zadání &amp; Výpočty'!$F$5/12,A364,'Zadání &amp; Výpočty'!$F$7,-'Zadání &amp; Výpočty'!$F$4,0))</f>
        <v/>
      </c>
      <c r="E364" s="15" t="str">
        <f t="shared" si="5"/>
        <v/>
      </c>
    </row>
    <row r="365" spans="1:5" x14ac:dyDescent="0.2">
      <c r="A365" s="13" t="str">
        <f>IF(A364&lt;'Zadání &amp; Výpočty'!$F$7,A364+1,"")</f>
        <v/>
      </c>
      <c r="B365" s="20" t="str">
        <f>IF(A365="","",PMT('Zadání &amp; Výpočty'!$F$5/12,'Zadání &amp; Výpočty'!$F$7-A364,-E364,0))</f>
        <v/>
      </c>
      <c r="C365" s="18" t="str">
        <f>IF(A365="","",PPMT('Zadání &amp; Výpočty'!$F$5/12,A365,'Zadání &amp; Výpočty'!$F$7,-'Zadání &amp; Výpočty'!$F$4,0,0))</f>
        <v/>
      </c>
      <c r="D365" s="18" t="str">
        <f>IF(A365="","",IPMT('Zadání &amp; Výpočty'!$F$5/12,A365,'Zadání &amp; Výpočty'!$F$7,-'Zadání &amp; Výpočty'!$F$4,0))</f>
        <v/>
      </c>
      <c r="E365" s="15" t="str">
        <f t="shared" si="5"/>
        <v/>
      </c>
    </row>
    <row r="366" spans="1:5" x14ac:dyDescent="0.2">
      <c r="A366" s="13" t="str">
        <f>IF(A365&lt;'Zadání &amp; Výpočty'!$F$7,A365+1,"")</f>
        <v/>
      </c>
      <c r="B366" s="20" t="str">
        <f>IF(A366="","",PMT('Zadání &amp; Výpočty'!$F$5/12,'Zadání &amp; Výpočty'!$F$7-A365,-E365,0))</f>
        <v/>
      </c>
      <c r="C366" s="18" t="str">
        <f>IF(A366="","",PPMT('Zadání &amp; Výpočty'!$F$5/12,A366,'Zadání &amp; Výpočty'!$F$7,-'Zadání &amp; Výpočty'!$F$4,0,0))</f>
        <v/>
      </c>
      <c r="D366" s="18" t="str">
        <f>IF(A366="","",IPMT('Zadání &amp; Výpočty'!$F$5/12,A366,'Zadání &amp; Výpočty'!$F$7,-'Zadání &amp; Výpočty'!$F$4,0))</f>
        <v/>
      </c>
      <c r="E366" s="15" t="str">
        <f t="shared" si="5"/>
        <v/>
      </c>
    </row>
    <row r="367" spans="1:5" x14ac:dyDescent="0.2">
      <c r="A367" s="13" t="str">
        <f>IF(A366&lt;'Zadání &amp; Výpočty'!$F$7,A366+1,"")</f>
        <v/>
      </c>
      <c r="B367" s="20" t="str">
        <f>IF(A367="","",PMT('Zadání &amp; Výpočty'!$F$5/12,'Zadání &amp; Výpočty'!$F$7-A366,-E366,0))</f>
        <v/>
      </c>
      <c r="C367" s="18" t="str">
        <f>IF(A367="","",PPMT('Zadání &amp; Výpočty'!$F$5/12,A367,'Zadání &amp; Výpočty'!$F$7,-'Zadání &amp; Výpočty'!$F$4,0,0))</f>
        <v/>
      </c>
      <c r="D367" s="18" t="str">
        <f>IF(A367="","",IPMT('Zadání &amp; Výpočty'!$F$5/12,A367,'Zadání &amp; Výpočty'!$F$7,-'Zadání &amp; Výpočty'!$F$4,0))</f>
        <v/>
      </c>
      <c r="E367" s="15" t="str">
        <f t="shared" si="5"/>
        <v/>
      </c>
    </row>
    <row r="368" spans="1:5" x14ac:dyDescent="0.2">
      <c r="A368" s="13" t="str">
        <f>IF(A367&lt;'Zadání &amp; Výpočty'!$F$7,A367+1,"")</f>
        <v/>
      </c>
      <c r="B368" s="20" t="str">
        <f>IF(A368="","",PMT('Zadání &amp; Výpočty'!$F$5/12,'Zadání &amp; Výpočty'!$F$7-A367,-E367,0))</f>
        <v/>
      </c>
      <c r="C368" s="18" t="str">
        <f>IF(A368="","",PPMT('Zadání &amp; Výpočty'!$F$5/12,A368,'Zadání &amp; Výpočty'!$F$7,-'Zadání &amp; Výpočty'!$F$4,0,0))</f>
        <v/>
      </c>
      <c r="D368" s="18" t="str">
        <f>IF(A368="","",IPMT('Zadání &amp; Výpočty'!$F$5/12,A368,'Zadání &amp; Výpočty'!$F$7,-'Zadání &amp; Výpočty'!$F$4,0))</f>
        <v/>
      </c>
      <c r="E368" s="15" t="str">
        <f t="shared" si="5"/>
        <v/>
      </c>
    </row>
    <row r="369" spans="1:5" x14ac:dyDescent="0.2">
      <c r="A369" s="13" t="str">
        <f>IF(A368&lt;'Zadání &amp; Výpočty'!$F$7,A368+1,"")</f>
        <v/>
      </c>
      <c r="B369" s="20" t="str">
        <f>IF(A369="","",PMT('Zadání &amp; Výpočty'!$F$5/12,'Zadání &amp; Výpočty'!$F$7-A368,-E368,0))</f>
        <v/>
      </c>
      <c r="C369" s="18" t="str">
        <f>IF(A369="","",PPMT('Zadání &amp; Výpočty'!$F$5/12,A369,'Zadání &amp; Výpočty'!$F$7,-'Zadání &amp; Výpočty'!$F$4,0,0))</f>
        <v/>
      </c>
      <c r="D369" s="18" t="str">
        <f>IF(A369="","",IPMT('Zadání &amp; Výpočty'!$F$5/12,A369,'Zadání &amp; Výpočty'!$F$7,-'Zadání &amp; Výpočty'!$F$4,0))</f>
        <v/>
      </c>
      <c r="E369" s="15" t="str">
        <f t="shared" si="5"/>
        <v/>
      </c>
    </row>
    <row r="370" spans="1:5" x14ac:dyDescent="0.2">
      <c r="A370" s="13" t="str">
        <f>IF(A369&lt;'Zadání &amp; Výpočty'!$F$7,A369+1,"")</f>
        <v/>
      </c>
      <c r="B370" s="20" t="str">
        <f>IF(A370="","",PMT('Zadání &amp; Výpočty'!$F$5/12,'Zadání &amp; Výpočty'!$F$7-A369,-E369,0))</f>
        <v/>
      </c>
      <c r="C370" s="18" t="str">
        <f>IF(A370="","",PPMT('Zadání &amp; Výpočty'!$F$5/12,A370,'Zadání &amp; Výpočty'!$F$7,-'Zadání &amp; Výpočty'!$F$4,0,0))</f>
        <v/>
      </c>
      <c r="D370" s="18" t="str">
        <f>IF(A370="","",IPMT('Zadání &amp; Výpočty'!$F$5/12,A370,'Zadání &amp; Výpočty'!$F$7,-'Zadání &amp; Výpočty'!$F$4,0))</f>
        <v/>
      </c>
      <c r="E370" s="15" t="str">
        <f t="shared" si="5"/>
        <v/>
      </c>
    </row>
    <row r="371" spans="1:5" x14ac:dyDescent="0.2">
      <c r="A371" s="13" t="str">
        <f>IF(A370&lt;'Zadání &amp; Výpočty'!$F$7,A370+1,"")</f>
        <v/>
      </c>
      <c r="B371" s="20" t="str">
        <f>IF(A371="","",PMT('Zadání &amp; Výpočty'!$F$5/12,'Zadání &amp; Výpočty'!$F$7-A370,-E370,0))</f>
        <v/>
      </c>
      <c r="C371" s="18" t="str">
        <f>IF(A371="","",PPMT('Zadání &amp; Výpočty'!$F$5/12,A371,'Zadání &amp; Výpočty'!$F$7,-'Zadání &amp; Výpočty'!$F$4,0,0))</f>
        <v/>
      </c>
      <c r="D371" s="18" t="str">
        <f>IF(A371="","",IPMT('Zadání &amp; Výpočty'!$F$5/12,A371,'Zadání &amp; Výpočty'!$F$7,-'Zadání &amp; Výpočty'!$F$4,0))</f>
        <v/>
      </c>
      <c r="E371" s="15" t="str">
        <f t="shared" si="5"/>
        <v/>
      </c>
    </row>
    <row r="372" spans="1:5" x14ac:dyDescent="0.2">
      <c r="A372" s="13" t="str">
        <f>IF(A371&lt;'Zadání &amp; Výpočty'!$F$7,A371+1,"")</f>
        <v/>
      </c>
      <c r="B372" s="20" t="str">
        <f>IF(A372="","",PMT('Zadání &amp; Výpočty'!$F$5/12,'Zadání &amp; Výpočty'!$F$7-A371,-E371,0))</f>
        <v/>
      </c>
      <c r="C372" s="18" t="str">
        <f>IF(A372="","",PPMT('Zadání &amp; Výpočty'!$F$5/12,A372,'Zadání &amp; Výpočty'!$F$7,-'Zadání &amp; Výpočty'!$F$4,0,0))</f>
        <v/>
      </c>
      <c r="D372" s="18" t="str">
        <f>IF(A372="","",IPMT('Zadání &amp; Výpočty'!$F$5/12,A372,'Zadání &amp; Výpočty'!$F$7,-'Zadání &amp; Výpočty'!$F$4,0))</f>
        <v/>
      </c>
      <c r="E372" s="15" t="str">
        <f t="shared" si="5"/>
        <v/>
      </c>
    </row>
    <row r="373" spans="1:5" x14ac:dyDescent="0.2">
      <c r="A373" s="13" t="str">
        <f>IF(A372&lt;'Zadání &amp; Výpočty'!$F$7,A372+1,"")</f>
        <v/>
      </c>
      <c r="B373" s="20" t="str">
        <f>IF(A373="","",PMT('Zadání &amp; Výpočty'!$F$5/12,'Zadání &amp; Výpočty'!$F$7-A372,-E372,0))</f>
        <v/>
      </c>
      <c r="C373" s="18" t="str">
        <f>IF(A373="","",PPMT('Zadání &amp; Výpočty'!$F$5/12,A373,'Zadání &amp; Výpočty'!$F$7,-'Zadání &amp; Výpočty'!$F$4,0,0))</f>
        <v/>
      </c>
      <c r="D373" s="18" t="str">
        <f>IF(A373="","",IPMT('Zadání &amp; Výpočty'!$F$5/12,A373,'Zadání &amp; Výpočty'!$F$7,-'Zadání &amp; Výpočty'!$F$4,0))</f>
        <v/>
      </c>
      <c r="E373" s="15" t="str">
        <f t="shared" si="5"/>
        <v/>
      </c>
    </row>
    <row r="374" spans="1:5" x14ac:dyDescent="0.2">
      <c r="A374" s="13" t="str">
        <f>IF(A373&lt;'Zadání &amp; Výpočty'!$F$7,A373+1,"")</f>
        <v/>
      </c>
      <c r="B374" s="20" t="str">
        <f>IF(A374="","",PMT('Zadání &amp; Výpočty'!$F$5/12,'Zadání &amp; Výpočty'!$F$7-A373,-E373,0))</f>
        <v/>
      </c>
      <c r="C374" s="18" t="str">
        <f>IF(A374="","",PPMT('Zadání &amp; Výpočty'!$F$5/12,A374,'Zadání &amp; Výpočty'!$F$7,-'Zadání &amp; Výpočty'!$F$4,0,0))</f>
        <v/>
      </c>
      <c r="D374" s="18" t="str">
        <f>IF(A374="","",IPMT('Zadání &amp; Výpočty'!$F$5/12,A374,'Zadání &amp; Výpočty'!$F$7,-'Zadání &amp; Výpočty'!$F$4,0))</f>
        <v/>
      </c>
      <c r="E374" s="15" t="str">
        <f t="shared" si="5"/>
        <v/>
      </c>
    </row>
    <row r="375" spans="1:5" x14ac:dyDescent="0.2">
      <c r="A375" s="13" t="str">
        <f>IF(A374&lt;'Zadání &amp; Výpočty'!$F$7,A374+1,"")</f>
        <v/>
      </c>
      <c r="B375" s="20" t="str">
        <f>IF(A375="","",PMT('Zadání &amp; Výpočty'!$F$5/12,'Zadání &amp; Výpočty'!$F$7-A374,-E374,0))</f>
        <v/>
      </c>
      <c r="C375" s="18" t="str">
        <f>IF(A375="","",PPMT('Zadání &amp; Výpočty'!$F$5/12,A375,'Zadání &amp; Výpočty'!$F$7,-'Zadání &amp; Výpočty'!$F$4,0,0))</f>
        <v/>
      </c>
      <c r="D375" s="18" t="str">
        <f>IF(A375="","",IPMT('Zadání &amp; Výpočty'!$F$5/12,A375,'Zadání &amp; Výpočty'!$F$7,-'Zadání &amp; Výpočty'!$F$4,0))</f>
        <v/>
      </c>
      <c r="E375" s="15" t="str">
        <f t="shared" si="5"/>
        <v/>
      </c>
    </row>
    <row r="376" spans="1:5" x14ac:dyDescent="0.2">
      <c r="A376" s="13" t="str">
        <f>IF(A375&lt;'Zadání &amp; Výpočty'!$F$7,A375+1,"")</f>
        <v/>
      </c>
      <c r="B376" s="20" t="str">
        <f>IF(A376="","",PMT('Zadání &amp; Výpočty'!$F$5/12,'Zadání &amp; Výpočty'!$F$7-A375,-E375,0))</f>
        <v/>
      </c>
      <c r="C376" s="18" t="str">
        <f>IF(A376="","",PPMT('Zadání &amp; Výpočty'!$F$5/12,A376,'Zadání &amp; Výpočty'!$F$7,-'Zadání &amp; Výpočty'!$F$4,0,0))</f>
        <v/>
      </c>
      <c r="D376" s="18" t="str">
        <f>IF(A376="","",IPMT('Zadání &amp; Výpočty'!$F$5/12,A376,'Zadání &amp; Výpočty'!$F$7,-'Zadání &amp; Výpočty'!$F$4,0))</f>
        <v/>
      </c>
      <c r="E376" s="15" t="str">
        <f t="shared" si="5"/>
        <v/>
      </c>
    </row>
    <row r="377" spans="1:5" x14ac:dyDescent="0.2">
      <c r="A377" s="13" t="str">
        <f>IF(A376&lt;'Zadání &amp; Výpočty'!$F$7,A376+1,"")</f>
        <v/>
      </c>
      <c r="B377" s="20" t="str">
        <f>IF(A377="","",PMT('Zadání &amp; Výpočty'!$F$5/12,'Zadání &amp; Výpočty'!$F$7-A376,-E376,0))</f>
        <v/>
      </c>
      <c r="C377" s="18" t="str">
        <f>IF(A377="","",PPMT('Zadání &amp; Výpočty'!$F$5/12,A377,'Zadání &amp; Výpočty'!$F$7,-'Zadání &amp; Výpočty'!$F$4,0,0))</f>
        <v/>
      </c>
      <c r="D377" s="18" t="str">
        <f>IF(A377="","",IPMT('Zadání &amp; Výpočty'!$F$5/12,A377,'Zadání &amp; Výpočty'!$F$7,-'Zadání &amp; Výpočty'!$F$4,0))</f>
        <v/>
      </c>
      <c r="E377" s="15" t="str">
        <f t="shared" si="5"/>
        <v/>
      </c>
    </row>
    <row r="378" spans="1:5" x14ac:dyDescent="0.2">
      <c r="A378" s="13" t="str">
        <f>IF(A377&lt;'Zadání &amp; Výpočty'!$F$7,A377+1,"")</f>
        <v/>
      </c>
      <c r="B378" s="20" t="str">
        <f>IF(A378="","",PMT('Zadání &amp; Výpočty'!$F$5/12,'Zadání &amp; Výpočty'!$F$7-A377,-E377,0))</f>
        <v/>
      </c>
      <c r="C378" s="18" t="str">
        <f>IF(A378="","",PPMT('Zadání &amp; Výpočty'!$F$5/12,A378,'Zadání &amp; Výpočty'!$F$7,-'Zadání &amp; Výpočty'!$F$4,0,0))</f>
        <v/>
      </c>
      <c r="D378" s="18" t="str">
        <f>IF(A378="","",IPMT('Zadání &amp; Výpočty'!$F$5/12,A378,'Zadání &amp; Výpočty'!$F$7,-'Zadání &amp; Výpočty'!$F$4,0))</f>
        <v/>
      </c>
      <c r="E378" s="15" t="str">
        <f t="shared" si="5"/>
        <v/>
      </c>
    </row>
    <row r="379" spans="1:5" x14ac:dyDescent="0.2">
      <c r="A379" s="13" t="str">
        <f>IF(A378&lt;'Zadání &amp; Výpočty'!$F$7,A378+1,"")</f>
        <v/>
      </c>
      <c r="B379" s="20" t="str">
        <f>IF(A379="","",PMT('Zadání &amp; Výpočty'!$F$5/12,'Zadání &amp; Výpočty'!$F$7-A378,-E378,0))</f>
        <v/>
      </c>
      <c r="C379" s="18" t="str">
        <f>IF(A379="","",PPMT('Zadání &amp; Výpočty'!$F$5/12,A379,'Zadání &amp; Výpočty'!$F$7,-'Zadání &amp; Výpočty'!$F$4,0,0))</f>
        <v/>
      </c>
      <c r="D379" s="18" t="str">
        <f>IF(A379="","",IPMT('Zadání &amp; Výpočty'!$F$5/12,A379,'Zadání &amp; Výpočty'!$F$7,-'Zadání &amp; Výpočty'!$F$4,0))</f>
        <v/>
      </c>
      <c r="E379" s="15" t="str">
        <f t="shared" si="5"/>
        <v/>
      </c>
    </row>
    <row r="380" spans="1:5" x14ac:dyDescent="0.2">
      <c r="A380" s="13" t="str">
        <f>IF(A379&lt;'Zadání &amp; Výpočty'!$F$7,A379+1,"")</f>
        <v/>
      </c>
      <c r="B380" s="20" t="str">
        <f>IF(A380="","",PMT('Zadání &amp; Výpočty'!$F$5/12,'Zadání &amp; Výpočty'!$F$7-A379,-E379,0))</f>
        <v/>
      </c>
      <c r="C380" s="18" t="str">
        <f>IF(A380="","",PPMT('Zadání &amp; Výpočty'!$F$5/12,A380,'Zadání &amp; Výpočty'!$F$7,-'Zadání &amp; Výpočty'!$F$4,0,0))</f>
        <v/>
      </c>
      <c r="D380" s="18" t="str">
        <f>IF(A380="","",IPMT('Zadání &amp; Výpočty'!$F$5/12,A380,'Zadání &amp; Výpočty'!$F$7,-'Zadání &amp; Výpočty'!$F$4,0))</f>
        <v/>
      </c>
      <c r="E380" s="15" t="str">
        <f t="shared" si="5"/>
        <v/>
      </c>
    </row>
    <row r="381" spans="1:5" x14ac:dyDescent="0.2">
      <c r="A381" s="13" t="str">
        <f>IF(A380&lt;'Zadání &amp; Výpočty'!$F$7,A380+1,"")</f>
        <v/>
      </c>
      <c r="B381" s="20" t="str">
        <f>IF(A381="","",PMT('Zadání &amp; Výpočty'!$F$5/12,'Zadání &amp; Výpočty'!$F$7-A380,-E380,0))</f>
        <v/>
      </c>
      <c r="C381" s="18" t="str">
        <f>IF(A381="","",PPMT('Zadání &amp; Výpočty'!$F$5/12,A381,'Zadání &amp; Výpočty'!$F$7,-'Zadání &amp; Výpočty'!$F$4,0,0))</f>
        <v/>
      </c>
      <c r="D381" s="18" t="str">
        <f>IF(A381="","",IPMT('Zadání &amp; Výpočty'!$F$5/12,A381,'Zadání &amp; Výpočty'!$F$7,-'Zadání &amp; Výpočty'!$F$4,0))</f>
        <v/>
      </c>
      <c r="E381" s="15" t="str">
        <f t="shared" si="5"/>
        <v/>
      </c>
    </row>
    <row r="382" spans="1:5" x14ac:dyDescent="0.2">
      <c r="A382" s="13" t="str">
        <f>IF(A381&lt;'Zadání &amp; Výpočty'!$F$7,A381+1,"")</f>
        <v/>
      </c>
      <c r="B382" s="20" t="str">
        <f>IF(A382="","",PMT('Zadání &amp; Výpočty'!$F$5/12,'Zadání &amp; Výpočty'!$F$7-A381,-E381,0))</f>
        <v/>
      </c>
      <c r="C382" s="18" t="str">
        <f>IF(A382="","",PPMT('Zadání &amp; Výpočty'!$F$5/12,A382,'Zadání &amp; Výpočty'!$F$7,-'Zadání &amp; Výpočty'!$F$4,0,0))</f>
        <v/>
      </c>
      <c r="D382" s="18" t="str">
        <f>IF(A382="","",IPMT('Zadání &amp; Výpočty'!$F$5/12,A382,'Zadání &amp; Výpočty'!$F$7,-'Zadání &amp; Výpočty'!$F$4,0))</f>
        <v/>
      </c>
      <c r="E382" s="15" t="str">
        <f t="shared" si="5"/>
        <v/>
      </c>
    </row>
    <row r="383" spans="1:5" x14ac:dyDescent="0.2">
      <c r="A383" s="13" t="str">
        <f>IF(A382&lt;'Zadání &amp; Výpočty'!$F$7,A382+1,"")</f>
        <v/>
      </c>
      <c r="B383" s="20" t="str">
        <f>IF(A383="","",PMT('Zadání &amp; Výpočty'!$F$5/12,'Zadání &amp; Výpočty'!$F$7-A382,-E382,0))</f>
        <v/>
      </c>
      <c r="C383" s="18" t="str">
        <f>IF(A383="","",PPMT('Zadání &amp; Výpočty'!$F$5/12,A383,'Zadání &amp; Výpočty'!$F$7,-'Zadání &amp; Výpočty'!$F$4,0,0))</f>
        <v/>
      </c>
      <c r="D383" s="18" t="str">
        <f>IF(A383="","",IPMT('Zadání &amp; Výpočty'!$F$5/12,A383,'Zadání &amp; Výpočty'!$F$7,-'Zadání &amp; Výpočty'!$F$4,0))</f>
        <v/>
      </c>
      <c r="E383" s="15" t="str">
        <f t="shared" si="5"/>
        <v/>
      </c>
    </row>
    <row r="384" spans="1:5" x14ac:dyDescent="0.2">
      <c r="A384" s="13" t="str">
        <f>IF(A383&lt;'Zadání &amp; Výpočty'!$F$7,A383+1,"")</f>
        <v/>
      </c>
      <c r="B384" s="20" t="str">
        <f>IF(A384="","",PMT('Zadání &amp; Výpočty'!$F$5/12,'Zadání &amp; Výpočty'!$F$7-A383,-E383,0))</f>
        <v/>
      </c>
      <c r="C384" s="18" t="str">
        <f>IF(A384="","",PPMT('Zadání &amp; Výpočty'!$F$5/12,A384,'Zadání &amp; Výpočty'!$F$7,-'Zadání &amp; Výpočty'!$F$4,0,0))</f>
        <v/>
      </c>
      <c r="D384" s="18" t="str">
        <f>IF(A384="","",IPMT('Zadání &amp; Výpočty'!$F$5/12,A384,'Zadání &amp; Výpočty'!$F$7,-'Zadání &amp; Výpočty'!$F$4,0))</f>
        <v/>
      </c>
      <c r="E384" s="15" t="str">
        <f t="shared" si="5"/>
        <v/>
      </c>
    </row>
    <row r="385" spans="1:5" x14ac:dyDescent="0.2">
      <c r="A385" s="13" t="str">
        <f>IF(A384&lt;'Zadání &amp; Výpočty'!$F$7,A384+1,"")</f>
        <v/>
      </c>
      <c r="B385" s="20" t="str">
        <f>IF(A385="","",PMT('Zadání &amp; Výpočty'!$F$5/12,'Zadání &amp; Výpočty'!$F$7-A384,-E384,0))</f>
        <v/>
      </c>
      <c r="C385" s="18" t="str">
        <f>IF(A385="","",PPMT('Zadání &amp; Výpočty'!$F$5/12,A385,'Zadání &amp; Výpočty'!$F$7,-'Zadání &amp; Výpočty'!$F$4,0,0))</f>
        <v/>
      </c>
      <c r="D385" s="18" t="str">
        <f>IF(A385="","",IPMT('Zadání &amp; Výpočty'!$F$5/12,A385,'Zadání &amp; Výpočty'!$F$7,-'Zadání &amp; Výpočty'!$F$4,0))</f>
        <v/>
      </c>
      <c r="E385" s="15" t="str">
        <f t="shared" si="5"/>
        <v/>
      </c>
    </row>
    <row r="386" spans="1:5" x14ac:dyDescent="0.2">
      <c r="A386" s="13" t="str">
        <f>IF(A385&lt;'Zadání &amp; Výpočty'!$F$7,A385+1,"")</f>
        <v/>
      </c>
      <c r="B386" s="20" t="str">
        <f>IF(A386="","",PMT('Zadání &amp; Výpočty'!$F$5/12,'Zadání &amp; Výpočty'!$F$7-A385,-E385,0))</f>
        <v/>
      </c>
      <c r="C386" s="18" t="str">
        <f>IF(A386="","",PPMT('Zadání &amp; Výpočty'!$F$5/12,A386,'Zadání &amp; Výpočty'!$F$7,-'Zadání &amp; Výpočty'!$F$4,0,0))</f>
        <v/>
      </c>
      <c r="D386" s="18" t="str">
        <f>IF(A386="","",IPMT('Zadání &amp; Výpočty'!$F$5/12,A386,'Zadání &amp; Výpočty'!$F$7,-'Zadání &amp; Výpočty'!$F$4,0))</f>
        <v/>
      </c>
      <c r="E386" s="15" t="str">
        <f t="shared" si="5"/>
        <v/>
      </c>
    </row>
    <row r="387" spans="1:5" x14ac:dyDescent="0.2">
      <c r="A387" s="13" t="str">
        <f>IF(A386&lt;'Zadání &amp; Výpočty'!$F$7,A386+1,"")</f>
        <v/>
      </c>
      <c r="B387" s="20" t="str">
        <f>IF(A387="","",PMT('Zadání &amp; Výpočty'!$F$5/12,'Zadání &amp; Výpočty'!$F$7-A386,-E386,0))</f>
        <v/>
      </c>
      <c r="C387" s="18" t="str">
        <f>IF(A387="","",PPMT('Zadání &amp; Výpočty'!$F$5/12,A387,'Zadání &amp; Výpočty'!$F$7,-'Zadání &amp; Výpočty'!$F$4,0,0))</f>
        <v/>
      </c>
      <c r="D387" s="18" t="str">
        <f>IF(A387="","",IPMT('Zadání &amp; Výpočty'!$F$5/12,A387,'Zadání &amp; Výpočty'!$F$7,-'Zadání &amp; Výpočty'!$F$4,0))</f>
        <v/>
      </c>
      <c r="E387" s="15" t="str">
        <f t="shared" si="5"/>
        <v/>
      </c>
    </row>
    <row r="388" spans="1:5" x14ac:dyDescent="0.2">
      <c r="A388" s="13" t="str">
        <f>IF(A387&lt;'Zadání &amp; Výpočty'!$F$7,A387+1,"")</f>
        <v/>
      </c>
      <c r="B388" s="20" t="str">
        <f>IF(A388="","",PMT('Zadání &amp; Výpočty'!$F$5/12,'Zadání &amp; Výpočty'!$F$7-A387,-E387,0))</f>
        <v/>
      </c>
      <c r="C388" s="18" t="str">
        <f>IF(A388="","",PPMT('Zadání &amp; Výpočty'!$F$5/12,A388,'Zadání &amp; Výpočty'!$F$7,-'Zadání &amp; Výpočty'!$F$4,0,0))</f>
        <v/>
      </c>
      <c r="D388" s="18" t="str">
        <f>IF(A388="","",IPMT('Zadání &amp; Výpočty'!$F$5/12,A388,'Zadání &amp; Výpočty'!$F$7,-'Zadání &amp; Výpočty'!$F$4,0))</f>
        <v/>
      </c>
      <c r="E388" s="15" t="str">
        <f t="shared" si="5"/>
        <v/>
      </c>
    </row>
    <row r="389" spans="1:5" x14ac:dyDescent="0.2">
      <c r="A389" s="13" t="str">
        <f>IF(A388&lt;'Zadání &amp; Výpočty'!$F$7,A388+1,"")</f>
        <v/>
      </c>
      <c r="B389" s="20" t="str">
        <f>IF(A389="","",PMT('Zadání &amp; Výpočty'!$F$5/12,'Zadání &amp; Výpočty'!$F$7-A388,-E388,0))</f>
        <v/>
      </c>
      <c r="C389" s="18" t="str">
        <f>IF(A389="","",PPMT('Zadání &amp; Výpočty'!$F$5/12,A389,'Zadání &amp; Výpočty'!$F$7,-'Zadání &amp; Výpočty'!$F$4,0,0))</f>
        <v/>
      </c>
      <c r="D389" s="18" t="str">
        <f>IF(A389="","",IPMT('Zadání &amp; Výpočty'!$F$5/12,A389,'Zadání &amp; Výpočty'!$F$7,-'Zadání &amp; Výpočty'!$F$4,0))</f>
        <v/>
      </c>
      <c r="E389" s="15" t="str">
        <f t="shared" si="5"/>
        <v/>
      </c>
    </row>
    <row r="390" spans="1:5" x14ac:dyDescent="0.2">
      <c r="A390" s="13" t="str">
        <f>IF(A389&lt;'Zadání &amp; Výpočty'!$F$7,A389+1,"")</f>
        <v/>
      </c>
      <c r="B390" s="20" t="str">
        <f>IF(A390="","",PMT('Zadání &amp; Výpočty'!$F$5/12,'Zadání &amp; Výpočty'!$F$7-A389,-E389,0))</f>
        <v/>
      </c>
      <c r="C390" s="18" t="str">
        <f>IF(A390="","",PPMT('Zadání &amp; Výpočty'!$F$5/12,A390,'Zadání &amp; Výpočty'!$F$7,-'Zadání &amp; Výpočty'!$F$4,0,0))</f>
        <v/>
      </c>
      <c r="D390" s="18" t="str">
        <f>IF(A390="","",IPMT('Zadání &amp; Výpočty'!$F$5/12,A390,'Zadání &amp; Výpočty'!$F$7,-'Zadání &amp; Výpočty'!$F$4,0))</f>
        <v/>
      </c>
      <c r="E390" s="15" t="str">
        <f t="shared" ref="E390:E453" si="6">IF(A390="","",E389-C390)</f>
        <v/>
      </c>
    </row>
    <row r="391" spans="1:5" x14ac:dyDescent="0.2">
      <c r="A391" s="13" t="str">
        <f>IF(A390&lt;'Zadání &amp; Výpočty'!$F$7,A390+1,"")</f>
        <v/>
      </c>
      <c r="B391" s="20" t="str">
        <f>IF(A391="","",PMT('Zadání &amp; Výpočty'!$F$5/12,'Zadání &amp; Výpočty'!$F$7-A390,-E390,0))</f>
        <v/>
      </c>
      <c r="C391" s="18" t="str">
        <f>IF(A391="","",PPMT('Zadání &amp; Výpočty'!$F$5/12,A391,'Zadání &amp; Výpočty'!$F$7,-'Zadání &amp; Výpočty'!$F$4,0,0))</f>
        <v/>
      </c>
      <c r="D391" s="18" t="str">
        <f>IF(A391="","",IPMT('Zadání &amp; Výpočty'!$F$5/12,A391,'Zadání &amp; Výpočty'!$F$7,-'Zadání &amp; Výpočty'!$F$4,0))</f>
        <v/>
      </c>
      <c r="E391" s="15" t="str">
        <f t="shared" si="6"/>
        <v/>
      </c>
    </row>
    <row r="392" spans="1:5" x14ac:dyDescent="0.2">
      <c r="A392" s="13" t="str">
        <f>IF(A391&lt;'Zadání &amp; Výpočty'!$F$7,A391+1,"")</f>
        <v/>
      </c>
      <c r="B392" s="20" t="str">
        <f>IF(A392="","",PMT('Zadání &amp; Výpočty'!$F$5/12,'Zadání &amp; Výpočty'!$F$7-A391,-E391,0))</f>
        <v/>
      </c>
      <c r="C392" s="18" t="str">
        <f>IF(A392="","",PPMT('Zadání &amp; Výpočty'!$F$5/12,A392,'Zadání &amp; Výpočty'!$F$7,-'Zadání &amp; Výpočty'!$F$4,0,0))</f>
        <v/>
      </c>
      <c r="D392" s="18" t="str">
        <f>IF(A392="","",IPMT('Zadání &amp; Výpočty'!$F$5/12,A392,'Zadání &amp; Výpočty'!$F$7,-'Zadání &amp; Výpočty'!$F$4,0))</f>
        <v/>
      </c>
      <c r="E392" s="15" t="str">
        <f t="shared" si="6"/>
        <v/>
      </c>
    </row>
    <row r="393" spans="1:5" x14ac:dyDescent="0.2">
      <c r="A393" s="13" t="str">
        <f>IF(A392&lt;'Zadání &amp; Výpočty'!$F$7,A392+1,"")</f>
        <v/>
      </c>
      <c r="B393" s="20" t="str">
        <f>IF(A393="","",PMT('Zadání &amp; Výpočty'!$F$5/12,'Zadání &amp; Výpočty'!$F$7-A392,-E392,0))</f>
        <v/>
      </c>
      <c r="C393" s="18" t="str">
        <f>IF(A393="","",PPMT('Zadání &amp; Výpočty'!$F$5/12,A393,'Zadání &amp; Výpočty'!$F$7,-'Zadání &amp; Výpočty'!$F$4,0,0))</f>
        <v/>
      </c>
      <c r="D393" s="18" t="str">
        <f>IF(A393="","",IPMT('Zadání &amp; Výpočty'!$F$5/12,A393,'Zadání &amp; Výpočty'!$F$7,-'Zadání &amp; Výpočty'!$F$4,0))</f>
        <v/>
      </c>
      <c r="E393" s="15" t="str">
        <f t="shared" si="6"/>
        <v/>
      </c>
    </row>
    <row r="394" spans="1:5" x14ac:dyDescent="0.2">
      <c r="A394" s="13" t="str">
        <f>IF(A393&lt;'Zadání &amp; Výpočty'!$F$7,A393+1,"")</f>
        <v/>
      </c>
      <c r="B394" s="20" t="str">
        <f>IF(A394="","",PMT('Zadání &amp; Výpočty'!$F$5/12,'Zadání &amp; Výpočty'!$F$7-A393,-E393,0))</f>
        <v/>
      </c>
      <c r="C394" s="18" t="str">
        <f>IF(A394="","",PPMT('Zadání &amp; Výpočty'!$F$5/12,A394,'Zadání &amp; Výpočty'!$F$7,-'Zadání &amp; Výpočty'!$F$4,0,0))</f>
        <v/>
      </c>
      <c r="D394" s="18" t="str">
        <f>IF(A394="","",IPMT('Zadání &amp; Výpočty'!$F$5/12,A394,'Zadání &amp; Výpočty'!$F$7,-'Zadání &amp; Výpočty'!$F$4,0))</f>
        <v/>
      </c>
      <c r="E394" s="15" t="str">
        <f t="shared" si="6"/>
        <v/>
      </c>
    </row>
    <row r="395" spans="1:5" x14ac:dyDescent="0.2">
      <c r="A395" s="13" t="str">
        <f>IF(A394&lt;'Zadání &amp; Výpočty'!$F$7,A394+1,"")</f>
        <v/>
      </c>
      <c r="B395" s="20" t="str">
        <f>IF(A395="","",PMT('Zadání &amp; Výpočty'!$F$5/12,'Zadání &amp; Výpočty'!$F$7-A394,-E394,0))</f>
        <v/>
      </c>
      <c r="C395" s="18" t="str">
        <f>IF(A395="","",PPMT('Zadání &amp; Výpočty'!$F$5/12,A395,'Zadání &amp; Výpočty'!$F$7,-'Zadání &amp; Výpočty'!$F$4,0,0))</f>
        <v/>
      </c>
      <c r="D395" s="18" t="str">
        <f>IF(A395="","",IPMT('Zadání &amp; Výpočty'!$F$5/12,A395,'Zadání &amp; Výpočty'!$F$7,-'Zadání &amp; Výpočty'!$F$4,0))</f>
        <v/>
      </c>
      <c r="E395" s="15" t="str">
        <f t="shared" si="6"/>
        <v/>
      </c>
    </row>
    <row r="396" spans="1:5" x14ac:dyDescent="0.2">
      <c r="A396" s="13" t="str">
        <f>IF(A395&lt;'Zadání &amp; Výpočty'!$F$7,A395+1,"")</f>
        <v/>
      </c>
      <c r="B396" s="20" t="str">
        <f>IF(A396="","",PMT('Zadání &amp; Výpočty'!$F$5/12,'Zadání &amp; Výpočty'!$F$7-A395,-E395,0))</f>
        <v/>
      </c>
      <c r="C396" s="18" t="str">
        <f>IF(A396="","",PPMT('Zadání &amp; Výpočty'!$F$5/12,A396,'Zadání &amp; Výpočty'!$F$7,-'Zadání &amp; Výpočty'!$F$4,0,0))</f>
        <v/>
      </c>
      <c r="D396" s="18" t="str">
        <f>IF(A396="","",IPMT('Zadání &amp; Výpočty'!$F$5/12,A396,'Zadání &amp; Výpočty'!$F$7,-'Zadání &amp; Výpočty'!$F$4,0))</f>
        <v/>
      </c>
      <c r="E396" s="15" t="str">
        <f t="shared" si="6"/>
        <v/>
      </c>
    </row>
    <row r="397" spans="1:5" x14ac:dyDescent="0.2">
      <c r="A397" s="13" t="str">
        <f>IF(A396&lt;'Zadání &amp; Výpočty'!$F$7,A396+1,"")</f>
        <v/>
      </c>
      <c r="B397" s="20" t="str">
        <f>IF(A397="","",PMT('Zadání &amp; Výpočty'!$F$5/12,'Zadání &amp; Výpočty'!$F$7-A396,-E396,0))</f>
        <v/>
      </c>
      <c r="C397" s="18" t="str">
        <f>IF(A397="","",PPMT('Zadání &amp; Výpočty'!$F$5/12,A397,'Zadání &amp; Výpočty'!$F$7,-'Zadání &amp; Výpočty'!$F$4,0,0))</f>
        <v/>
      </c>
      <c r="D397" s="18" t="str">
        <f>IF(A397="","",IPMT('Zadání &amp; Výpočty'!$F$5/12,A397,'Zadání &amp; Výpočty'!$F$7,-'Zadání &amp; Výpočty'!$F$4,0))</f>
        <v/>
      </c>
      <c r="E397" s="15" t="str">
        <f t="shared" si="6"/>
        <v/>
      </c>
    </row>
    <row r="398" spans="1:5" x14ac:dyDescent="0.2">
      <c r="A398" s="13" t="str">
        <f>IF(A397&lt;'Zadání &amp; Výpočty'!$F$7,A397+1,"")</f>
        <v/>
      </c>
      <c r="B398" s="20" t="str">
        <f>IF(A398="","",PMT('Zadání &amp; Výpočty'!$F$5/12,'Zadání &amp; Výpočty'!$F$7-A397,-E397,0))</f>
        <v/>
      </c>
      <c r="C398" s="18" t="str">
        <f>IF(A398="","",PPMT('Zadání &amp; Výpočty'!$F$5/12,A398,'Zadání &amp; Výpočty'!$F$7,-'Zadání &amp; Výpočty'!$F$4,0,0))</f>
        <v/>
      </c>
      <c r="D398" s="18" t="str">
        <f>IF(A398="","",IPMT('Zadání &amp; Výpočty'!$F$5/12,A398,'Zadání &amp; Výpočty'!$F$7,-'Zadání &amp; Výpočty'!$F$4,0))</f>
        <v/>
      </c>
      <c r="E398" s="15" t="str">
        <f t="shared" si="6"/>
        <v/>
      </c>
    </row>
    <row r="399" spans="1:5" x14ac:dyDescent="0.2">
      <c r="A399" s="13" t="str">
        <f>IF(A398&lt;'Zadání &amp; Výpočty'!$F$7,A398+1,"")</f>
        <v/>
      </c>
      <c r="B399" s="20" t="str">
        <f>IF(A399="","",PMT('Zadání &amp; Výpočty'!$F$5/12,'Zadání &amp; Výpočty'!$F$7-A398,-E398,0))</f>
        <v/>
      </c>
      <c r="C399" s="18" t="str">
        <f>IF(A399="","",PPMT('Zadání &amp; Výpočty'!$F$5/12,A399,'Zadání &amp; Výpočty'!$F$7,-'Zadání &amp; Výpočty'!$F$4,0,0))</f>
        <v/>
      </c>
      <c r="D399" s="18" t="str">
        <f>IF(A399="","",IPMT('Zadání &amp; Výpočty'!$F$5/12,A399,'Zadání &amp; Výpočty'!$F$7,-'Zadání &amp; Výpočty'!$F$4,0))</f>
        <v/>
      </c>
      <c r="E399" s="15" t="str">
        <f t="shared" si="6"/>
        <v/>
      </c>
    </row>
    <row r="400" spans="1:5" x14ac:dyDescent="0.2">
      <c r="A400" s="13" t="str">
        <f>IF(A399&lt;'Zadání &amp; Výpočty'!$F$7,A399+1,"")</f>
        <v/>
      </c>
      <c r="B400" s="20" t="str">
        <f>IF(A400="","",PMT('Zadání &amp; Výpočty'!$F$5/12,'Zadání &amp; Výpočty'!$F$7-A399,-E399,0))</f>
        <v/>
      </c>
      <c r="C400" s="18" t="str">
        <f>IF(A400="","",PPMT('Zadání &amp; Výpočty'!$F$5/12,A400,'Zadání &amp; Výpočty'!$F$7,-'Zadání &amp; Výpočty'!$F$4,0,0))</f>
        <v/>
      </c>
      <c r="D400" s="18" t="str">
        <f>IF(A400="","",IPMT('Zadání &amp; Výpočty'!$F$5/12,A400,'Zadání &amp; Výpočty'!$F$7,-'Zadání &amp; Výpočty'!$F$4,0))</f>
        <v/>
      </c>
      <c r="E400" s="15" t="str">
        <f t="shared" si="6"/>
        <v/>
      </c>
    </row>
    <row r="401" spans="1:5" x14ac:dyDescent="0.2">
      <c r="A401" s="13" t="str">
        <f>IF(A400&lt;'Zadání &amp; Výpočty'!$F$7,A400+1,"")</f>
        <v/>
      </c>
      <c r="B401" s="20" t="str">
        <f>IF(A401="","",PMT('Zadání &amp; Výpočty'!$F$5/12,'Zadání &amp; Výpočty'!$F$7-A400,-E400,0))</f>
        <v/>
      </c>
      <c r="C401" s="18" t="str">
        <f>IF(A401="","",PPMT('Zadání &amp; Výpočty'!$F$5/12,A401,'Zadání &amp; Výpočty'!$F$7,-'Zadání &amp; Výpočty'!$F$4,0,0))</f>
        <v/>
      </c>
      <c r="D401" s="18" t="str">
        <f>IF(A401="","",IPMT('Zadání &amp; Výpočty'!$F$5/12,A401,'Zadání &amp; Výpočty'!$F$7,-'Zadání &amp; Výpočty'!$F$4,0))</f>
        <v/>
      </c>
      <c r="E401" s="15" t="str">
        <f t="shared" si="6"/>
        <v/>
      </c>
    </row>
    <row r="402" spans="1:5" x14ac:dyDescent="0.2">
      <c r="A402" s="13" t="str">
        <f>IF(A401&lt;'Zadání &amp; Výpočty'!$F$7,A401+1,"")</f>
        <v/>
      </c>
      <c r="B402" s="20" t="str">
        <f>IF(A402="","",PMT('Zadání &amp; Výpočty'!$F$5/12,'Zadání &amp; Výpočty'!$F$7-A401,-E401,0))</f>
        <v/>
      </c>
      <c r="C402" s="18" t="str">
        <f>IF(A402="","",PPMT('Zadání &amp; Výpočty'!$F$5/12,A402,'Zadání &amp; Výpočty'!$F$7,-'Zadání &amp; Výpočty'!$F$4,0,0))</f>
        <v/>
      </c>
      <c r="D402" s="18" t="str">
        <f>IF(A402="","",IPMT('Zadání &amp; Výpočty'!$F$5/12,A402,'Zadání &amp; Výpočty'!$F$7,-'Zadání &amp; Výpočty'!$F$4,0))</f>
        <v/>
      </c>
      <c r="E402" s="15" t="str">
        <f t="shared" si="6"/>
        <v/>
      </c>
    </row>
    <row r="403" spans="1:5" x14ac:dyDescent="0.2">
      <c r="A403" s="13" t="str">
        <f>IF(A402&lt;'Zadání &amp; Výpočty'!$F$7,A402+1,"")</f>
        <v/>
      </c>
      <c r="B403" s="20" t="str">
        <f>IF(A403="","",PMT('Zadání &amp; Výpočty'!$F$5/12,'Zadání &amp; Výpočty'!$F$7-A402,-E402,0))</f>
        <v/>
      </c>
      <c r="C403" s="18" t="str">
        <f>IF(A403="","",PPMT('Zadání &amp; Výpočty'!$F$5/12,A403,'Zadání &amp; Výpočty'!$F$7,-'Zadání &amp; Výpočty'!$F$4,0,0))</f>
        <v/>
      </c>
      <c r="D403" s="18" t="str">
        <f>IF(A403="","",IPMT('Zadání &amp; Výpočty'!$F$5/12,A403,'Zadání &amp; Výpočty'!$F$7,-'Zadání &amp; Výpočty'!$F$4,0))</f>
        <v/>
      </c>
      <c r="E403" s="15" t="str">
        <f t="shared" si="6"/>
        <v/>
      </c>
    </row>
    <row r="404" spans="1:5" x14ac:dyDescent="0.2">
      <c r="A404" s="13" t="str">
        <f>IF(A403&lt;'Zadání &amp; Výpočty'!$F$7,A403+1,"")</f>
        <v/>
      </c>
      <c r="B404" s="20" t="str">
        <f>IF(A404="","",PMT('Zadání &amp; Výpočty'!$F$5/12,'Zadání &amp; Výpočty'!$F$7-A403,-E403,0))</f>
        <v/>
      </c>
      <c r="C404" s="18" t="str">
        <f>IF(A404="","",PPMT('Zadání &amp; Výpočty'!$F$5/12,A404,'Zadání &amp; Výpočty'!$F$7,-'Zadání &amp; Výpočty'!$F$4,0,0))</f>
        <v/>
      </c>
      <c r="D404" s="18" t="str">
        <f>IF(A404="","",IPMT('Zadání &amp; Výpočty'!$F$5/12,A404,'Zadání &amp; Výpočty'!$F$7,-'Zadání &amp; Výpočty'!$F$4,0))</f>
        <v/>
      </c>
      <c r="E404" s="15" t="str">
        <f t="shared" si="6"/>
        <v/>
      </c>
    </row>
    <row r="405" spans="1:5" x14ac:dyDescent="0.2">
      <c r="A405" s="13" t="str">
        <f>IF(A404&lt;'Zadání &amp; Výpočty'!$F$7,A404+1,"")</f>
        <v/>
      </c>
      <c r="B405" s="20" t="str">
        <f>IF(A405="","",PMT('Zadání &amp; Výpočty'!$F$5/12,'Zadání &amp; Výpočty'!$F$7-A404,-E404,0))</f>
        <v/>
      </c>
      <c r="C405" s="18" t="str">
        <f>IF(A405="","",PPMT('Zadání &amp; Výpočty'!$F$5/12,A405,'Zadání &amp; Výpočty'!$F$7,-'Zadání &amp; Výpočty'!$F$4,0,0))</f>
        <v/>
      </c>
      <c r="D405" s="18" t="str">
        <f>IF(A405="","",IPMT('Zadání &amp; Výpočty'!$F$5/12,A405,'Zadání &amp; Výpočty'!$F$7,-'Zadání &amp; Výpočty'!$F$4,0))</f>
        <v/>
      </c>
      <c r="E405" s="15" t="str">
        <f t="shared" si="6"/>
        <v/>
      </c>
    </row>
    <row r="406" spans="1:5" x14ac:dyDescent="0.2">
      <c r="A406" s="13" t="str">
        <f>IF(A405&lt;'Zadání &amp; Výpočty'!$F$7,A405+1,"")</f>
        <v/>
      </c>
      <c r="B406" s="20" t="str">
        <f>IF(A406="","",PMT('Zadání &amp; Výpočty'!$F$5/12,'Zadání &amp; Výpočty'!$F$7-A405,-E405,0))</f>
        <v/>
      </c>
      <c r="C406" s="18" t="str">
        <f>IF(A406="","",PPMT('Zadání &amp; Výpočty'!$F$5/12,A406,'Zadání &amp; Výpočty'!$F$7,-'Zadání &amp; Výpočty'!$F$4,0,0))</f>
        <v/>
      </c>
      <c r="D406" s="18" t="str">
        <f>IF(A406="","",IPMT('Zadání &amp; Výpočty'!$F$5/12,A406,'Zadání &amp; Výpočty'!$F$7,-'Zadání &amp; Výpočty'!$F$4,0))</f>
        <v/>
      </c>
      <c r="E406" s="15" t="str">
        <f t="shared" si="6"/>
        <v/>
      </c>
    </row>
    <row r="407" spans="1:5" x14ac:dyDescent="0.2">
      <c r="A407" s="13" t="str">
        <f>IF(A406&lt;'Zadání &amp; Výpočty'!$F$7,A406+1,"")</f>
        <v/>
      </c>
      <c r="B407" s="20" t="str">
        <f>IF(A407="","",PMT('Zadání &amp; Výpočty'!$F$5/12,'Zadání &amp; Výpočty'!$F$7-A406,-E406,0))</f>
        <v/>
      </c>
      <c r="C407" s="18" t="str">
        <f>IF(A407="","",PPMT('Zadání &amp; Výpočty'!$F$5/12,A407,'Zadání &amp; Výpočty'!$F$7,-'Zadání &amp; Výpočty'!$F$4,0,0))</f>
        <v/>
      </c>
      <c r="D407" s="18" t="str">
        <f>IF(A407="","",IPMT('Zadání &amp; Výpočty'!$F$5/12,A407,'Zadání &amp; Výpočty'!$F$7,-'Zadání &amp; Výpočty'!$F$4,0))</f>
        <v/>
      </c>
      <c r="E407" s="15" t="str">
        <f t="shared" si="6"/>
        <v/>
      </c>
    </row>
    <row r="408" spans="1:5" x14ac:dyDescent="0.2">
      <c r="A408" s="13" t="str">
        <f>IF(A407&lt;'Zadání &amp; Výpočty'!$F$7,A407+1,"")</f>
        <v/>
      </c>
      <c r="B408" s="20" t="str">
        <f>IF(A408="","",PMT('Zadání &amp; Výpočty'!$F$5/12,'Zadání &amp; Výpočty'!$F$7-A407,-E407,0))</f>
        <v/>
      </c>
      <c r="C408" s="18" t="str">
        <f>IF(A408="","",PPMT('Zadání &amp; Výpočty'!$F$5/12,A408,'Zadání &amp; Výpočty'!$F$7,-'Zadání &amp; Výpočty'!$F$4,0,0))</f>
        <v/>
      </c>
      <c r="D408" s="18" t="str">
        <f>IF(A408="","",IPMT('Zadání &amp; Výpočty'!$F$5/12,A408,'Zadání &amp; Výpočty'!$F$7,-'Zadání &amp; Výpočty'!$F$4,0))</f>
        <v/>
      </c>
      <c r="E408" s="15" t="str">
        <f t="shared" si="6"/>
        <v/>
      </c>
    </row>
    <row r="409" spans="1:5" x14ac:dyDescent="0.2">
      <c r="A409" s="13" t="str">
        <f>IF(A408&lt;'Zadání &amp; Výpočty'!$F$7,A408+1,"")</f>
        <v/>
      </c>
      <c r="B409" s="20" t="str">
        <f>IF(A409="","",PMT('Zadání &amp; Výpočty'!$F$5/12,'Zadání &amp; Výpočty'!$F$7-A408,-E408,0))</f>
        <v/>
      </c>
      <c r="C409" s="18" t="str">
        <f>IF(A409="","",PPMT('Zadání &amp; Výpočty'!$F$5/12,A409,'Zadání &amp; Výpočty'!$F$7,-'Zadání &amp; Výpočty'!$F$4,0,0))</f>
        <v/>
      </c>
      <c r="D409" s="18" t="str">
        <f>IF(A409="","",IPMT('Zadání &amp; Výpočty'!$F$5/12,A409,'Zadání &amp; Výpočty'!$F$7,-'Zadání &amp; Výpočty'!$F$4,0))</f>
        <v/>
      </c>
      <c r="E409" s="15" t="str">
        <f t="shared" si="6"/>
        <v/>
      </c>
    </row>
    <row r="410" spans="1:5" x14ac:dyDescent="0.2">
      <c r="A410" s="13" t="str">
        <f>IF(A409&lt;'Zadání &amp; Výpočty'!$F$7,A409+1,"")</f>
        <v/>
      </c>
      <c r="B410" s="20" t="str">
        <f>IF(A410="","",PMT('Zadání &amp; Výpočty'!$F$5/12,'Zadání &amp; Výpočty'!$F$7-A409,-E409,0))</f>
        <v/>
      </c>
      <c r="C410" s="18" t="str">
        <f>IF(A410="","",PPMT('Zadání &amp; Výpočty'!$F$5/12,A410,'Zadání &amp; Výpočty'!$F$7,-'Zadání &amp; Výpočty'!$F$4,0,0))</f>
        <v/>
      </c>
      <c r="D410" s="18" t="str">
        <f>IF(A410="","",IPMT('Zadání &amp; Výpočty'!$F$5/12,A410,'Zadání &amp; Výpočty'!$F$7,-'Zadání &amp; Výpočty'!$F$4,0))</f>
        <v/>
      </c>
      <c r="E410" s="15" t="str">
        <f t="shared" si="6"/>
        <v/>
      </c>
    </row>
    <row r="411" spans="1:5" x14ac:dyDescent="0.2">
      <c r="A411" s="13" t="str">
        <f>IF(A410&lt;'Zadání &amp; Výpočty'!$F$7,A410+1,"")</f>
        <v/>
      </c>
      <c r="B411" s="20" t="str">
        <f>IF(A411="","",PMT('Zadání &amp; Výpočty'!$F$5/12,'Zadání &amp; Výpočty'!$F$7-A410,-E410,0))</f>
        <v/>
      </c>
      <c r="C411" s="18" t="str">
        <f>IF(A411="","",PPMT('Zadání &amp; Výpočty'!$F$5/12,A411,'Zadání &amp; Výpočty'!$F$7,-'Zadání &amp; Výpočty'!$F$4,0,0))</f>
        <v/>
      </c>
      <c r="D411" s="18" t="str">
        <f>IF(A411="","",IPMT('Zadání &amp; Výpočty'!$F$5/12,A411,'Zadání &amp; Výpočty'!$F$7,-'Zadání &amp; Výpočty'!$F$4,0))</f>
        <v/>
      </c>
      <c r="E411" s="15" t="str">
        <f t="shared" si="6"/>
        <v/>
      </c>
    </row>
    <row r="412" spans="1:5" x14ac:dyDescent="0.2">
      <c r="A412" s="13" t="str">
        <f>IF(A411&lt;'Zadání &amp; Výpočty'!$F$7,A411+1,"")</f>
        <v/>
      </c>
      <c r="B412" s="20" t="str">
        <f>IF(A412="","",PMT('Zadání &amp; Výpočty'!$F$5/12,'Zadání &amp; Výpočty'!$F$7-A411,-E411,0))</f>
        <v/>
      </c>
      <c r="C412" s="18" t="str">
        <f>IF(A412="","",PPMT('Zadání &amp; Výpočty'!$F$5/12,A412,'Zadání &amp; Výpočty'!$F$7,-'Zadání &amp; Výpočty'!$F$4,0,0))</f>
        <v/>
      </c>
      <c r="D412" s="18" t="str">
        <f>IF(A412="","",IPMT('Zadání &amp; Výpočty'!$F$5/12,A412,'Zadání &amp; Výpočty'!$F$7,-'Zadání &amp; Výpočty'!$F$4,0))</f>
        <v/>
      </c>
      <c r="E412" s="15" t="str">
        <f t="shared" si="6"/>
        <v/>
      </c>
    </row>
    <row r="413" spans="1:5" x14ac:dyDescent="0.2">
      <c r="A413" s="13" t="str">
        <f>IF(A412&lt;'Zadání &amp; Výpočty'!$F$7,A412+1,"")</f>
        <v/>
      </c>
      <c r="B413" s="20" t="str">
        <f>IF(A413="","",PMT('Zadání &amp; Výpočty'!$F$5/12,'Zadání &amp; Výpočty'!$F$7-A412,-E412,0))</f>
        <v/>
      </c>
      <c r="C413" s="18" t="str">
        <f>IF(A413="","",PPMT('Zadání &amp; Výpočty'!$F$5/12,A413,'Zadání &amp; Výpočty'!$F$7,-'Zadání &amp; Výpočty'!$F$4,0,0))</f>
        <v/>
      </c>
      <c r="D413" s="18" t="str">
        <f>IF(A413="","",IPMT('Zadání &amp; Výpočty'!$F$5/12,A413,'Zadání &amp; Výpočty'!$F$7,-'Zadání &amp; Výpočty'!$F$4,0))</f>
        <v/>
      </c>
      <c r="E413" s="15" t="str">
        <f t="shared" si="6"/>
        <v/>
      </c>
    </row>
    <row r="414" spans="1:5" x14ac:dyDescent="0.2">
      <c r="A414" s="13" t="str">
        <f>IF(A413&lt;'Zadání &amp; Výpočty'!$F$7,A413+1,"")</f>
        <v/>
      </c>
      <c r="B414" s="20" t="str">
        <f>IF(A414="","",PMT('Zadání &amp; Výpočty'!$F$5/12,'Zadání &amp; Výpočty'!$F$7-A413,-E413,0))</f>
        <v/>
      </c>
      <c r="C414" s="18" t="str">
        <f>IF(A414="","",PPMT('Zadání &amp; Výpočty'!$F$5/12,A414,'Zadání &amp; Výpočty'!$F$7,-'Zadání &amp; Výpočty'!$F$4,0,0))</f>
        <v/>
      </c>
      <c r="D414" s="18" t="str">
        <f>IF(A414="","",IPMT('Zadání &amp; Výpočty'!$F$5/12,A414,'Zadání &amp; Výpočty'!$F$7,-'Zadání &amp; Výpočty'!$F$4,0))</f>
        <v/>
      </c>
      <c r="E414" s="15" t="str">
        <f t="shared" si="6"/>
        <v/>
      </c>
    </row>
    <row r="415" spans="1:5" x14ac:dyDescent="0.2">
      <c r="A415" s="13" t="str">
        <f>IF(A414&lt;'Zadání &amp; Výpočty'!$F$7,A414+1,"")</f>
        <v/>
      </c>
      <c r="B415" s="20" t="str">
        <f>IF(A415="","",PMT('Zadání &amp; Výpočty'!$F$5/12,'Zadání &amp; Výpočty'!$F$7-A414,-E414,0))</f>
        <v/>
      </c>
      <c r="C415" s="18" t="str">
        <f>IF(A415="","",PPMT('Zadání &amp; Výpočty'!$F$5/12,A415,'Zadání &amp; Výpočty'!$F$7,-'Zadání &amp; Výpočty'!$F$4,0,0))</f>
        <v/>
      </c>
      <c r="D415" s="18" t="str">
        <f>IF(A415="","",IPMT('Zadání &amp; Výpočty'!$F$5/12,A415,'Zadání &amp; Výpočty'!$F$7,-'Zadání &amp; Výpočty'!$F$4,0))</f>
        <v/>
      </c>
      <c r="E415" s="15" t="str">
        <f t="shared" si="6"/>
        <v/>
      </c>
    </row>
    <row r="416" spans="1:5" x14ac:dyDescent="0.2">
      <c r="A416" s="13" t="str">
        <f>IF(A415&lt;'Zadání &amp; Výpočty'!$F$7,A415+1,"")</f>
        <v/>
      </c>
      <c r="B416" s="20" t="str">
        <f>IF(A416="","",PMT('Zadání &amp; Výpočty'!$F$5/12,'Zadání &amp; Výpočty'!$F$7-A415,-E415,0))</f>
        <v/>
      </c>
      <c r="C416" s="18" t="str">
        <f>IF(A416="","",PPMT('Zadání &amp; Výpočty'!$F$5/12,A416,'Zadání &amp; Výpočty'!$F$7,-'Zadání &amp; Výpočty'!$F$4,0,0))</f>
        <v/>
      </c>
      <c r="D416" s="18" t="str">
        <f>IF(A416="","",IPMT('Zadání &amp; Výpočty'!$F$5/12,A416,'Zadání &amp; Výpočty'!$F$7,-'Zadání &amp; Výpočty'!$F$4,0))</f>
        <v/>
      </c>
      <c r="E416" s="15" t="str">
        <f t="shared" si="6"/>
        <v/>
      </c>
    </row>
    <row r="417" spans="1:5" x14ac:dyDescent="0.2">
      <c r="A417" s="13" t="str">
        <f>IF(A416&lt;'Zadání &amp; Výpočty'!$F$7,A416+1,"")</f>
        <v/>
      </c>
      <c r="B417" s="20" t="str">
        <f>IF(A417="","",PMT('Zadání &amp; Výpočty'!$F$5/12,'Zadání &amp; Výpočty'!$F$7-A416,-E416,0))</f>
        <v/>
      </c>
      <c r="C417" s="18" t="str">
        <f>IF(A417="","",PPMT('Zadání &amp; Výpočty'!$F$5/12,A417,'Zadání &amp; Výpočty'!$F$7,-'Zadání &amp; Výpočty'!$F$4,0,0))</f>
        <v/>
      </c>
      <c r="D417" s="18" t="str">
        <f>IF(A417="","",IPMT('Zadání &amp; Výpočty'!$F$5/12,A417,'Zadání &amp; Výpočty'!$F$7,-'Zadání &amp; Výpočty'!$F$4,0))</f>
        <v/>
      </c>
      <c r="E417" s="15" t="str">
        <f t="shared" si="6"/>
        <v/>
      </c>
    </row>
    <row r="418" spans="1:5" x14ac:dyDescent="0.2">
      <c r="A418" s="13" t="str">
        <f>IF(A417&lt;'Zadání &amp; Výpočty'!$F$7,A417+1,"")</f>
        <v/>
      </c>
      <c r="B418" s="20" t="str">
        <f>IF(A418="","",PMT('Zadání &amp; Výpočty'!$F$5/12,'Zadání &amp; Výpočty'!$F$7-A417,-E417,0))</f>
        <v/>
      </c>
      <c r="C418" s="18" t="str">
        <f>IF(A418="","",PPMT('Zadání &amp; Výpočty'!$F$5/12,A418,'Zadání &amp; Výpočty'!$F$7,-'Zadání &amp; Výpočty'!$F$4,0,0))</f>
        <v/>
      </c>
      <c r="D418" s="18" t="str">
        <f>IF(A418="","",IPMT('Zadání &amp; Výpočty'!$F$5/12,A418,'Zadání &amp; Výpočty'!$F$7,-'Zadání &amp; Výpočty'!$F$4,0))</f>
        <v/>
      </c>
      <c r="E418" s="15" t="str">
        <f t="shared" si="6"/>
        <v/>
      </c>
    </row>
    <row r="419" spans="1:5" x14ac:dyDescent="0.2">
      <c r="A419" s="13" t="str">
        <f>IF(A418&lt;'Zadání &amp; Výpočty'!$F$7,A418+1,"")</f>
        <v/>
      </c>
      <c r="B419" s="20" t="str">
        <f>IF(A419="","",PMT('Zadání &amp; Výpočty'!$F$5/12,'Zadání &amp; Výpočty'!$F$7-A418,-E418,0))</f>
        <v/>
      </c>
      <c r="C419" s="18" t="str">
        <f>IF(A419="","",PPMT('Zadání &amp; Výpočty'!$F$5/12,A419,'Zadání &amp; Výpočty'!$F$7,-'Zadání &amp; Výpočty'!$F$4,0,0))</f>
        <v/>
      </c>
      <c r="D419" s="18" t="str">
        <f>IF(A419="","",IPMT('Zadání &amp; Výpočty'!$F$5/12,A419,'Zadání &amp; Výpočty'!$F$7,-'Zadání &amp; Výpočty'!$F$4,0))</f>
        <v/>
      </c>
      <c r="E419" s="15" t="str">
        <f t="shared" si="6"/>
        <v/>
      </c>
    </row>
    <row r="420" spans="1:5" x14ac:dyDescent="0.2">
      <c r="A420" s="13" t="str">
        <f>IF(A419&lt;'Zadání &amp; Výpočty'!$F$7,A419+1,"")</f>
        <v/>
      </c>
      <c r="B420" s="20" t="str">
        <f>IF(A420="","",PMT('Zadání &amp; Výpočty'!$F$5/12,'Zadání &amp; Výpočty'!$F$7-A419,-E419,0))</f>
        <v/>
      </c>
      <c r="C420" s="18" t="str">
        <f>IF(A420="","",PPMT('Zadání &amp; Výpočty'!$F$5/12,A420,'Zadání &amp; Výpočty'!$F$7,-'Zadání &amp; Výpočty'!$F$4,0,0))</f>
        <v/>
      </c>
      <c r="D420" s="18" t="str">
        <f>IF(A420="","",IPMT('Zadání &amp; Výpočty'!$F$5/12,A420,'Zadání &amp; Výpočty'!$F$7,-'Zadání &amp; Výpočty'!$F$4,0))</f>
        <v/>
      </c>
      <c r="E420" s="15" t="str">
        <f t="shared" si="6"/>
        <v/>
      </c>
    </row>
    <row r="421" spans="1:5" x14ac:dyDescent="0.2">
      <c r="A421" s="13" t="str">
        <f>IF(A420&lt;'Zadání &amp; Výpočty'!$F$7,A420+1,"")</f>
        <v/>
      </c>
      <c r="B421" s="20" t="str">
        <f>IF(A421="","",PMT('Zadání &amp; Výpočty'!$F$5/12,'Zadání &amp; Výpočty'!$F$7-A420,-E420,0))</f>
        <v/>
      </c>
      <c r="C421" s="18" t="str">
        <f>IF(A421="","",PPMT('Zadání &amp; Výpočty'!$F$5/12,A421,'Zadání &amp; Výpočty'!$F$7,-'Zadání &amp; Výpočty'!$F$4,0,0))</f>
        <v/>
      </c>
      <c r="D421" s="18" t="str">
        <f>IF(A421="","",IPMT('Zadání &amp; Výpočty'!$F$5/12,A421,'Zadání &amp; Výpočty'!$F$7,-'Zadání &amp; Výpočty'!$F$4,0))</f>
        <v/>
      </c>
      <c r="E421" s="15" t="str">
        <f t="shared" si="6"/>
        <v/>
      </c>
    </row>
    <row r="422" spans="1:5" x14ac:dyDescent="0.2">
      <c r="A422" s="13" t="str">
        <f>IF(A421&lt;'Zadání &amp; Výpočty'!$F$7,A421+1,"")</f>
        <v/>
      </c>
      <c r="B422" s="20" t="str">
        <f>IF(A422="","",PMT('Zadání &amp; Výpočty'!$F$5/12,'Zadání &amp; Výpočty'!$F$7-A421,-E421,0))</f>
        <v/>
      </c>
      <c r="C422" s="18" t="str">
        <f>IF(A422="","",PPMT('Zadání &amp; Výpočty'!$F$5/12,A422,'Zadání &amp; Výpočty'!$F$7,-'Zadání &amp; Výpočty'!$F$4,0,0))</f>
        <v/>
      </c>
      <c r="D422" s="18" t="str">
        <f>IF(A422="","",IPMT('Zadání &amp; Výpočty'!$F$5/12,A422,'Zadání &amp; Výpočty'!$F$7,-'Zadání &amp; Výpočty'!$F$4,0))</f>
        <v/>
      </c>
      <c r="E422" s="15" t="str">
        <f t="shared" si="6"/>
        <v/>
      </c>
    </row>
    <row r="423" spans="1:5" x14ac:dyDescent="0.2">
      <c r="A423" s="13" t="str">
        <f>IF(A422&lt;'Zadání &amp; Výpočty'!$F$7,A422+1,"")</f>
        <v/>
      </c>
      <c r="B423" s="20" t="str">
        <f>IF(A423="","",PMT('Zadání &amp; Výpočty'!$F$5/12,'Zadání &amp; Výpočty'!$F$7-A422,-E422,0))</f>
        <v/>
      </c>
      <c r="C423" s="18" t="str">
        <f>IF(A423="","",PPMT('Zadání &amp; Výpočty'!$F$5/12,A423,'Zadání &amp; Výpočty'!$F$7,-'Zadání &amp; Výpočty'!$F$4,0,0))</f>
        <v/>
      </c>
      <c r="D423" s="18" t="str">
        <f>IF(A423="","",IPMT('Zadání &amp; Výpočty'!$F$5/12,A423,'Zadání &amp; Výpočty'!$F$7,-'Zadání &amp; Výpočty'!$F$4,0))</f>
        <v/>
      </c>
      <c r="E423" s="15" t="str">
        <f t="shared" si="6"/>
        <v/>
      </c>
    </row>
    <row r="424" spans="1:5" x14ac:dyDescent="0.2">
      <c r="A424" s="13" t="str">
        <f>IF(A423&lt;'Zadání &amp; Výpočty'!$F$7,A423+1,"")</f>
        <v/>
      </c>
      <c r="B424" s="20" t="str">
        <f>IF(A424="","",PMT('Zadání &amp; Výpočty'!$F$5/12,'Zadání &amp; Výpočty'!$F$7-A423,-E423,0))</f>
        <v/>
      </c>
      <c r="C424" s="18" t="str">
        <f>IF(A424="","",PPMT('Zadání &amp; Výpočty'!$F$5/12,A424,'Zadání &amp; Výpočty'!$F$7,-'Zadání &amp; Výpočty'!$F$4,0,0))</f>
        <v/>
      </c>
      <c r="D424" s="18" t="str">
        <f>IF(A424="","",IPMT('Zadání &amp; Výpočty'!$F$5/12,A424,'Zadání &amp; Výpočty'!$F$7,-'Zadání &amp; Výpočty'!$F$4,0))</f>
        <v/>
      </c>
      <c r="E424" s="15" t="str">
        <f t="shared" si="6"/>
        <v/>
      </c>
    </row>
    <row r="425" spans="1:5" x14ac:dyDescent="0.2">
      <c r="A425" s="13" t="str">
        <f>IF(A424&lt;'Zadání &amp; Výpočty'!$F$7,A424+1,"")</f>
        <v/>
      </c>
      <c r="B425" s="20" t="str">
        <f>IF(A425="","",PMT('Zadání &amp; Výpočty'!$F$5/12,'Zadání &amp; Výpočty'!$F$7-A424,-E424,0))</f>
        <v/>
      </c>
      <c r="C425" s="18" t="str">
        <f>IF(A425="","",PPMT('Zadání &amp; Výpočty'!$F$5/12,A425,'Zadání &amp; Výpočty'!$F$7,-'Zadání &amp; Výpočty'!$F$4,0,0))</f>
        <v/>
      </c>
      <c r="D425" s="18" t="str">
        <f>IF(A425="","",IPMT('Zadání &amp; Výpočty'!$F$5/12,A425,'Zadání &amp; Výpočty'!$F$7,-'Zadání &amp; Výpočty'!$F$4,0))</f>
        <v/>
      </c>
      <c r="E425" s="15" t="str">
        <f t="shared" si="6"/>
        <v/>
      </c>
    </row>
    <row r="426" spans="1:5" x14ac:dyDescent="0.2">
      <c r="A426" s="13" t="str">
        <f>IF(A425&lt;'Zadání &amp; Výpočty'!$F$7,A425+1,"")</f>
        <v/>
      </c>
      <c r="B426" s="20" t="str">
        <f>IF(A426="","",PMT('Zadání &amp; Výpočty'!$F$5/12,'Zadání &amp; Výpočty'!$F$7-A425,-E425,0))</f>
        <v/>
      </c>
      <c r="C426" s="18" t="str">
        <f>IF(A426="","",PPMT('Zadání &amp; Výpočty'!$F$5/12,A426,'Zadání &amp; Výpočty'!$F$7,-'Zadání &amp; Výpočty'!$F$4,0,0))</f>
        <v/>
      </c>
      <c r="D426" s="18" t="str">
        <f>IF(A426="","",IPMT('Zadání &amp; Výpočty'!$F$5/12,A426,'Zadání &amp; Výpočty'!$F$7,-'Zadání &amp; Výpočty'!$F$4,0))</f>
        <v/>
      </c>
      <c r="E426" s="15" t="str">
        <f t="shared" si="6"/>
        <v/>
      </c>
    </row>
    <row r="427" spans="1:5" x14ac:dyDescent="0.2">
      <c r="A427" s="13" t="str">
        <f>IF(A426&lt;'Zadání &amp; Výpočty'!$F$7,A426+1,"")</f>
        <v/>
      </c>
      <c r="B427" s="20" t="str">
        <f>IF(A427="","",PMT('Zadání &amp; Výpočty'!$F$5/12,'Zadání &amp; Výpočty'!$F$7-A426,-E426,0))</f>
        <v/>
      </c>
      <c r="C427" s="18" t="str">
        <f>IF(A427="","",PPMT('Zadání &amp; Výpočty'!$F$5/12,A427,'Zadání &amp; Výpočty'!$F$7,-'Zadání &amp; Výpočty'!$F$4,0,0))</f>
        <v/>
      </c>
      <c r="D427" s="18" t="str">
        <f>IF(A427="","",IPMT('Zadání &amp; Výpočty'!$F$5/12,A427,'Zadání &amp; Výpočty'!$F$7,-'Zadání &amp; Výpočty'!$F$4,0))</f>
        <v/>
      </c>
      <c r="E427" s="15" t="str">
        <f t="shared" si="6"/>
        <v/>
      </c>
    </row>
    <row r="428" spans="1:5" x14ac:dyDescent="0.2">
      <c r="A428" s="13" t="str">
        <f>IF(A427&lt;'Zadání &amp; Výpočty'!$F$7,A427+1,"")</f>
        <v/>
      </c>
      <c r="B428" s="20" t="str">
        <f>IF(A428="","",PMT('Zadání &amp; Výpočty'!$F$5/12,'Zadání &amp; Výpočty'!$F$7-A427,-E427,0))</f>
        <v/>
      </c>
      <c r="C428" s="18" t="str">
        <f>IF(A428="","",PPMT('Zadání &amp; Výpočty'!$F$5/12,A428,'Zadání &amp; Výpočty'!$F$7,-'Zadání &amp; Výpočty'!$F$4,0,0))</f>
        <v/>
      </c>
      <c r="D428" s="18" t="str">
        <f>IF(A428="","",IPMT('Zadání &amp; Výpočty'!$F$5/12,A428,'Zadání &amp; Výpočty'!$F$7,-'Zadání &amp; Výpočty'!$F$4,0))</f>
        <v/>
      </c>
      <c r="E428" s="15" t="str">
        <f t="shared" si="6"/>
        <v/>
      </c>
    </row>
    <row r="429" spans="1:5" x14ac:dyDescent="0.2">
      <c r="A429" s="13" t="str">
        <f>IF(A428&lt;'Zadání &amp; Výpočty'!$F$7,A428+1,"")</f>
        <v/>
      </c>
      <c r="B429" s="20" t="str">
        <f>IF(A429="","",PMT('Zadání &amp; Výpočty'!$F$5/12,'Zadání &amp; Výpočty'!$F$7-A428,-E428,0))</f>
        <v/>
      </c>
      <c r="C429" s="18" t="str">
        <f>IF(A429="","",PPMT('Zadání &amp; Výpočty'!$F$5/12,A429,'Zadání &amp; Výpočty'!$F$7,-'Zadání &amp; Výpočty'!$F$4,0,0))</f>
        <v/>
      </c>
      <c r="D429" s="18" t="str">
        <f>IF(A429="","",IPMT('Zadání &amp; Výpočty'!$F$5/12,A429,'Zadání &amp; Výpočty'!$F$7,-'Zadání &amp; Výpočty'!$F$4,0))</f>
        <v/>
      </c>
      <c r="E429" s="15" t="str">
        <f t="shared" si="6"/>
        <v/>
      </c>
    </row>
    <row r="430" spans="1:5" x14ac:dyDescent="0.2">
      <c r="A430" s="13" t="str">
        <f>IF(A429&lt;'Zadání &amp; Výpočty'!$F$7,A429+1,"")</f>
        <v/>
      </c>
      <c r="B430" s="20" t="str">
        <f>IF(A430="","",PMT('Zadání &amp; Výpočty'!$F$5/12,'Zadání &amp; Výpočty'!$F$7-A429,-E429,0))</f>
        <v/>
      </c>
      <c r="C430" s="18" t="str">
        <f>IF(A430="","",PPMT('Zadání &amp; Výpočty'!$F$5/12,A430,'Zadání &amp; Výpočty'!$F$7,-'Zadání &amp; Výpočty'!$F$4,0,0))</f>
        <v/>
      </c>
      <c r="D430" s="18" t="str">
        <f>IF(A430="","",IPMT('Zadání &amp; Výpočty'!$F$5/12,A430,'Zadání &amp; Výpočty'!$F$7,-'Zadání &amp; Výpočty'!$F$4,0))</f>
        <v/>
      </c>
      <c r="E430" s="15" t="str">
        <f t="shared" si="6"/>
        <v/>
      </c>
    </row>
    <row r="431" spans="1:5" x14ac:dyDescent="0.2">
      <c r="A431" s="13" t="str">
        <f>IF(A430&lt;'Zadání &amp; Výpočty'!$F$7,A430+1,"")</f>
        <v/>
      </c>
      <c r="B431" s="20" t="str">
        <f>IF(A431="","",PMT('Zadání &amp; Výpočty'!$F$5/12,'Zadání &amp; Výpočty'!$F$7-A430,-E430,0))</f>
        <v/>
      </c>
      <c r="C431" s="18" t="str">
        <f>IF(A431="","",PPMT('Zadání &amp; Výpočty'!$F$5/12,A431,'Zadání &amp; Výpočty'!$F$7,-'Zadání &amp; Výpočty'!$F$4,0,0))</f>
        <v/>
      </c>
      <c r="D431" s="18" t="str">
        <f>IF(A431="","",IPMT('Zadání &amp; Výpočty'!$F$5/12,A431,'Zadání &amp; Výpočty'!$F$7,-'Zadání &amp; Výpočty'!$F$4,0))</f>
        <v/>
      </c>
      <c r="E431" s="15" t="str">
        <f t="shared" si="6"/>
        <v/>
      </c>
    </row>
    <row r="432" spans="1:5" x14ac:dyDescent="0.2">
      <c r="A432" s="13" t="str">
        <f>IF(A431&lt;'Zadání &amp; Výpočty'!$F$7,A431+1,"")</f>
        <v/>
      </c>
      <c r="B432" s="20" t="str">
        <f>IF(A432="","",PMT('Zadání &amp; Výpočty'!$F$5/12,'Zadání &amp; Výpočty'!$F$7-A431,-E431,0))</f>
        <v/>
      </c>
      <c r="C432" s="18" t="str">
        <f>IF(A432="","",PPMT('Zadání &amp; Výpočty'!$F$5/12,A432,'Zadání &amp; Výpočty'!$F$7,-'Zadání &amp; Výpočty'!$F$4,0,0))</f>
        <v/>
      </c>
      <c r="D432" s="18" t="str">
        <f>IF(A432="","",IPMT('Zadání &amp; Výpočty'!$F$5/12,A432,'Zadání &amp; Výpočty'!$F$7,-'Zadání &amp; Výpočty'!$F$4,0))</f>
        <v/>
      </c>
      <c r="E432" s="15" t="str">
        <f t="shared" si="6"/>
        <v/>
      </c>
    </row>
    <row r="433" spans="1:5" x14ac:dyDescent="0.2">
      <c r="A433" s="13" t="str">
        <f>IF(A432&lt;'Zadání &amp; Výpočty'!$F$7,A432+1,"")</f>
        <v/>
      </c>
      <c r="B433" s="20" t="str">
        <f>IF(A433="","",PMT('Zadání &amp; Výpočty'!$F$5/12,'Zadání &amp; Výpočty'!$F$7-A432,-E432,0))</f>
        <v/>
      </c>
      <c r="C433" s="18" t="str">
        <f>IF(A433="","",PPMT('Zadání &amp; Výpočty'!$F$5/12,A433,'Zadání &amp; Výpočty'!$F$7,-'Zadání &amp; Výpočty'!$F$4,0,0))</f>
        <v/>
      </c>
      <c r="D433" s="18" t="str">
        <f>IF(A433="","",IPMT('Zadání &amp; Výpočty'!$F$5/12,A433,'Zadání &amp; Výpočty'!$F$7,-'Zadání &amp; Výpočty'!$F$4,0))</f>
        <v/>
      </c>
      <c r="E433" s="15" t="str">
        <f t="shared" si="6"/>
        <v/>
      </c>
    </row>
    <row r="434" spans="1:5" x14ac:dyDescent="0.2">
      <c r="A434" s="13" t="str">
        <f>IF(A433&lt;'Zadání &amp; Výpočty'!$F$7,A433+1,"")</f>
        <v/>
      </c>
      <c r="B434" s="20" t="str">
        <f>IF(A434="","",PMT('Zadání &amp; Výpočty'!$F$5/12,'Zadání &amp; Výpočty'!$F$7-A433,-E433,0))</f>
        <v/>
      </c>
      <c r="C434" s="18" t="str">
        <f>IF(A434="","",PPMT('Zadání &amp; Výpočty'!$F$5/12,A434,'Zadání &amp; Výpočty'!$F$7,-'Zadání &amp; Výpočty'!$F$4,0,0))</f>
        <v/>
      </c>
      <c r="D434" s="18" t="str">
        <f>IF(A434="","",IPMT('Zadání &amp; Výpočty'!$F$5/12,A434,'Zadání &amp; Výpočty'!$F$7,-'Zadání &amp; Výpočty'!$F$4,0))</f>
        <v/>
      </c>
      <c r="E434" s="15" t="str">
        <f t="shared" si="6"/>
        <v/>
      </c>
    </row>
    <row r="435" spans="1:5" x14ac:dyDescent="0.2">
      <c r="A435" s="13" t="str">
        <f>IF(A434&lt;'Zadání &amp; Výpočty'!$F$7,A434+1,"")</f>
        <v/>
      </c>
      <c r="B435" s="20" t="str">
        <f>IF(A435="","",PMT('Zadání &amp; Výpočty'!$F$5/12,'Zadání &amp; Výpočty'!$F$7-A434,-E434,0))</f>
        <v/>
      </c>
      <c r="C435" s="18" t="str">
        <f>IF(A435="","",PPMT('Zadání &amp; Výpočty'!$F$5/12,A435,'Zadání &amp; Výpočty'!$F$7,-'Zadání &amp; Výpočty'!$F$4,0,0))</f>
        <v/>
      </c>
      <c r="D435" s="18" t="str">
        <f>IF(A435="","",IPMT('Zadání &amp; Výpočty'!$F$5/12,A435,'Zadání &amp; Výpočty'!$F$7,-'Zadání &amp; Výpočty'!$F$4,0))</f>
        <v/>
      </c>
      <c r="E435" s="15" t="str">
        <f t="shared" si="6"/>
        <v/>
      </c>
    </row>
    <row r="436" spans="1:5" x14ac:dyDescent="0.2">
      <c r="A436" s="13" t="str">
        <f>IF(A435&lt;'Zadání &amp; Výpočty'!$F$7,A435+1,"")</f>
        <v/>
      </c>
      <c r="B436" s="20" t="str">
        <f>IF(A436="","",PMT('Zadání &amp; Výpočty'!$F$5/12,'Zadání &amp; Výpočty'!$F$7-A435,-E435,0))</f>
        <v/>
      </c>
      <c r="C436" s="18" t="str">
        <f>IF(A436="","",PPMT('Zadání &amp; Výpočty'!$F$5/12,A436,'Zadání &amp; Výpočty'!$F$7,-'Zadání &amp; Výpočty'!$F$4,0,0))</f>
        <v/>
      </c>
      <c r="D436" s="18" t="str">
        <f>IF(A436="","",IPMT('Zadání &amp; Výpočty'!$F$5/12,A436,'Zadání &amp; Výpočty'!$F$7,-'Zadání &amp; Výpočty'!$F$4,0))</f>
        <v/>
      </c>
      <c r="E436" s="15" t="str">
        <f t="shared" si="6"/>
        <v/>
      </c>
    </row>
    <row r="437" spans="1:5" x14ac:dyDescent="0.2">
      <c r="A437" s="13" t="str">
        <f>IF(A436&lt;'Zadání &amp; Výpočty'!$F$7,A436+1,"")</f>
        <v/>
      </c>
      <c r="B437" s="20" t="str">
        <f>IF(A437="","",PMT('Zadání &amp; Výpočty'!$F$5/12,'Zadání &amp; Výpočty'!$F$7-A436,-E436,0))</f>
        <v/>
      </c>
      <c r="C437" s="18" t="str">
        <f>IF(A437="","",PPMT('Zadání &amp; Výpočty'!$F$5/12,A437,'Zadání &amp; Výpočty'!$F$7,-'Zadání &amp; Výpočty'!$F$4,0,0))</f>
        <v/>
      </c>
      <c r="D437" s="18" t="str">
        <f>IF(A437="","",IPMT('Zadání &amp; Výpočty'!$F$5/12,A437,'Zadání &amp; Výpočty'!$F$7,-'Zadání &amp; Výpočty'!$F$4,0))</f>
        <v/>
      </c>
      <c r="E437" s="15" t="str">
        <f t="shared" si="6"/>
        <v/>
      </c>
    </row>
    <row r="438" spans="1:5" x14ac:dyDescent="0.2">
      <c r="A438" s="13" t="str">
        <f>IF(A437&lt;'Zadání &amp; Výpočty'!$F$7,A437+1,"")</f>
        <v/>
      </c>
      <c r="B438" s="20" t="str">
        <f>IF(A438="","",PMT('Zadání &amp; Výpočty'!$F$5/12,'Zadání &amp; Výpočty'!$F$7-A437,-E437,0))</f>
        <v/>
      </c>
      <c r="C438" s="18" t="str">
        <f>IF(A438="","",PPMT('Zadání &amp; Výpočty'!$F$5/12,A438,'Zadání &amp; Výpočty'!$F$7,-'Zadání &amp; Výpočty'!$F$4,0,0))</f>
        <v/>
      </c>
      <c r="D438" s="18" t="str">
        <f>IF(A438="","",IPMT('Zadání &amp; Výpočty'!$F$5/12,A438,'Zadání &amp; Výpočty'!$F$7,-'Zadání &amp; Výpočty'!$F$4,0))</f>
        <v/>
      </c>
      <c r="E438" s="15" t="str">
        <f t="shared" si="6"/>
        <v/>
      </c>
    </row>
    <row r="439" spans="1:5" x14ac:dyDescent="0.2">
      <c r="A439" s="13" t="str">
        <f>IF(A438&lt;'Zadání &amp; Výpočty'!$F$7,A438+1,"")</f>
        <v/>
      </c>
      <c r="B439" s="20" t="str">
        <f>IF(A439="","",PMT('Zadání &amp; Výpočty'!$F$5/12,'Zadání &amp; Výpočty'!$F$7-A438,-E438,0))</f>
        <v/>
      </c>
      <c r="C439" s="18" t="str">
        <f>IF(A439="","",PPMT('Zadání &amp; Výpočty'!$F$5/12,A439,'Zadání &amp; Výpočty'!$F$7,-'Zadání &amp; Výpočty'!$F$4,0,0))</f>
        <v/>
      </c>
      <c r="D439" s="18" t="str">
        <f>IF(A439="","",IPMT('Zadání &amp; Výpočty'!$F$5/12,A439,'Zadání &amp; Výpočty'!$F$7,-'Zadání &amp; Výpočty'!$F$4,0))</f>
        <v/>
      </c>
      <c r="E439" s="15" t="str">
        <f t="shared" si="6"/>
        <v/>
      </c>
    </row>
    <row r="440" spans="1:5" x14ac:dyDescent="0.2">
      <c r="A440" s="13" t="str">
        <f>IF(A439&lt;'Zadání &amp; Výpočty'!$F$7,A439+1,"")</f>
        <v/>
      </c>
      <c r="B440" s="20" t="str">
        <f>IF(A440="","",PMT('Zadání &amp; Výpočty'!$F$5/12,'Zadání &amp; Výpočty'!$F$7-A439,-E439,0))</f>
        <v/>
      </c>
      <c r="C440" s="18" t="str">
        <f>IF(A440="","",PPMT('Zadání &amp; Výpočty'!$F$5/12,A440,'Zadání &amp; Výpočty'!$F$7,-'Zadání &amp; Výpočty'!$F$4,0,0))</f>
        <v/>
      </c>
      <c r="D440" s="18" t="str">
        <f>IF(A440="","",IPMT('Zadání &amp; Výpočty'!$F$5/12,A440,'Zadání &amp; Výpočty'!$F$7,-'Zadání &amp; Výpočty'!$F$4,0))</f>
        <v/>
      </c>
      <c r="E440" s="15" t="str">
        <f t="shared" si="6"/>
        <v/>
      </c>
    </row>
    <row r="441" spans="1:5" x14ac:dyDescent="0.2">
      <c r="A441" s="13" t="str">
        <f>IF(A440&lt;'Zadání &amp; Výpočty'!$F$7,A440+1,"")</f>
        <v/>
      </c>
      <c r="B441" s="20" t="str">
        <f>IF(A441="","",PMT('Zadání &amp; Výpočty'!$F$5/12,'Zadání &amp; Výpočty'!$F$7-A440,-E440,0))</f>
        <v/>
      </c>
      <c r="C441" s="18" t="str">
        <f>IF(A441="","",PPMT('Zadání &amp; Výpočty'!$F$5/12,A441,'Zadání &amp; Výpočty'!$F$7,-'Zadání &amp; Výpočty'!$F$4,0,0))</f>
        <v/>
      </c>
      <c r="D441" s="18" t="str">
        <f>IF(A441="","",IPMT('Zadání &amp; Výpočty'!$F$5/12,A441,'Zadání &amp; Výpočty'!$F$7,-'Zadání &amp; Výpočty'!$F$4,0))</f>
        <v/>
      </c>
      <c r="E441" s="15" t="str">
        <f t="shared" si="6"/>
        <v/>
      </c>
    </row>
    <row r="442" spans="1:5" x14ac:dyDescent="0.2">
      <c r="A442" s="13" t="str">
        <f>IF(A441&lt;'Zadání &amp; Výpočty'!$F$7,A441+1,"")</f>
        <v/>
      </c>
      <c r="B442" s="20" t="str">
        <f>IF(A442="","",PMT('Zadání &amp; Výpočty'!$F$5/12,'Zadání &amp; Výpočty'!$F$7-A441,-E441,0))</f>
        <v/>
      </c>
      <c r="C442" s="18" t="str">
        <f>IF(A442="","",PPMT('Zadání &amp; Výpočty'!$F$5/12,A442,'Zadání &amp; Výpočty'!$F$7,-'Zadání &amp; Výpočty'!$F$4,0,0))</f>
        <v/>
      </c>
      <c r="D442" s="18" t="str">
        <f>IF(A442="","",IPMT('Zadání &amp; Výpočty'!$F$5/12,A442,'Zadání &amp; Výpočty'!$F$7,-'Zadání &amp; Výpočty'!$F$4,0))</f>
        <v/>
      </c>
      <c r="E442" s="15" t="str">
        <f t="shared" si="6"/>
        <v/>
      </c>
    </row>
    <row r="443" spans="1:5" x14ac:dyDescent="0.2">
      <c r="A443" s="13" t="str">
        <f>IF(A442&lt;'Zadání &amp; Výpočty'!$F$7,A442+1,"")</f>
        <v/>
      </c>
      <c r="B443" s="20" t="str">
        <f>IF(A443="","",PMT('Zadání &amp; Výpočty'!$F$5/12,'Zadání &amp; Výpočty'!$F$7-A442,-E442,0))</f>
        <v/>
      </c>
      <c r="C443" s="18" t="str">
        <f>IF(A443="","",PPMT('Zadání &amp; Výpočty'!$F$5/12,A443,'Zadání &amp; Výpočty'!$F$7,-'Zadání &amp; Výpočty'!$F$4,0,0))</f>
        <v/>
      </c>
      <c r="D443" s="18" t="str">
        <f>IF(A443="","",IPMT('Zadání &amp; Výpočty'!$F$5/12,A443,'Zadání &amp; Výpočty'!$F$7,-'Zadání &amp; Výpočty'!$F$4,0))</f>
        <v/>
      </c>
      <c r="E443" s="15" t="str">
        <f t="shared" si="6"/>
        <v/>
      </c>
    </row>
    <row r="444" spans="1:5" x14ac:dyDescent="0.2">
      <c r="A444" s="13" t="str">
        <f>IF(A443&lt;'Zadání &amp; Výpočty'!$F$7,A443+1,"")</f>
        <v/>
      </c>
      <c r="B444" s="20" t="str">
        <f>IF(A444="","",PMT('Zadání &amp; Výpočty'!$F$5/12,'Zadání &amp; Výpočty'!$F$7-A443,-E443,0))</f>
        <v/>
      </c>
      <c r="C444" s="18" t="str">
        <f>IF(A444="","",PPMT('Zadání &amp; Výpočty'!$F$5/12,A444,'Zadání &amp; Výpočty'!$F$7,-'Zadání &amp; Výpočty'!$F$4,0,0))</f>
        <v/>
      </c>
      <c r="D444" s="18" t="str">
        <f>IF(A444="","",IPMT('Zadání &amp; Výpočty'!$F$5/12,A444,'Zadání &amp; Výpočty'!$F$7,-'Zadání &amp; Výpočty'!$F$4,0))</f>
        <v/>
      </c>
      <c r="E444" s="15" t="str">
        <f t="shared" si="6"/>
        <v/>
      </c>
    </row>
    <row r="445" spans="1:5" x14ac:dyDescent="0.2">
      <c r="A445" s="13" t="str">
        <f>IF(A444&lt;'Zadání &amp; Výpočty'!$F$7,A444+1,"")</f>
        <v/>
      </c>
      <c r="B445" s="20" t="str">
        <f>IF(A445="","",PMT('Zadání &amp; Výpočty'!$F$5/12,'Zadání &amp; Výpočty'!$F$7-A444,-E444,0))</f>
        <v/>
      </c>
      <c r="C445" s="18" t="str">
        <f>IF(A445="","",PPMT('Zadání &amp; Výpočty'!$F$5/12,A445,'Zadání &amp; Výpočty'!$F$7,-'Zadání &amp; Výpočty'!$F$4,0,0))</f>
        <v/>
      </c>
      <c r="D445" s="18" t="str">
        <f>IF(A445="","",IPMT('Zadání &amp; Výpočty'!$F$5/12,A445,'Zadání &amp; Výpočty'!$F$7,-'Zadání &amp; Výpočty'!$F$4,0))</f>
        <v/>
      </c>
      <c r="E445" s="15" t="str">
        <f t="shared" si="6"/>
        <v/>
      </c>
    </row>
    <row r="446" spans="1:5" x14ac:dyDescent="0.2">
      <c r="A446" s="13" t="str">
        <f>IF(A445&lt;'Zadání &amp; Výpočty'!$F$7,A445+1,"")</f>
        <v/>
      </c>
      <c r="B446" s="20" t="str">
        <f>IF(A446="","",PMT('Zadání &amp; Výpočty'!$F$5/12,'Zadání &amp; Výpočty'!$F$7-A445,-E445,0))</f>
        <v/>
      </c>
      <c r="C446" s="18" t="str">
        <f>IF(A446="","",PPMT('Zadání &amp; Výpočty'!$F$5/12,A446,'Zadání &amp; Výpočty'!$F$7,-'Zadání &amp; Výpočty'!$F$4,0,0))</f>
        <v/>
      </c>
      <c r="D446" s="18" t="str">
        <f>IF(A446="","",IPMT('Zadání &amp; Výpočty'!$F$5/12,A446,'Zadání &amp; Výpočty'!$F$7,-'Zadání &amp; Výpočty'!$F$4,0))</f>
        <v/>
      </c>
      <c r="E446" s="15" t="str">
        <f t="shared" si="6"/>
        <v/>
      </c>
    </row>
    <row r="447" spans="1:5" x14ac:dyDescent="0.2">
      <c r="A447" s="13" t="str">
        <f>IF(A446&lt;'Zadání &amp; Výpočty'!$F$7,A446+1,"")</f>
        <v/>
      </c>
      <c r="B447" s="20" t="str">
        <f>IF(A447="","",PMT('Zadání &amp; Výpočty'!$F$5/12,'Zadání &amp; Výpočty'!$F$7-A446,-E446,0))</f>
        <v/>
      </c>
      <c r="C447" s="18" t="str">
        <f>IF(A447="","",PPMT('Zadání &amp; Výpočty'!$F$5/12,A447,'Zadání &amp; Výpočty'!$F$7,-'Zadání &amp; Výpočty'!$F$4,0,0))</f>
        <v/>
      </c>
      <c r="D447" s="18" t="str">
        <f>IF(A447="","",IPMT('Zadání &amp; Výpočty'!$F$5/12,A447,'Zadání &amp; Výpočty'!$F$7,-'Zadání &amp; Výpočty'!$F$4,0))</f>
        <v/>
      </c>
      <c r="E447" s="15" t="str">
        <f t="shared" si="6"/>
        <v/>
      </c>
    </row>
    <row r="448" spans="1:5" x14ac:dyDescent="0.2">
      <c r="A448" s="13" t="str">
        <f>IF(A447&lt;'Zadání &amp; Výpočty'!$F$7,A447+1,"")</f>
        <v/>
      </c>
      <c r="B448" s="20" t="str">
        <f>IF(A448="","",PMT('Zadání &amp; Výpočty'!$F$5/12,'Zadání &amp; Výpočty'!$F$7-A447,-E447,0))</f>
        <v/>
      </c>
      <c r="C448" s="18" t="str">
        <f>IF(A448="","",PPMT('Zadání &amp; Výpočty'!$F$5/12,A448,'Zadání &amp; Výpočty'!$F$7,-'Zadání &amp; Výpočty'!$F$4,0,0))</f>
        <v/>
      </c>
      <c r="D448" s="18" t="str">
        <f>IF(A448="","",IPMT('Zadání &amp; Výpočty'!$F$5/12,A448,'Zadání &amp; Výpočty'!$F$7,-'Zadání &amp; Výpočty'!$F$4,0))</f>
        <v/>
      </c>
      <c r="E448" s="15" t="str">
        <f t="shared" si="6"/>
        <v/>
      </c>
    </row>
    <row r="449" spans="1:5" x14ac:dyDescent="0.2">
      <c r="A449" s="13" t="str">
        <f>IF(A448&lt;'Zadání &amp; Výpočty'!$F$7,A448+1,"")</f>
        <v/>
      </c>
      <c r="B449" s="20" t="str">
        <f>IF(A449="","",PMT('Zadání &amp; Výpočty'!$F$5/12,'Zadání &amp; Výpočty'!$F$7-A448,-E448,0))</f>
        <v/>
      </c>
      <c r="C449" s="18" t="str">
        <f>IF(A449="","",PPMT('Zadání &amp; Výpočty'!$F$5/12,A449,'Zadání &amp; Výpočty'!$F$7,-'Zadání &amp; Výpočty'!$F$4,0,0))</f>
        <v/>
      </c>
      <c r="D449" s="18" t="str">
        <f>IF(A449="","",IPMT('Zadání &amp; Výpočty'!$F$5/12,A449,'Zadání &amp; Výpočty'!$F$7,-'Zadání &amp; Výpočty'!$F$4,0))</f>
        <v/>
      </c>
      <c r="E449" s="15" t="str">
        <f t="shared" si="6"/>
        <v/>
      </c>
    </row>
    <row r="450" spans="1:5" x14ac:dyDescent="0.2">
      <c r="A450" s="13" t="str">
        <f>IF(A449&lt;'Zadání &amp; Výpočty'!$F$7,A449+1,"")</f>
        <v/>
      </c>
      <c r="B450" s="20" t="str">
        <f>IF(A450="","",PMT('Zadání &amp; Výpočty'!$F$5/12,'Zadání &amp; Výpočty'!$F$7-A449,-E449,0))</f>
        <v/>
      </c>
      <c r="C450" s="18" t="str">
        <f>IF(A450="","",PPMT('Zadání &amp; Výpočty'!$F$5/12,A450,'Zadání &amp; Výpočty'!$F$7,-'Zadání &amp; Výpočty'!$F$4,0,0))</f>
        <v/>
      </c>
      <c r="D450" s="18" t="str">
        <f>IF(A450="","",IPMT('Zadání &amp; Výpočty'!$F$5/12,A450,'Zadání &amp; Výpočty'!$F$7,-'Zadání &amp; Výpočty'!$F$4,0))</f>
        <v/>
      </c>
      <c r="E450" s="15" t="str">
        <f t="shared" si="6"/>
        <v/>
      </c>
    </row>
    <row r="451" spans="1:5" x14ac:dyDescent="0.2">
      <c r="A451" s="13" t="str">
        <f>IF(A450&lt;'Zadání &amp; Výpočty'!$F$7,A450+1,"")</f>
        <v/>
      </c>
      <c r="B451" s="20" t="str">
        <f>IF(A451="","",PMT('Zadání &amp; Výpočty'!$F$5/12,'Zadání &amp; Výpočty'!$F$7-A450,-E450,0))</f>
        <v/>
      </c>
      <c r="C451" s="18" t="str">
        <f>IF(A451="","",PPMT('Zadání &amp; Výpočty'!$F$5/12,A451,'Zadání &amp; Výpočty'!$F$7,-'Zadání &amp; Výpočty'!$F$4,0,0))</f>
        <v/>
      </c>
      <c r="D451" s="18" t="str">
        <f>IF(A451="","",IPMT('Zadání &amp; Výpočty'!$F$5/12,A451,'Zadání &amp; Výpočty'!$F$7,-'Zadání &amp; Výpočty'!$F$4,0))</f>
        <v/>
      </c>
      <c r="E451" s="15" t="str">
        <f t="shared" si="6"/>
        <v/>
      </c>
    </row>
    <row r="452" spans="1:5" x14ac:dyDescent="0.2">
      <c r="A452" s="13" t="str">
        <f>IF(A451&lt;'Zadání &amp; Výpočty'!$F$7,A451+1,"")</f>
        <v/>
      </c>
      <c r="B452" s="20" t="str">
        <f>IF(A452="","",PMT('Zadání &amp; Výpočty'!$F$5/12,'Zadání &amp; Výpočty'!$F$7-A451,-E451,0))</f>
        <v/>
      </c>
      <c r="C452" s="18" t="str">
        <f>IF(A452="","",PPMT('Zadání &amp; Výpočty'!$F$5/12,A452,'Zadání &amp; Výpočty'!$F$7,-'Zadání &amp; Výpočty'!$F$4,0,0))</f>
        <v/>
      </c>
      <c r="D452" s="18" t="str">
        <f>IF(A452="","",IPMT('Zadání &amp; Výpočty'!$F$5/12,A452,'Zadání &amp; Výpočty'!$F$7,-'Zadání &amp; Výpočty'!$F$4,0))</f>
        <v/>
      </c>
      <c r="E452" s="15" t="str">
        <f t="shared" si="6"/>
        <v/>
      </c>
    </row>
    <row r="453" spans="1:5" x14ac:dyDescent="0.2">
      <c r="A453" s="13" t="str">
        <f>IF(A452&lt;'Zadání &amp; Výpočty'!$F$7,A452+1,"")</f>
        <v/>
      </c>
      <c r="B453" s="20" t="str">
        <f>IF(A453="","",PMT('Zadání &amp; Výpočty'!$F$5/12,'Zadání &amp; Výpočty'!$F$7-A452,-E452,0))</f>
        <v/>
      </c>
      <c r="C453" s="18" t="str">
        <f>IF(A453="","",PPMT('Zadání &amp; Výpočty'!$F$5/12,A453,'Zadání &amp; Výpočty'!$F$7,-'Zadání &amp; Výpočty'!$F$4,0,0))</f>
        <v/>
      </c>
      <c r="D453" s="18" t="str">
        <f>IF(A453="","",IPMT('Zadání &amp; Výpočty'!$F$5/12,A453,'Zadání &amp; Výpočty'!$F$7,-'Zadání &amp; Výpočty'!$F$4,0))</f>
        <v/>
      </c>
      <c r="E453" s="15" t="str">
        <f t="shared" si="6"/>
        <v/>
      </c>
    </row>
    <row r="454" spans="1:5" x14ac:dyDescent="0.2">
      <c r="A454" s="13" t="str">
        <f>IF(A453&lt;'Zadání &amp; Výpočty'!$F$7,A453+1,"")</f>
        <v/>
      </c>
      <c r="B454" s="20" t="str">
        <f>IF(A454="","",PMT('Zadání &amp; Výpočty'!$F$5/12,'Zadání &amp; Výpočty'!$F$7-A453,-E453,0))</f>
        <v/>
      </c>
      <c r="C454" s="18" t="str">
        <f>IF(A454="","",PPMT('Zadání &amp; Výpočty'!$F$5/12,A454,'Zadání &amp; Výpočty'!$F$7,-'Zadání &amp; Výpočty'!$F$4,0,0))</f>
        <v/>
      </c>
      <c r="D454" s="18" t="str">
        <f>IF(A454="","",IPMT('Zadání &amp; Výpočty'!$F$5/12,A454,'Zadání &amp; Výpočty'!$F$7,-'Zadání &amp; Výpočty'!$F$4,0))</f>
        <v/>
      </c>
      <c r="E454" s="15" t="str">
        <f t="shared" ref="E454:E517" si="7">IF(A454="","",E453-C454)</f>
        <v/>
      </c>
    </row>
    <row r="455" spans="1:5" x14ac:dyDescent="0.2">
      <c r="A455" s="13" t="str">
        <f>IF(A454&lt;'Zadání &amp; Výpočty'!$F$7,A454+1,"")</f>
        <v/>
      </c>
      <c r="B455" s="20" t="str">
        <f>IF(A455="","",PMT('Zadání &amp; Výpočty'!$F$5/12,'Zadání &amp; Výpočty'!$F$7-A454,-E454,0))</f>
        <v/>
      </c>
      <c r="C455" s="18" t="str">
        <f>IF(A455="","",PPMT('Zadání &amp; Výpočty'!$F$5/12,A455,'Zadání &amp; Výpočty'!$F$7,-'Zadání &amp; Výpočty'!$F$4,0,0))</f>
        <v/>
      </c>
      <c r="D455" s="18" t="str">
        <f>IF(A455="","",IPMT('Zadání &amp; Výpočty'!$F$5/12,A455,'Zadání &amp; Výpočty'!$F$7,-'Zadání &amp; Výpočty'!$F$4,0))</f>
        <v/>
      </c>
      <c r="E455" s="15" t="str">
        <f t="shared" si="7"/>
        <v/>
      </c>
    </row>
    <row r="456" spans="1:5" x14ac:dyDescent="0.2">
      <c r="A456" s="13" t="str">
        <f>IF(A455&lt;'Zadání &amp; Výpočty'!$F$7,A455+1,"")</f>
        <v/>
      </c>
      <c r="B456" s="20" t="str">
        <f>IF(A456="","",PMT('Zadání &amp; Výpočty'!$F$5/12,'Zadání &amp; Výpočty'!$F$7-A455,-E455,0))</f>
        <v/>
      </c>
      <c r="C456" s="18" t="str">
        <f>IF(A456="","",PPMT('Zadání &amp; Výpočty'!$F$5/12,A456,'Zadání &amp; Výpočty'!$F$7,-'Zadání &amp; Výpočty'!$F$4,0,0))</f>
        <v/>
      </c>
      <c r="D456" s="18" t="str">
        <f>IF(A456="","",IPMT('Zadání &amp; Výpočty'!$F$5/12,A456,'Zadání &amp; Výpočty'!$F$7,-'Zadání &amp; Výpočty'!$F$4,0))</f>
        <v/>
      </c>
      <c r="E456" s="15" t="str">
        <f t="shared" si="7"/>
        <v/>
      </c>
    </row>
    <row r="457" spans="1:5" x14ac:dyDescent="0.2">
      <c r="A457" s="13" t="str">
        <f>IF(A456&lt;'Zadání &amp; Výpočty'!$F$7,A456+1,"")</f>
        <v/>
      </c>
      <c r="B457" s="20" t="str">
        <f>IF(A457="","",PMT('Zadání &amp; Výpočty'!$F$5/12,'Zadání &amp; Výpočty'!$F$7-A456,-E456,0))</f>
        <v/>
      </c>
      <c r="C457" s="18" t="str">
        <f>IF(A457="","",PPMT('Zadání &amp; Výpočty'!$F$5/12,A457,'Zadání &amp; Výpočty'!$F$7,-'Zadání &amp; Výpočty'!$F$4,0,0))</f>
        <v/>
      </c>
      <c r="D457" s="18" t="str">
        <f>IF(A457="","",IPMT('Zadání &amp; Výpočty'!$F$5/12,A457,'Zadání &amp; Výpočty'!$F$7,-'Zadání &amp; Výpočty'!$F$4,0))</f>
        <v/>
      </c>
      <c r="E457" s="15" t="str">
        <f t="shared" si="7"/>
        <v/>
      </c>
    </row>
    <row r="458" spans="1:5" x14ac:dyDescent="0.2">
      <c r="A458" s="13" t="str">
        <f>IF(A457&lt;'Zadání &amp; Výpočty'!$F$7,A457+1,"")</f>
        <v/>
      </c>
      <c r="B458" s="20" t="str">
        <f>IF(A458="","",PMT('Zadání &amp; Výpočty'!$F$5/12,'Zadání &amp; Výpočty'!$F$7-A457,-E457,0))</f>
        <v/>
      </c>
      <c r="C458" s="18" t="str">
        <f>IF(A458="","",PPMT('Zadání &amp; Výpočty'!$F$5/12,A458,'Zadání &amp; Výpočty'!$F$7,-'Zadání &amp; Výpočty'!$F$4,0,0))</f>
        <v/>
      </c>
      <c r="D458" s="18" t="str">
        <f>IF(A458="","",IPMT('Zadání &amp; Výpočty'!$F$5/12,A458,'Zadání &amp; Výpočty'!$F$7,-'Zadání &amp; Výpočty'!$F$4,0))</f>
        <v/>
      </c>
      <c r="E458" s="15" t="str">
        <f t="shared" si="7"/>
        <v/>
      </c>
    </row>
    <row r="459" spans="1:5" x14ac:dyDescent="0.2">
      <c r="A459" s="13" t="str">
        <f>IF(A458&lt;'Zadání &amp; Výpočty'!$F$7,A458+1,"")</f>
        <v/>
      </c>
      <c r="B459" s="20" t="str">
        <f>IF(A459="","",PMT('Zadání &amp; Výpočty'!$F$5/12,'Zadání &amp; Výpočty'!$F$7-A458,-E458,0))</f>
        <v/>
      </c>
      <c r="C459" s="18" t="str">
        <f>IF(A459="","",PPMT('Zadání &amp; Výpočty'!$F$5/12,A459,'Zadání &amp; Výpočty'!$F$7,-'Zadání &amp; Výpočty'!$F$4,0,0))</f>
        <v/>
      </c>
      <c r="D459" s="18" t="str">
        <f>IF(A459="","",IPMT('Zadání &amp; Výpočty'!$F$5/12,A459,'Zadání &amp; Výpočty'!$F$7,-'Zadání &amp; Výpočty'!$F$4,0))</f>
        <v/>
      </c>
      <c r="E459" s="15" t="str">
        <f t="shared" si="7"/>
        <v/>
      </c>
    </row>
    <row r="460" spans="1:5" x14ac:dyDescent="0.2">
      <c r="A460" s="13" t="str">
        <f>IF(A459&lt;'Zadání &amp; Výpočty'!$F$7,A459+1,"")</f>
        <v/>
      </c>
      <c r="B460" s="20" t="str">
        <f>IF(A460="","",PMT('Zadání &amp; Výpočty'!$F$5/12,'Zadání &amp; Výpočty'!$F$7-A459,-E459,0))</f>
        <v/>
      </c>
      <c r="C460" s="18" t="str">
        <f>IF(A460="","",PPMT('Zadání &amp; Výpočty'!$F$5/12,A460,'Zadání &amp; Výpočty'!$F$7,-'Zadání &amp; Výpočty'!$F$4,0,0))</f>
        <v/>
      </c>
      <c r="D460" s="18" t="str">
        <f>IF(A460="","",IPMT('Zadání &amp; Výpočty'!$F$5/12,A460,'Zadání &amp; Výpočty'!$F$7,-'Zadání &amp; Výpočty'!$F$4,0))</f>
        <v/>
      </c>
      <c r="E460" s="15" t="str">
        <f t="shared" si="7"/>
        <v/>
      </c>
    </row>
    <row r="461" spans="1:5" x14ac:dyDescent="0.2">
      <c r="A461" s="13" t="str">
        <f>IF(A460&lt;'Zadání &amp; Výpočty'!$F$7,A460+1,"")</f>
        <v/>
      </c>
      <c r="B461" s="20" t="str">
        <f>IF(A461="","",PMT('Zadání &amp; Výpočty'!$F$5/12,'Zadání &amp; Výpočty'!$F$7-A460,-E460,0))</f>
        <v/>
      </c>
      <c r="C461" s="18" t="str">
        <f>IF(A461="","",PPMT('Zadání &amp; Výpočty'!$F$5/12,A461,'Zadání &amp; Výpočty'!$F$7,-'Zadání &amp; Výpočty'!$F$4,0,0))</f>
        <v/>
      </c>
      <c r="D461" s="18" t="str">
        <f>IF(A461="","",IPMT('Zadání &amp; Výpočty'!$F$5/12,A461,'Zadání &amp; Výpočty'!$F$7,-'Zadání &amp; Výpočty'!$F$4,0))</f>
        <v/>
      </c>
      <c r="E461" s="15" t="str">
        <f t="shared" si="7"/>
        <v/>
      </c>
    </row>
    <row r="462" spans="1:5" x14ac:dyDescent="0.2">
      <c r="A462" s="13" t="str">
        <f>IF(A461&lt;'Zadání &amp; Výpočty'!$F$7,A461+1,"")</f>
        <v/>
      </c>
      <c r="B462" s="20" t="str">
        <f>IF(A462="","",PMT('Zadání &amp; Výpočty'!$F$5/12,'Zadání &amp; Výpočty'!$F$7-A461,-E461,0))</f>
        <v/>
      </c>
      <c r="C462" s="18" t="str">
        <f>IF(A462="","",PPMT('Zadání &amp; Výpočty'!$F$5/12,A462,'Zadání &amp; Výpočty'!$F$7,-'Zadání &amp; Výpočty'!$F$4,0,0))</f>
        <v/>
      </c>
      <c r="D462" s="18" t="str">
        <f>IF(A462="","",IPMT('Zadání &amp; Výpočty'!$F$5/12,A462,'Zadání &amp; Výpočty'!$F$7,-'Zadání &amp; Výpočty'!$F$4,0))</f>
        <v/>
      </c>
      <c r="E462" s="15" t="str">
        <f t="shared" si="7"/>
        <v/>
      </c>
    </row>
    <row r="463" spans="1:5" x14ac:dyDescent="0.2">
      <c r="A463" s="13" t="str">
        <f>IF(A462&lt;'Zadání &amp; Výpočty'!$F$7,A462+1,"")</f>
        <v/>
      </c>
      <c r="B463" s="20" t="str">
        <f>IF(A463="","",PMT('Zadání &amp; Výpočty'!$F$5/12,'Zadání &amp; Výpočty'!$F$7-A462,-E462,0))</f>
        <v/>
      </c>
      <c r="C463" s="18" t="str">
        <f>IF(A463="","",PPMT('Zadání &amp; Výpočty'!$F$5/12,A463,'Zadání &amp; Výpočty'!$F$7,-'Zadání &amp; Výpočty'!$F$4,0,0))</f>
        <v/>
      </c>
      <c r="D463" s="18" t="str">
        <f>IF(A463="","",IPMT('Zadání &amp; Výpočty'!$F$5/12,A463,'Zadání &amp; Výpočty'!$F$7,-'Zadání &amp; Výpočty'!$F$4,0))</f>
        <v/>
      </c>
      <c r="E463" s="15" t="str">
        <f t="shared" si="7"/>
        <v/>
      </c>
    </row>
    <row r="464" spans="1:5" x14ac:dyDescent="0.2">
      <c r="A464" s="13" t="str">
        <f>IF(A463&lt;'Zadání &amp; Výpočty'!$F$7,A463+1,"")</f>
        <v/>
      </c>
      <c r="B464" s="20" t="str">
        <f>IF(A464="","",PMT('Zadání &amp; Výpočty'!$F$5/12,'Zadání &amp; Výpočty'!$F$7-A463,-E463,0))</f>
        <v/>
      </c>
      <c r="C464" s="18" t="str">
        <f>IF(A464="","",PPMT('Zadání &amp; Výpočty'!$F$5/12,A464,'Zadání &amp; Výpočty'!$F$7,-'Zadání &amp; Výpočty'!$F$4,0,0))</f>
        <v/>
      </c>
      <c r="D464" s="18" t="str">
        <f>IF(A464="","",IPMT('Zadání &amp; Výpočty'!$F$5/12,A464,'Zadání &amp; Výpočty'!$F$7,-'Zadání &amp; Výpočty'!$F$4,0))</f>
        <v/>
      </c>
      <c r="E464" s="15" t="str">
        <f t="shared" si="7"/>
        <v/>
      </c>
    </row>
    <row r="465" spans="1:5" x14ac:dyDescent="0.2">
      <c r="A465" s="13" t="str">
        <f>IF(A464&lt;'Zadání &amp; Výpočty'!$F$7,A464+1,"")</f>
        <v/>
      </c>
      <c r="B465" s="20" t="str">
        <f>IF(A465="","",PMT('Zadání &amp; Výpočty'!$F$5/12,'Zadání &amp; Výpočty'!$F$7-A464,-E464,0))</f>
        <v/>
      </c>
      <c r="C465" s="18" t="str">
        <f>IF(A465="","",PPMT('Zadání &amp; Výpočty'!$F$5/12,A465,'Zadání &amp; Výpočty'!$F$7,-'Zadání &amp; Výpočty'!$F$4,0,0))</f>
        <v/>
      </c>
      <c r="D465" s="18" t="str">
        <f>IF(A465="","",IPMT('Zadání &amp; Výpočty'!$F$5/12,A465,'Zadání &amp; Výpočty'!$F$7,-'Zadání &amp; Výpočty'!$F$4,0))</f>
        <v/>
      </c>
      <c r="E465" s="15" t="str">
        <f t="shared" si="7"/>
        <v/>
      </c>
    </row>
    <row r="466" spans="1:5" x14ac:dyDescent="0.2">
      <c r="A466" s="13" t="str">
        <f>IF(A465&lt;'Zadání &amp; Výpočty'!$F$7,A465+1,"")</f>
        <v/>
      </c>
      <c r="B466" s="20" t="str">
        <f>IF(A466="","",PMT('Zadání &amp; Výpočty'!$F$5/12,'Zadání &amp; Výpočty'!$F$7-A465,-E465,0))</f>
        <v/>
      </c>
      <c r="C466" s="18" t="str">
        <f>IF(A466="","",PPMT('Zadání &amp; Výpočty'!$F$5/12,A466,'Zadání &amp; Výpočty'!$F$7,-'Zadání &amp; Výpočty'!$F$4,0,0))</f>
        <v/>
      </c>
      <c r="D466" s="18" t="str">
        <f>IF(A466="","",IPMT('Zadání &amp; Výpočty'!$F$5/12,A466,'Zadání &amp; Výpočty'!$F$7,-'Zadání &amp; Výpočty'!$F$4,0))</f>
        <v/>
      </c>
      <c r="E466" s="15" t="str">
        <f t="shared" si="7"/>
        <v/>
      </c>
    </row>
    <row r="467" spans="1:5" x14ac:dyDescent="0.2">
      <c r="A467" s="13" t="str">
        <f>IF(A466&lt;'Zadání &amp; Výpočty'!$F$7,A466+1,"")</f>
        <v/>
      </c>
      <c r="B467" s="20" t="str">
        <f>IF(A467="","",PMT('Zadání &amp; Výpočty'!$F$5/12,'Zadání &amp; Výpočty'!$F$7-A466,-E466,0))</f>
        <v/>
      </c>
      <c r="C467" s="18" t="str">
        <f>IF(A467="","",PPMT('Zadání &amp; Výpočty'!$F$5/12,A467,'Zadání &amp; Výpočty'!$F$7,-'Zadání &amp; Výpočty'!$F$4,0,0))</f>
        <v/>
      </c>
      <c r="D467" s="18" t="str">
        <f>IF(A467="","",IPMT('Zadání &amp; Výpočty'!$F$5/12,A467,'Zadání &amp; Výpočty'!$F$7,-'Zadání &amp; Výpočty'!$F$4,0))</f>
        <v/>
      </c>
      <c r="E467" s="15" t="str">
        <f t="shared" si="7"/>
        <v/>
      </c>
    </row>
    <row r="468" spans="1:5" x14ac:dyDescent="0.2">
      <c r="A468" s="13" t="str">
        <f>IF(A467&lt;'Zadání &amp; Výpočty'!$F$7,A467+1,"")</f>
        <v/>
      </c>
      <c r="B468" s="20" t="str">
        <f>IF(A468="","",PMT('Zadání &amp; Výpočty'!$F$5/12,'Zadání &amp; Výpočty'!$F$7-A467,-E467,0))</f>
        <v/>
      </c>
      <c r="C468" s="18" t="str">
        <f>IF(A468="","",PPMT('Zadání &amp; Výpočty'!$F$5/12,A468,'Zadání &amp; Výpočty'!$F$7,-'Zadání &amp; Výpočty'!$F$4,0,0))</f>
        <v/>
      </c>
      <c r="D468" s="18" t="str">
        <f>IF(A468="","",IPMT('Zadání &amp; Výpočty'!$F$5/12,A468,'Zadání &amp; Výpočty'!$F$7,-'Zadání &amp; Výpočty'!$F$4,0))</f>
        <v/>
      </c>
      <c r="E468" s="15" t="str">
        <f t="shared" si="7"/>
        <v/>
      </c>
    </row>
    <row r="469" spans="1:5" x14ac:dyDescent="0.2">
      <c r="A469" s="13" t="str">
        <f>IF(A468&lt;'Zadání &amp; Výpočty'!$F$7,A468+1,"")</f>
        <v/>
      </c>
      <c r="B469" s="20" t="str">
        <f>IF(A469="","",PMT('Zadání &amp; Výpočty'!$F$5/12,'Zadání &amp; Výpočty'!$F$7-A468,-E468,0))</f>
        <v/>
      </c>
      <c r="C469" s="18" t="str">
        <f>IF(A469="","",PPMT('Zadání &amp; Výpočty'!$F$5/12,A469,'Zadání &amp; Výpočty'!$F$7,-'Zadání &amp; Výpočty'!$F$4,0,0))</f>
        <v/>
      </c>
      <c r="D469" s="18" t="str">
        <f>IF(A469="","",IPMT('Zadání &amp; Výpočty'!$F$5/12,A469,'Zadání &amp; Výpočty'!$F$7,-'Zadání &amp; Výpočty'!$F$4,0))</f>
        <v/>
      </c>
      <c r="E469" s="15" t="str">
        <f t="shared" si="7"/>
        <v/>
      </c>
    </row>
    <row r="470" spans="1:5" x14ac:dyDescent="0.2">
      <c r="A470" s="13" t="str">
        <f>IF(A469&lt;'Zadání &amp; Výpočty'!$F$7,A469+1,"")</f>
        <v/>
      </c>
      <c r="B470" s="20" t="str">
        <f>IF(A470="","",PMT('Zadání &amp; Výpočty'!$F$5/12,'Zadání &amp; Výpočty'!$F$7-A469,-E469,0))</f>
        <v/>
      </c>
      <c r="C470" s="18" t="str">
        <f>IF(A470="","",PPMT('Zadání &amp; Výpočty'!$F$5/12,A470,'Zadání &amp; Výpočty'!$F$7,-'Zadání &amp; Výpočty'!$F$4,0,0))</f>
        <v/>
      </c>
      <c r="D470" s="18" t="str">
        <f>IF(A470="","",IPMT('Zadání &amp; Výpočty'!$F$5/12,A470,'Zadání &amp; Výpočty'!$F$7,-'Zadání &amp; Výpočty'!$F$4,0))</f>
        <v/>
      </c>
      <c r="E470" s="15" t="str">
        <f t="shared" si="7"/>
        <v/>
      </c>
    </row>
    <row r="471" spans="1:5" x14ac:dyDescent="0.2">
      <c r="A471" s="13" t="str">
        <f>IF(A470&lt;'Zadání &amp; Výpočty'!$F$7,A470+1,"")</f>
        <v/>
      </c>
      <c r="B471" s="20" t="str">
        <f>IF(A471="","",PMT('Zadání &amp; Výpočty'!$F$5/12,'Zadání &amp; Výpočty'!$F$7-A470,-E470,0))</f>
        <v/>
      </c>
      <c r="C471" s="18" t="str">
        <f>IF(A471="","",PPMT('Zadání &amp; Výpočty'!$F$5/12,A471,'Zadání &amp; Výpočty'!$F$7,-'Zadání &amp; Výpočty'!$F$4,0,0))</f>
        <v/>
      </c>
      <c r="D471" s="18" t="str">
        <f>IF(A471="","",IPMT('Zadání &amp; Výpočty'!$F$5/12,A471,'Zadání &amp; Výpočty'!$F$7,-'Zadání &amp; Výpočty'!$F$4,0))</f>
        <v/>
      </c>
      <c r="E471" s="15" t="str">
        <f t="shared" si="7"/>
        <v/>
      </c>
    </row>
    <row r="472" spans="1:5" x14ac:dyDescent="0.2">
      <c r="A472" s="13" t="str">
        <f>IF(A471&lt;'Zadání &amp; Výpočty'!$F$7,A471+1,"")</f>
        <v/>
      </c>
      <c r="B472" s="20" t="str">
        <f>IF(A472="","",PMT('Zadání &amp; Výpočty'!$F$5/12,'Zadání &amp; Výpočty'!$F$7-A471,-E471,0))</f>
        <v/>
      </c>
      <c r="C472" s="18" t="str">
        <f>IF(A472="","",PPMT('Zadání &amp; Výpočty'!$F$5/12,A472,'Zadání &amp; Výpočty'!$F$7,-'Zadání &amp; Výpočty'!$F$4,0,0))</f>
        <v/>
      </c>
      <c r="D472" s="18" t="str">
        <f>IF(A472="","",IPMT('Zadání &amp; Výpočty'!$F$5/12,A472,'Zadání &amp; Výpočty'!$F$7,-'Zadání &amp; Výpočty'!$F$4,0))</f>
        <v/>
      </c>
      <c r="E472" s="15" t="str">
        <f t="shared" si="7"/>
        <v/>
      </c>
    </row>
    <row r="473" spans="1:5" x14ac:dyDescent="0.2">
      <c r="A473" s="13" t="str">
        <f>IF(A472&lt;'Zadání &amp; Výpočty'!$F$7,A472+1,"")</f>
        <v/>
      </c>
      <c r="B473" s="20" t="str">
        <f>IF(A473="","",PMT('Zadání &amp; Výpočty'!$F$5/12,'Zadání &amp; Výpočty'!$F$7-A472,-E472,0))</f>
        <v/>
      </c>
      <c r="C473" s="18" t="str">
        <f>IF(A473="","",PPMT('Zadání &amp; Výpočty'!$F$5/12,A473,'Zadání &amp; Výpočty'!$F$7,-'Zadání &amp; Výpočty'!$F$4,0,0))</f>
        <v/>
      </c>
      <c r="D473" s="18" t="str">
        <f>IF(A473="","",IPMT('Zadání &amp; Výpočty'!$F$5/12,A473,'Zadání &amp; Výpočty'!$F$7,-'Zadání &amp; Výpočty'!$F$4,0))</f>
        <v/>
      </c>
      <c r="E473" s="15" t="str">
        <f t="shared" si="7"/>
        <v/>
      </c>
    </row>
    <row r="474" spans="1:5" x14ac:dyDescent="0.2">
      <c r="A474" s="13" t="str">
        <f>IF(A473&lt;'Zadání &amp; Výpočty'!$F$7,A473+1,"")</f>
        <v/>
      </c>
      <c r="B474" s="20" t="str">
        <f>IF(A474="","",PMT('Zadání &amp; Výpočty'!$F$5/12,'Zadání &amp; Výpočty'!$F$7-A473,-E473,0))</f>
        <v/>
      </c>
      <c r="C474" s="18" t="str">
        <f>IF(A474="","",PPMT('Zadání &amp; Výpočty'!$F$5/12,A474,'Zadání &amp; Výpočty'!$F$7,-'Zadání &amp; Výpočty'!$F$4,0,0))</f>
        <v/>
      </c>
      <c r="D474" s="18" t="str">
        <f>IF(A474="","",IPMT('Zadání &amp; Výpočty'!$F$5/12,A474,'Zadání &amp; Výpočty'!$F$7,-'Zadání &amp; Výpočty'!$F$4,0))</f>
        <v/>
      </c>
      <c r="E474" s="15" t="str">
        <f t="shared" si="7"/>
        <v/>
      </c>
    </row>
    <row r="475" spans="1:5" x14ac:dyDescent="0.2">
      <c r="A475" s="13" t="str">
        <f>IF(A474&lt;'Zadání &amp; Výpočty'!$F$7,A474+1,"")</f>
        <v/>
      </c>
      <c r="B475" s="20" t="str">
        <f>IF(A475="","",PMT('Zadání &amp; Výpočty'!$F$5/12,'Zadání &amp; Výpočty'!$F$7-A474,-E474,0))</f>
        <v/>
      </c>
      <c r="C475" s="18" t="str">
        <f>IF(A475="","",PPMT('Zadání &amp; Výpočty'!$F$5/12,A475,'Zadání &amp; Výpočty'!$F$7,-'Zadání &amp; Výpočty'!$F$4,0,0))</f>
        <v/>
      </c>
      <c r="D475" s="18" t="str">
        <f>IF(A475="","",IPMT('Zadání &amp; Výpočty'!$F$5/12,A475,'Zadání &amp; Výpočty'!$F$7,-'Zadání &amp; Výpočty'!$F$4,0))</f>
        <v/>
      </c>
      <c r="E475" s="15" t="str">
        <f t="shared" si="7"/>
        <v/>
      </c>
    </row>
    <row r="476" spans="1:5" x14ac:dyDescent="0.2">
      <c r="A476" s="13" t="str">
        <f>IF(A475&lt;'Zadání &amp; Výpočty'!$F$7,A475+1,"")</f>
        <v/>
      </c>
      <c r="B476" s="20" t="str">
        <f>IF(A476="","",PMT('Zadání &amp; Výpočty'!$F$5/12,'Zadání &amp; Výpočty'!$F$7-A475,-E475,0))</f>
        <v/>
      </c>
      <c r="C476" s="18" t="str">
        <f>IF(A476="","",PPMT('Zadání &amp; Výpočty'!$F$5/12,A476,'Zadání &amp; Výpočty'!$F$7,-'Zadání &amp; Výpočty'!$F$4,0,0))</f>
        <v/>
      </c>
      <c r="D476" s="18" t="str">
        <f>IF(A476="","",IPMT('Zadání &amp; Výpočty'!$F$5/12,A476,'Zadání &amp; Výpočty'!$F$7,-'Zadání &amp; Výpočty'!$F$4,0))</f>
        <v/>
      </c>
      <c r="E476" s="15" t="str">
        <f t="shared" si="7"/>
        <v/>
      </c>
    </row>
    <row r="477" spans="1:5" x14ac:dyDescent="0.2">
      <c r="A477" s="13" t="str">
        <f>IF(A476&lt;'Zadání &amp; Výpočty'!$F$7,A476+1,"")</f>
        <v/>
      </c>
      <c r="B477" s="20" t="str">
        <f>IF(A477="","",PMT('Zadání &amp; Výpočty'!$F$5/12,'Zadání &amp; Výpočty'!$F$7-A476,-E476,0))</f>
        <v/>
      </c>
      <c r="C477" s="18" t="str">
        <f>IF(A477="","",PPMT('Zadání &amp; Výpočty'!$F$5/12,A477,'Zadání &amp; Výpočty'!$F$7,-'Zadání &amp; Výpočty'!$F$4,0,0))</f>
        <v/>
      </c>
      <c r="D477" s="18" t="str">
        <f>IF(A477="","",IPMT('Zadání &amp; Výpočty'!$F$5/12,A477,'Zadání &amp; Výpočty'!$F$7,-'Zadání &amp; Výpočty'!$F$4,0))</f>
        <v/>
      </c>
      <c r="E477" s="15" t="str">
        <f t="shared" si="7"/>
        <v/>
      </c>
    </row>
    <row r="478" spans="1:5" x14ac:dyDescent="0.2">
      <c r="A478" s="13" t="str">
        <f>IF(A477&lt;'Zadání &amp; Výpočty'!$F$7,A477+1,"")</f>
        <v/>
      </c>
      <c r="B478" s="20" t="str">
        <f>IF(A478="","",PMT('Zadání &amp; Výpočty'!$F$5/12,'Zadání &amp; Výpočty'!$F$7-A477,-E477,0))</f>
        <v/>
      </c>
      <c r="C478" s="18" t="str">
        <f>IF(A478="","",PPMT('Zadání &amp; Výpočty'!$F$5/12,A478,'Zadání &amp; Výpočty'!$F$7,-'Zadání &amp; Výpočty'!$F$4,0,0))</f>
        <v/>
      </c>
      <c r="D478" s="18" t="str">
        <f>IF(A478="","",IPMT('Zadání &amp; Výpočty'!$F$5/12,A478,'Zadání &amp; Výpočty'!$F$7,-'Zadání &amp; Výpočty'!$F$4,0))</f>
        <v/>
      </c>
      <c r="E478" s="15" t="str">
        <f t="shared" si="7"/>
        <v/>
      </c>
    </row>
    <row r="479" spans="1:5" x14ac:dyDescent="0.2">
      <c r="A479" s="13" t="str">
        <f>IF(A478&lt;'Zadání &amp; Výpočty'!$F$7,A478+1,"")</f>
        <v/>
      </c>
      <c r="B479" s="20" t="str">
        <f>IF(A479="","",PMT('Zadání &amp; Výpočty'!$F$5/12,'Zadání &amp; Výpočty'!$F$7-A478,-E478,0))</f>
        <v/>
      </c>
      <c r="C479" s="18" t="str">
        <f>IF(A479="","",PPMT('Zadání &amp; Výpočty'!$F$5/12,A479,'Zadání &amp; Výpočty'!$F$7,-'Zadání &amp; Výpočty'!$F$4,0,0))</f>
        <v/>
      </c>
      <c r="D479" s="18" t="str">
        <f>IF(A479="","",IPMT('Zadání &amp; Výpočty'!$F$5/12,A479,'Zadání &amp; Výpočty'!$F$7,-'Zadání &amp; Výpočty'!$F$4,0))</f>
        <v/>
      </c>
      <c r="E479" s="15" t="str">
        <f t="shared" si="7"/>
        <v/>
      </c>
    </row>
    <row r="480" spans="1:5" x14ac:dyDescent="0.2">
      <c r="A480" s="13" t="str">
        <f>IF(A479&lt;'Zadání &amp; Výpočty'!$F$7,A479+1,"")</f>
        <v/>
      </c>
      <c r="B480" s="20" t="str">
        <f>IF(A480="","",PMT('Zadání &amp; Výpočty'!$F$5/12,'Zadání &amp; Výpočty'!$F$7-A479,-E479,0))</f>
        <v/>
      </c>
      <c r="C480" s="18" t="str">
        <f>IF(A480="","",PPMT('Zadání &amp; Výpočty'!$F$5/12,A480,'Zadání &amp; Výpočty'!$F$7,-'Zadání &amp; Výpočty'!$F$4,0,0))</f>
        <v/>
      </c>
      <c r="D480" s="18" t="str">
        <f>IF(A480="","",IPMT('Zadání &amp; Výpočty'!$F$5/12,A480,'Zadání &amp; Výpočty'!$F$7,-'Zadání &amp; Výpočty'!$F$4,0))</f>
        <v/>
      </c>
      <c r="E480" s="15" t="str">
        <f t="shared" si="7"/>
        <v/>
      </c>
    </row>
    <row r="481" spans="1:5" x14ac:dyDescent="0.2">
      <c r="A481" s="13" t="str">
        <f>IF(A480&lt;'Zadání &amp; Výpočty'!$F$7,A480+1,"")</f>
        <v/>
      </c>
      <c r="B481" s="20" t="str">
        <f>IF(A481="","",PMT('Zadání &amp; Výpočty'!$F$5/12,'Zadání &amp; Výpočty'!$F$7-A480,-E480,0))</f>
        <v/>
      </c>
      <c r="C481" s="18" t="str">
        <f>IF(A481="","",PPMT('Zadání &amp; Výpočty'!$F$5/12,A481,'Zadání &amp; Výpočty'!$F$7,-'Zadání &amp; Výpočty'!$F$4,0,0))</f>
        <v/>
      </c>
      <c r="D481" s="18" t="str">
        <f>IF(A481="","",IPMT('Zadání &amp; Výpočty'!$F$5/12,A481,'Zadání &amp; Výpočty'!$F$7,-'Zadání &amp; Výpočty'!$F$4,0))</f>
        <v/>
      </c>
      <c r="E481" s="15" t="str">
        <f t="shared" si="7"/>
        <v/>
      </c>
    </row>
    <row r="482" spans="1:5" x14ac:dyDescent="0.2">
      <c r="A482" s="13" t="str">
        <f>IF(A481&lt;'Zadání &amp; Výpočty'!$F$7,A481+1,"")</f>
        <v/>
      </c>
      <c r="B482" s="20" t="str">
        <f>IF(A482="","",PMT('Zadání &amp; Výpočty'!$F$5/12,'Zadání &amp; Výpočty'!$F$7-A481,-E481,0))</f>
        <v/>
      </c>
      <c r="C482" s="18" t="str">
        <f>IF(A482="","",PPMT('Zadání &amp; Výpočty'!$F$5/12,A482,'Zadání &amp; Výpočty'!$F$7,-'Zadání &amp; Výpočty'!$F$4,0,0))</f>
        <v/>
      </c>
      <c r="D482" s="18" t="str">
        <f>IF(A482="","",IPMT('Zadání &amp; Výpočty'!$F$5/12,A482,'Zadání &amp; Výpočty'!$F$7,-'Zadání &amp; Výpočty'!$F$4,0))</f>
        <v/>
      </c>
      <c r="E482" s="15" t="str">
        <f t="shared" si="7"/>
        <v/>
      </c>
    </row>
    <row r="483" spans="1:5" x14ac:dyDescent="0.2">
      <c r="A483" s="13" t="str">
        <f>IF(A482&lt;'Zadání &amp; Výpočty'!$F$7,A482+1,"")</f>
        <v/>
      </c>
      <c r="B483" s="20" t="str">
        <f>IF(A483="","",PMT('Zadání &amp; Výpočty'!$F$5/12,'Zadání &amp; Výpočty'!$F$7-A482,-E482,0))</f>
        <v/>
      </c>
      <c r="C483" s="18" t="str">
        <f>IF(A483="","",PPMT('Zadání &amp; Výpočty'!$F$5/12,A483,'Zadání &amp; Výpočty'!$F$7,-'Zadání &amp; Výpočty'!$F$4,0,0))</f>
        <v/>
      </c>
      <c r="D483" s="18" t="str">
        <f>IF(A483="","",IPMT('Zadání &amp; Výpočty'!$F$5/12,A483,'Zadání &amp; Výpočty'!$F$7,-'Zadání &amp; Výpočty'!$F$4,0))</f>
        <v/>
      </c>
      <c r="E483" s="15" t="str">
        <f t="shared" si="7"/>
        <v/>
      </c>
    </row>
    <row r="484" spans="1:5" x14ac:dyDescent="0.2">
      <c r="A484" s="13" t="str">
        <f>IF(A483&lt;'Zadání &amp; Výpočty'!$F$7,A483+1,"")</f>
        <v/>
      </c>
      <c r="B484" s="20" t="str">
        <f>IF(A484="","",PMT('Zadání &amp; Výpočty'!$F$5/12,'Zadání &amp; Výpočty'!$F$7-A483,-E483,0))</f>
        <v/>
      </c>
      <c r="C484" s="18" t="str">
        <f>IF(A484="","",PPMT('Zadání &amp; Výpočty'!$F$5/12,A484,'Zadání &amp; Výpočty'!$F$7,-'Zadání &amp; Výpočty'!$F$4,0,0))</f>
        <v/>
      </c>
      <c r="D484" s="18" t="str">
        <f>IF(A484="","",IPMT('Zadání &amp; Výpočty'!$F$5/12,A484,'Zadání &amp; Výpočty'!$F$7,-'Zadání &amp; Výpočty'!$F$4,0))</f>
        <v/>
      </c>
      <c r="E484" s="15" t="str">
        <f t="shared" si="7"/>
        <v/>
      </c>
    </row>
    <row r="485" spans="1:5" x14ac:dyDescent="0.2">
      <c r="A485" s="13" t="str">
        <f>IF(A484&lt;'Zadání &amp; Výpočty'!$F$7,A484+1,"")</f>
        <v/>
      </c>
      <c r="B485" s="20" t="str">
        <f>IF(A485="","",PMT('Zadání &amp; Výpočty'!$F$5/12,'Zadání &amp; Výpočty'!$F$7-A484,-E484,0))</f>
        <v/>
      </c>
      <c r="C485" s="18" t="str">
        <f>IF(A485="","",PPMT('Zadání &amp; Výpočty'!$F$5/12,A485,'Zadání &amp; Výpočty'!$F$7,-'Zadání &amp; Výpočty'!$F$4,0,0))</f>
        <v/>
      </c>
      <c r="D485" s="18" t="str">
        <f>IF(A485="","",IPMT('Zadání &amp; Výpočty'!$F$5/12,A485,'Zadání &amp; Výpočty'!$F$7,-'Zadání &amp; Výpočty'!$F$4,0))</f>
        <v/>
      </c>
      <c r="E485" s="15" t="str">
        <f t="shared" si="7"/>
        <v/>
      </c>
    </row>
    <row r="486" spans="1:5" x14ac:dyDescent="0.2">
      <c r="A486" s="13" t="str">
        <f>IF(A485&lt;'Zadání &amp; Výpočty'!$F$7,A485+1,"")</f>
        <v/>
      </c>
      <c r="B486" s="20" t="str">
        <f>IF(A486="","",PMT('Zadání &amp; Výpočty'!$F$5/12,'Zadání &amp; Výpočty'!$F$7-A485,-E485,0))</f>
        <v/>
      </c>
      <c r="C486" s="18" t="str">
        <f>IF(A486="","",PPMT('Zadání &amp; Výpočty'!$F$5/12,A486,'Zadání &amp; Výpočty'!$F$7,-'Zadání &amp; Výpočty'!$F$4,0,0))</f>
        <v/>
      </c>
      <c r="D486" s="18" t="str">
        <f>IF(A486="","",IPMT('Zadání &amp; Výpočty'!$F$5/12,A486,'Zadání &amp; Výpočty'!$F$7,-'Zadání &amp; Výpočty'!$F$4,0))</f>
        <v/>
      </c>
      <c r="E486" s="15" t="str">
        <f t="shared" si="7"/>
        <v/>
      </c>
    </row>
    <row r="487" spans="1:5" x14ac:dyDescent="0.2">
      <c r="A487" s="13" t="str">
        <f>IF(A486&lt;'Zadání &amp; Výpočty'!$F$7,A486+1,"")</f>
        <v/>
      </c>
      <c r="B487" s="20" t="str">
        <f>IF(A487="","",PMT('Zadání &amp; Výpočty'!$F$5/12,'Zadání &amp; Výpočty'!$F$7-A486,-E486,0))</f>
        <v/>
      </c>
      <c r="C487" s="18" t="str">
        <f>IF(A487="","",PPMT('Zadání &amp; Výpočty'!$F$5/12,A487,'Zadání &amp; Výpočty'!$F$7,-'Zadání &amp; Výpočty'!$F$4,0,0))</f>
        <v/>
      </c>
      <c r="D487" s="18" t="str">
        <f>IF(A487="","",IPMT('Zadání &amp; Výpočty'!$F$5/12,A487,'Zadání &amp; Výpočty'!$F$7,-'Zadání &amp; Výpočty'!$F$4,0))</f>
        <v/>
      </c>
      <c r="E487" s="15" t="str">
        <f t="shared" si="7"/>
        <v/>
      </c>
    </row>
    <row r="488" spans="1:5" x14ac:dyDescent="0.2">
      <c r="A488" s="13" t="str">
        <f>IF(A487&lt;'Zadání &amp; Výpočty'!$F$7,A487+1,"")</f>
        <v/>
      </c>
      <c r="B488" s="20" t="str">
        <f>IF(A488="","",PMT('Zadání &amp; Výpočty'!$F$5/12,'Zadání &amp; Výpočty'!$F$7-A487,-E487,0))</f>
        <v/>
      </c>
      <c r="C488" s="18" t="str">
        <f>IF(A488="","",PPMT('Zadání &amp; Výpočty'!$F$5/12,A488,'Zadání &amp; Výpočty'!$F$7,-'Zadání &amp; Výpočty'!$F$4,0,0))</f>
        <v/>
      </c>
      <c r="D488" s="18" t="str">
        <f>IF(A488="","",IPMT('Zadání &amp; Výpočty'!$F$5/12,A488,'Zadání &amp; Výpočty'!$F$7,-'Zadání &amp; Výpočty'!$F$4,0))</f>
        <v/>
      </c>
      <c r="E488" s="15" t="str">
        <f t="shared" si="7"/>
        <v/>
      </c>
    </row>
    <row r="489" spans="1:5" x14ac:dyDescent="0.2">
      <c r="A489" s="13" t="str">
        <f>IF(A488&lt;'Zadání &amp; Výpočty'!$F$7,A488+1,"")</f>
        <v/>
      </c>
      <c r="B489" s="20" t="str">
        <f>IF(A489="","",PMT('Zadání &amp; Výpočty'!$F$5/12,'Zadání &amp; Výpočty'!$F$7-A488,-E488,0))</f>
        <v/>
      </c>
      <c r="C489" s="18" t="str">
        <f>IF(A489="","",PPMT('Zadání &amp; Výpočty'!$F$5/12,A489,'Zadání &amp; Výpočty'!$F$7,-'Zadání &amp; Výpočty'!$F$4,0,0))</f>
        <v/>
      </c>
      <c r="D489" s="18" t="str">
        <f>IF(A489="","",IPMT('Zadání &amp; Výpočty'!$F$5/12,A489,'Zadání &amp; Výpočty'!$F$7,-'Zadání &amp; Výpočty'!$F$4,0))</f>
        <v/>
      </c>
      <c r="E489" s="15" t="str">
        <f t="shared" si="7"/>
        <v/>
      </c>
    </row>
    <row r="490" spans="1:5" x14ac:dyDescent="0.2">
      <c r="A490" s="13" t="str">
        <f>IF(A489&lt;'Zadání &amp; Výpočty'!$F$7,A489+1,"")</f>
        <v/>
      </c>
      <c r="B490" s="20" t="str">
        <f>IF(A490="","",PMT('Zadání &amp; Výpočty'!$F$5/12,'Zadání &amp; Výpočty'!$F$7-A489,-E489,0))</f>
        <v/>
      </c>
      <c r="C490" s="18" t="str">
        <f>IF(A490="","",PPMT('Zadání &amp; Výpočty'!$F$5/12,A490,'Zadání &amp; Výpočty'!$F$7,-'Zadání &amp; Výpočty'!$F$4,0,0))</f>
        <v/>
      </c>
      <c r="D490" s="18" t="str">
        <f>IF(A490="","",IPMT('Zadání &amp; Výpočty'!$F$5/12,A490,'Zadání &amp; Výpočty'!$F$7,-'Zadání &amp; Výpočty'!$F$4,0))</f>
        <v/>
      </c>
      <c r="E490" s="15" t="str">
        <f t="shared" si="7"/>
        <v/>
      </c>
    </row>
    <row r="491" spans="1:5" x14ac:dyDescent="0.2">
      <c r="A491" s="13" t="str">
        <f>IF(A490&lt;'Zadání &amp; Výpočty'!$F$7,A490+1,"")</f>
        <v/>
      </c>
      <c r="B491" s="20" t="str">
        <f>IF(A491="","",PMT('Zadání &amp; Výpočty'!$F$5/12,'Zadání &amp; Výpočty'!$F$7-A490,-E490,0))</f>
        <v/>
      </c>
      <c r="C491" s="18" t="str">
        <f>IF(A491="","",PPMT('Zadání &amp; Výpočty'!$F$5/12,A491,'Zadání &amp; Výpočty'!$F$7,-'Zadání &amp; Výpočty'!$F$4,0,0))</f>
        <v/>
      </c>
      <c r="D491" s="18" t="str">
        <f>IF(A491="","",IPMT('Zadání &amp; Výpočty'!$F$5/12,A491,'Zadání &amp; Výpočty'!$F$7,-'Zadání &amp; Výpočty'!$F$4,0))</f>
        <v/>
      </c>
      <c r="E491" s="15" t="str">
        <f t="shared" si="7"/>
        <v/>
      </c>
    </row>
    <row r="492" spans="1:5" x14ac:dyDescent="0.2">
      <c r="A492" s="13" t="str">
        <f>IF(A491&lt;'Zadání &amp; Výpočty'!$F$7,A491+1,"")</f>
        <v/>
      </c>
      <c r="B492" s="20" t="str">
        <f>IF(A492="","",PMT('Zadání &amp; Výpočty'!$F$5/12,'Zadání &amp; Výpočty'!$F$7-A491,-E491,0))</f>
        <v/>
      </c>
      <c r="C492" s="18" t="str">
        <f>IF(A492="","",PPMT('Zadání &amp; Výpočty'!$F$5/12,A492,'Zadání &amp; Výpočty'!$F$7,-'Zadání &amp; Výpočty'!$F$4,0,0))</f>
        <v/>
      </c>
      <c r="D492" s="18" t="str">
        <f>IF(A492="","",IPMT('Zadání &amp; Výpočty'!$F$5/12,A492,'Zadání &amp; Výpočty'!$F$7,-'Zadání &amp; Výpočty'!$F$4,0))</f>
        <v/>
      </c>
      <c r="E492" s="15" t="str">
        <f t="shared" si="7"/>
        <v/>
      </c>
    </row>
    <row r="493" spans="1:5" x14ac:dyDescent="0.2">
      <c r="A493" s="13" t="str">
        <f>IF(A492&lt;'Zadání &amp; Výpočty'!$F$7,A492+1,"")</f>
        <v/>
      </c>
      <c r="B493" s="20" t="str">
        <f>IF(A493="","",PMT('Zadání &amp; Výpočty'!$F$5/12,'Zadání &amp; Výpočty'!$F$7-A492,-E492,0))</f>
        <v/>
      </c>
      <c r="C493" s="18" t="str">
        <f>IF(A493="","",PPMT('Zadání &amp; Výpočty'!$F$5/12,A493,'Zadání &amp; Výpočty'!$F$7,-'Zadání &amp; Výpočty'!$F$4,0,0))</f>
        <v/>
      </c>
      <c r="D493" s="18" t="str">
        <f>IF(A493="","",IPMT('Zadání &amp; Výpočty'!$F$5/12,A493,'Zadání &amp; Výpočty'!$F$7,-'Zadání &amp; Výpočty'!$F$4,0))</f>
        <v/>
      </c>
      <c r="E493" s="15" t="str">
        <f t="shared" si="7"/>
        <v/>
      </c>
    </row>
    <row r="494" spans="1:5" x14ac:dyDescent="0.2">
      <c r="A494" s="13" t="str">
        <f>IF(A493&lt;'Zadání &amp; Výpočty'!$F$7,A493+1,"")</f>
        <v/>
      </c>
      <c r="B494" s="20" t="str">
        <f>IF(A494="","",PMT('Zadání &amp; Výpočty'!$F$5/12,'Zadání &amp; Výpočty'!$F$7-A493,-E493,0))</f>
        <v/>
      </c>
      <c r="C494" s="18" t="str">
        <f>IF(A494="","",PPMT('Zadání &amp; Výpočty'!$F$5/12,A494,'Zadání &amp; Výpočty'!$F$7,-'Zadání &amp; Výpočty'!$F$4,0,0))</f>
        <v/>
      </c>
      <c r="D494" s="18" t="str">
        <f>IF(A494="","",IPMT('Zadání &amp; Výpočty'!$F$5/12,A494,'Zadání &amp; Výpočty'!$F$7,-'Zadání &amp; Výpočty'!$F$4,0))</f>
        <v/>
      </c>
      <c r="E494" s="15" t="str">
        <f t="shared" si="7"/>
        <v/>
      </c>
    </row>
    <row r="495" spans="1:5" x14ac:dyDescent="0.2">
      <c r="A495" s="13" t="str">
        <f>IF(A494&lt;'Zadání &amp; Výpočty'!$F$7,A494+1,"")</f>
        <v/>
      </c>
      <c r="B495" s="20" t="str">
        <f>IF(A495="","",PMT('Zadání &amp; Výpočty'!$F$5/12,'Zadání &amp; Výpočty'!$F$7-A494,-E494,0))</f>
        <v/>
      </c>
      <c r="C495" s="18" t="str">
        <f>IF(A495="","",PPMT('Zadání &amp; Výpočty'!$F$5/12,A495,'Zadání &amp; Výpočty'!$F$7,-'Zadání &amp; Výpočty'!$F$4,0,0))</f>
        <v/>
      </c>
      <c r="D495" s="18" t="str">
        <f>IF(A495="","",IPMT('Zadání &amp; Výpočty'!$F$5/12,A495,'Zadání &amp; Výpočty'!$F$7,-'Zadání &amp; Výpočty'!$F$4,0))</f>
        <v/>
      </c>
      <c r="E495" s="15" t="str">
        <f t="shared" si="7"/>
        <v/>
      </c>
    </row>
    <row r="496" spans="1:5" x14ac:dyDescent="0.2">
      <c r="A496" s="13" t="str">
        <f>IF(A495&lt;'Zadání &amp; Výpočty'!$F$7,A495+1,"")</f>
        <v/>
      </c>
      <c r="B496" s="20" t="str">
        <f>IF(A496="","",PMT('Zadání &amp; Výpočty'!$F$5/12,'Zadání &amp; Výpočty'!$F$7-A495,-E495,0))</f>
        <v/>
      </c>
      <c r="C496" s="18" t="str">
        <f>IF(A496="","",PPMT('Zadání &amp; Výpočty'!$F$5/12,A496,'Zadání &amp; Výpočty'!$F$7,-'Zadání &amp; Výpočty'!$F$4,0,0))</f>
        <v/>
      </c>
      <c r="D496" s="18" t="str">
        <f>IF(A496="","",IPMT('Zadání &amp; Výpočty'!$F$5/12,A496,'Zadání &amp; Výpočty'!$F$7,-'Zadání &amp; Výpočty'!$F$4,0))</f>
        <v/>
      </c>
      <c r="E496" s="15" t="str">
        <f t="shared" si="7"/>
        <v/>
      </c>
    </row>
    <row r="497" spans="1:5" x14ac:dyDescent="0.2">
      <c r="A497" s="13" t="str">
        <f>IF(A496&lt;'Zadání &amp; Výpočty'!$F$7,A496+1,"")</f>
        <v/>
      </c>
      <c r="B497" s="20" t="str">
        <f>IF(A497="","",PMT('Zadání &amp; Výpočty'!$F$5/12,'Zadání &amp; Výpočty'!$F$7-A496,-E496,0))</f>
        <v/>
      </c>
      <c r="C497" s="18" t="str">
        <f>IF(A497="","",PPMT('Zadání &amp; Výpočty'!$F$5/12,A497,'Zadání &amp; Výpočty'!$F$7,-'Zadání &amp; Výpočty'!$F$4,0,0))</f>
        <v/>
      </c>
      <c r="D497" s="18" t="str">
        <f>IF(A497="","",IPMT('Zadání &amp; Výpočty'!$F$5/12,A497,'Zadání &amp; Výpočty'!$F$7,-'Zadání &amp; Výpočty'!$F$4,0))</f>
        <v/>
      </c>
      <c r="E497" s="15" t="str">
        <f t="shared" si="7"/>
        <v/>
      </c>
    </row>
    <row r="498" spans="1:5" x14ac:dyDescent="0.2">
      <c r="A498" s="13" t="str">
        <f>IF(A497&lt;'Zadání &amp; Výpočty'!$F$7,A497+1,"")</f>
        <v/>
      </c>
      <c r="B498" s="20" t="str">
        <f>IF(A498="","",PMT('Zadání &amp; Výpočty'!$F$5/12,'Zadání &amp; Výpočty'!$F$7-A497,-E497,0))</f>
        <v/>
      </c>
      <c r="C498" s="18" t="str">
        <f>IF(A498="","",PPMT('Zadání &amp; Výpočty'!$F$5/12,A498,'Zadání &amp; Výpočty'!$F$7,-'Zadání &amp; Výpočty'!$F$4,0,0))</f>
        <v/>
      </c>
      <c r="D498" s="18" t="str">
        <f>IF(A498="","",IPMT('Zadání &amp; Výpočty'!$F$5/12,A498,'Zadání &amp; Výpočty'!$F$7,-'Zadání &amp; Výpočty'!$F$4,0))</f>
        <v/>
      </c>
      <c r="E498" s="15" t="str">
        <f t="shared" si="7"/>
        <v/>
      </c>
    </row>
    <row r="499" spans="1:5" x14ac:dyDescent="0.2">
      <c r="A499" s="13" t="str">
        <f>IF(A498&lt;'Zadání &amp; Výpočty'!$F$7,A498+1,"")</f>
        <v/>
      </c>
      <c r="B499" s="20" t="str">
        <f>IF(A499="","",PMT('Zadání &amp; Výpočty'!$F$5/12,'Zadání &amp; Výpočty'!$F$7-A498,-E498,0))</f>
        <v/>
      </c>
      <c r="C499" s="18" t="str">
        <f>IF(A499="","",PPMT('Zadání &amp; Výpočty'!$F$5/12,A499,'Zadání &amp; Výpočty'!$F$7,-'Zadání &amp; Výpočty'!$F$4,0,0))</f>
        <v/>
      </c>
      <c r="D499" s="18" t="str">
        <f>IF(A499="","",IPMT('Zadání &amp; Výpočty'!$F$5/12,A499,'Zadání &amp; Výpočty'!$F$7,-'Zadání &amp; Výpočty'!$F$4,0))</f>
        <v/>
      </c>
      <c r="E499" s="15" t="str">
        <f t="shared" si="7"/>
        <v/>
      </c>
    </row>
    <row r="500" spans="1:5" x14ac:dyDescent="0.2">
      <c r="A500" s="13" t="str">
        <f>IF(A499&lt;'Zadání &amp; Výpočty'!$F$7,A499+1,"")</f>
        <v/>
      </c>
      <c r="B500" s="20" t="str">
        <f>IF(A500="","",PMT('Zadání &amp; Výpočty'!$F$5/12,'Zadání &amp; Výpočty'!$F$7-A499,-E499,0))</f>
        <v/>
      </c>
      <c r="C500" s="18" t="str">
        <f>IF(A500="","",PPMT('Zadání &amp; Výpočty'!$F$5/12,A500,'Zadání &amp; Výpočty'!$F$7,-'Zadání &amp; Výpočty'!$F$4,0,0))</f>
        <v/>
      </c>
      <c r="D500" s="18" t="str">
        <f>IF(A500="","",IPMT('Zadání &amp; Výpočty'!$F$5/12,A500,'Zadání &amp; Výpočty'!$F$7,-'Zadání &amp; Výpočty'!$F$4,0))</f>
        <v/>
      </c>
      <c r="E500" s="15" t="str">
        <f t="shared" si="7"/>
        <v/>
      </c>
    </row>
    <row r="501" spans="1:5" x14ac:dyDescent="0.2">
      <c r="A501" s="13" t="str">
        <f>IF(A500&lt;'Zadání &amp; Výpočty'!$F$7,A500+1,"")</f>
        <v/>
      </c>
      <c r="B501" s="20" t="str">
        <f>IF(A501="","",PMT('Zadání &amp; Výpočty'!$F$5/12,'Zadání &amp; Výpočty'!$F$7-A500,-E500,0))</f>
        <v/>
      </c>
      <c r="C501" s="18" t="str">
        <f>IF(A501="","",PPMT('Zadání &amp; Výpočty'!$F$5/12,A501,'Zadání &amp; Výpočty'!$F$7,-'Zadání &amp; Výpočty'!$F$4,0,0))</f>
        <v/>
      </c>
      <c r="D501" s="18" t="str">
        <f>IF(A501="","",IPMT('Zadání &amp; Výpočty'!$F$5/12,A501,'Zadání &amp; Výpočty'!$F$7,-'Zadání &amp; Výpočty'!$F$4,0))</f>
        <v/>
      </c>
      <c r="E501" s="15" t="str">
        <f t="shared" si="7"/>
        <v/>
      </c>
    </row>
    <row r="502" spans="1:5" x14ac:dyDescent="0.2">
      <c r="A502" s="13" t="str">
        <f>IF(A501&lt;'Zadání &amp; Výpočty'!$F$7,A501+1,"")</f>
        <v/>
      </c>
      <c r="B502" s="20" t="str">
        <f>IF(A502="","",PMT('Zadání &amp; Výpočty'!$F$5/12,'Zadání &amp; Výpočty'!$F$7-A501,-E501,0))</f>
        <v/>
      </c>
      <c r="C502" s="18" t="str">
        <f>IF(A502="","",PPMT('Zadání &amp; Výpočty'!$F$5/12,A502,'Zadání &amp; Výpočty'!$F$7,-'Zadání &amp; Výpočty'!$F$4,0,0))</f>
        <v/>
      </c>
      <c r="D502" s="18" t="str">
        <f>IF(A502="","",IPMT('Zadání &amp; Výpočty'!$F$5/12,A502,'Zadání &amp; Výpočty'!$F$7,-'Zadání &amp; Výpočty'!$F$4,0))</f>
        <v/>
      </c>
      <c r="E502" s="15" t="str">
        <f t="shared" si="7"/>
        <v/>
      </c>
    </row>
    <row r="503" spans="1:5" x14ac:dyDescent="0.2">
      <c r="A503" s="13" t="str">
        <f>IF(A502&lt;'Zadání &amp; Výpočty'!$F$7,A502+1,"")</f>
        <v/>
      </c>
      <c r="B503" s="20" t="str">
        <f>IF(A503="","",PMT('Zadání &amp; Výpočty'!$F$5/12,'Zadání &amp; Výpočty'!$F$7-A502,-E502,0))</f>
        <v/>
      </c>
      <c r="C503" s="18" t="str">
        <f>IF(A503="","",PPMT('Zadání &amp; Výpočty'!$F$5/12,A503,'Zadání &amp; Výpočty'!$F$7,-'Zadání &amp; Výpočty'!$F$4,0,0))</f>
        <v/>
      </c>
      <c r="D503" s="18" t="str">
        <f>IF(A503="","",IPMT('Zadání &amp; Výpočty'!$F$5/12,A503,'Zadání &amp; Výpočty'!$F$7,-'Zadání &amp; Výpočty'!$F$4,0))</f>
        <v/>
      </c>
      <c r="E503" s="15" t="str">
        <f t="shared" si="7"/>
        <v/>
      </c>
    </row>
    <row r="504" spans="1:5" x14ac:dyDescent="0.2">
      <c r="A504" s="13" t="str">
        <f>IF(A503&lt;'Zadání &amp; Výpočty'!$F$7,A503+1,"")</f>
        <v/>
      </c>
      <c r="B504" s="20" t="str">
        <f>IF(A504="","",PMT('Zadání &amp; Výpočty'!$F$5/12,'Zadání &amp; Výpočty'!$F$7-A503,-E503,0))</f>
        <v/>
      </c>
      <c r="C504" s="18" t="str">
        <f>IF(A504="","",PPMT('Zadání &amp; Výpočty'!$F$5/12,A504,'Zadání &amp; Výpočty'!$F$7,-'Zadání &amp; Výpočty'!$F$4,0,0))</f>
        <v/>
      </c>
      <c r="D504" s="18" t="str">
        <f>IF(A504="","",IPMT('Zadání &amp; Výpočty'!$F$5/12,A504,'Zadání &amp; Výpočty'!$F$7,-'Zadání &amp; Výpočty'!$F$4,0))</f>
        <v/>
      </c>
      <c r="E504" s="15" t="str">
        <f t="shared" si="7"/>
        <v/>
      </c>
    </row>
    <row r="505" spans="1:5" x14ac:dyDescent="0.2">
      <c r="A505" s="13" t="str">
        <f>IF(A504&lt;'Zadání &amp; Výpočty'!$F$7,A504+1,"")</f>
        <v/>
      </c>
      <c r="B505" s="20" t="str">
        <f>IF(A505="","",PMT('Zadání &amp; Výpočty'!$F$5/12,'Zadání &amp; Výpočty'!$F$7-A504,-E504,0))</f>
        <v/>
      </c>
      <c r="C505" s="18" t="str">
        <f>IF(A505="","",PPMT('Zadání &amp; Výpočty'!$F$5/12,A505,'Zadání &amp; Výpočty'!$F$7,-'Zadání &amp; Výpočty'!$F$4,0,0))</f>
        <v/>
      </c>
      <c r="D505" s="18" t="str">
        <f>IF(A505="","",IPMT('Zadání &amp; Výpočty'!$F$5/12,A505,'Zadání &amp; Výpočty'!$F$7,-'Zadání &amp; Výpočty'!$F$4,0))</f>
        <v/>
      </c>
      <c r="E505" s="15" t="str">
        <f t="shared" si="7"/>
        <v/>
      </c>
    </row>
    <row r="506" spans="1:5" x14ac:dyDescent="0.2">
      <c r="A506" s="13" t="str">
        <f>IF(A505&lt;'Zadání &amp; Výpočty'!$F$7,A505+1,"")</f>
        <v/>
      </c>
      <c r="B506" s="20" t="str">
        <f>IF(A506="","",PMT('Zadání &amp; Výpočty'!$F$5/12,'Zadání &amp; Výpočty'!$F$7-A505,-E505,0))</f>
        <v/>
      </c>
      <c r="C506" s="18" t="str">
        <f>IF(A506="","",PPMT('Zadání &amp; Výpočty'!$F$5/12,A506,'Zadání &amp; Výpočty'!$F$7,-'Zadání &amp; Výpočty'!$F$4,0,0))</f>
        <v/>
      </c>
      <c r="D506" s="18" t="str">
        <f>IF(A506="","",IPMT('Zadání &amp; Výpočty'!$F$5/12,A506,'Zadání &amp; Výpočty'!$F$7,-'Zadání &amp; Výpočty'!$F$4,0))</f>
        <v/>
      </c>
      <c r="E506" s="15" t="str">
        <f t="shared" si="7"/>
        <v/>
      </c>
    </row>
    <row r="507" spans="1:5" x14ac:dyDescent="0.2">
      <c r="A507" s="13" t="str">
        <f>IF(A506&lt;'Zadání &amp; Výpočty'!$F$7,A506+1,"")</f>
        <v/>
      </c>
      <c r="B507" s="20" t="str">
        <f>IF(A507="","",PMT('Zadání &amp; Výpočty'!$F$5/12,'Zadání &amp; Výpočty'!$F$7-A506,-E506,0))</f>
        <v/>
      </c>
      <c r="C507" s="18" t="str">
        <f>IF(A507="","",PPMT('Zadání &amp; Výpočty'!$F$5/12,A507,'Zadání &amp; Výpočty'!$F$7,-'Zadání &amp; Výpočty'!$F$4,0,0))</f>
        <v/>
      </c>
      <c r="D507" s="18" t="str">
        <f>IF(A507="","",IPMT('Zadání &amp; Výpočty'!$F$5/12,A507,'Zadání &amp; Výpočty'!$F$7,-'Zadání &amp; Výpočty'!$F$4,0))</f>
        <v/>
      </c>
      <c r="E507" s="15" t="str">
        <f t="shared" si="7"/>
        <v/>
      </c>
    </row>
    <row r="508" spans="1:5" x14ac:dyDescent="0.2">
      <c r="A508" s="13" t="str">
        <f>IF(A507&lt;'Zadání &amp; Výpočty'!$F$7,A507+1,"")</f>
        <v/>
      </c>
      <c r="B508" s="20" t="str">
        <f>IF(A508="","",PMT('Zadání &amp; Výpočty'!$F$5/12,'Zadání &amp; Výpočty'!$F$7-A507,-E507,0))</f>
        <v/>
      </c>
      <c r="C508" s="18" t="str">
        <f>IF(A508="","",PPMT('Zadání &amp; Výpočty'!$F$5/12,A508,'Zadání &amp; Výpočty'!$F$7,-'Zadání &amp; Výpočty'!$F$4,0,0))</f>
        <v/>
      </c>
      <c r="D508" s="18" t="str">
        <f>IF(A508="","",IPMT('Zadání &amp; Výpočty'!$F$5/12,A508,'Zadání &amp; Výpočty'!$F$7,-'Zadání &amp; Výpočty'!$F$4,0))</f>
        <v/>
      </c>
      <c r="E508" s="15" t="str">
        <f t="shared" si="7"/>
        <v/>
      </c>
    </row>
    <row r="509" spans="1:5" x14ac:dyDescent="0.2">
      <c r="A509" s="13" t="str">
        <f>IF(A508&lt;'Zadání &amp; Výpočty'!$F$7,A508+1,"")</f>
        <v/>
      </c>
      <c r="B509" s="20" t="str">
        <f>IF(A509="","",PMT('Zadání &amp; Výpočty'!$F$5/12,'Zadání &amp; Výpočty'!$F$7-A508,-E508,0))</f>
        <v/>
      </c>
      <c r="C509" s="18" t="str">
        <f>IF(A509="","",PPMT('Zadání &amp; Výpočty'!$F$5/12,A509,'Zadání &amp; Výpočty'!$F$7,-'Zadání &amp; Výpočty'!$F$4,0,0))</f>
        <v/>
      </c>
      <c r="D509" s="18" t="str">
        <f>IF(A509="","",IPMT('Zadání &amp; Výpočty'!$F$5/12,A509,'Zadání &amp; Výpočty'!$F$7,-'Zadání &amp; Výpočty'!$F$4,0))</f>
        <v/>
      </c>
      <c r="E509" s="15" t="str">
        <f t="shared" si="7"/>
        <v/>
      </c>
    </row>
    <row r="510" spans="1:5" x14ac:dyDescent="0.2">
      <c r="A510" s="13" t="str">
        <f>IF(A509&lt;'Zadání &amp; Výpočty'!$F$7,A509+1,"")</f>
        <v/>
      </c>
      <c r="B510" s="20" t="str">
        <f>IF(A510="","",PMT('Zadání &amp; Výpočty'!$F$5/12,'Zadání &amp; Výpočty'!$F$7-A509,-E509,0))</f>
        <v/>
      </c>
      <c r="C510" s="18" t="str">
        <f>IF(A510="","",PPMT('Zadání &amp; Výpočty'!$F$5/12,A510,'Zadání &amp; Výpočty'!$F$7,-'Zadání &amp; Výpočty'!$F$4,0,0))</f>
        <v/>
      </c>
      <c r="D510" s="18" t="str">
        <f>IF(A510="","",IPMT('Zadání &amp; Výpočty'!$F$5/12,A510,'Zadání &amp; Výpočty'!$F$7,-'Zadání &amp; Výpočty'!$F$4,0))</f>
        <v/>
      </c>
      <c r="E510" s="15" t="str">
        <f t="shared" si="7"/>
        <v/>
      </c>
    </row>
    <row r="511" spans="1:5" x14ac:dyDescent="0.2">
      <c r="A511" s="13" t="str">
        <f>IF(A510&lt;'Zadání &amp; Výpočty'!$F$7,A510+1,"")</f>
        <v/>
      </c>
      <c r="B511" s="20" t="str">
        <f>IF(A511="","",PMT('Zadání &amp; Výpočty'!$F$5/12,'Zadání &amp; Výpočty'!$F$7-A510,-E510,0))</f>
        <v/>
      </c>
      <c r="C511" s="18" t="str">
        <f>IF(A511="","",PPMT('Zadání &amp; Výpočty'!$F$5/12,A511,'Zadání &amp; Výpočty'!$F$7,-'Zadání &amp; Výpočty'!$F$4,0,0))</f>
        <v/>
      </c>
      <c r="D511" s="18" t="str">
        <f>IF(A511="","",IPMT('Zadání &amp; Výpočty'!$F$5/12,A511,'Zadání &amp; Výpočty'!$F$7,-'Zadání &amp; Výpočty'!$F$4,0))</f>
        <v/>
      </c>
      <c r="E511" s="15" t="str">
        <f t="shared" si="7"/>
        <v/>
      </c>
    </row>
    <row r="512" spans="1:5" x14ac:dyDescent="0.2">
      <c r="A512" s="13" t="str">
        <f>IF(A511&lt;'Zadání &amp; Výpočty'!$F$7,A511+1,"")</f>
        <v/>
      </c>
      <c r="B512" s="20" t="str">
        <f>IF(A512="","",PMT('Zadání &amp; Výpočty'!$F$5/12,'Zadání &amp; Výpočty'!$F$7-A511,-E511,0))</f>
        <v/>
      </c>
      <c r="C512" s="18" t="str">
        <f>IF(A512="","",PPMT('Zadání &amp; Výpočty'!$F$5/12,A512,'Zadání &amp; Výpočty'!$F$7,-'Zadání &amp; Výpočty'!$F$4,0,0))</f>
        <v/>
      </c>
      <c r="D512" s="18" t="str">
        <f>IF(A512="","",IPMT('Zadání &amp; Výpočty'!$F$5/12,A512,'Zadání &amp; Výpočty'!$F$7,-'Zadání &amp; Výpočty'!$F$4,0))</f>
        <v/>
      </c>
      <c r="E512" s="15" t="str">
        <f t="shared" si="7"/>
        <v/>
      </c>
    </row>
    <row r="513" spans="1:5" x14ac:dyDescent="0.2">
      <c r="A513" s="13" t="str">
        <f>IF(A512&lt;'Zadání &amp; Výpočty'!$F$7,A512+1,"")</f>
        <v/>
      </c>
      <c r="B513" s="20" t="str">
        <f>IF(A513="","",PMT('Zadání &amp; Výpočty'!$F$5/12,'Zadání &amp; Výpočty'!$F$7-A512,-E512,0))</f>
        <v/>
      </c>
      <c r="C513" s="18" t="str">
        <f>IF(A513="","",PPMT('Zadání &amp; Výpočty'!$F$5/12,A513,'Zadání &amp; Výpočty'!$F$7,-'Zadání &amp; Výpočty'!$F$4,0,0))</f>
        <v/>
      </c>
      <c r="D513" s="18" t="str">
        <f>IF(A513="","",IPMT('Zadání &amp; Výpočty'!$F$5/12,A513,'Zadání &amp; Výpočty'!$F$7,-'Zadání &amp; Výpočty'!$F$4,0))</f>
        <v/>
      </c>
      <c r="E513" s="15" t="str">
        <f t="shared" si="7"/>
        <v/>
      </c>
    </row>
    <row r="514" spans="1:5" x14ac:dyDescent="0.2">
      <c r="A514" s="13" t="str">
        <f>IF(A513&lt;'Zadání &amp; Výpočty'!$F$7,A513+1,"")</f>
        <v/>
      </c>
      <c r="B514" s="20" t="str">
        <f>IF(A514="","",PMT('Zadání &amp; Výpočty'!$F$5/12,'Zadání &amp; Výpočty'!$F$7-A513,-E513,0))</f>
        <v/>
      </c>
      <c r="C514" s="18" t="str">
        <f>IF(A514="","",PPMT('Zadání &amp; Výpočty'!$F$5/12,A514,'Zadání &amp; Výpočty'!$F$7,-'Zadání &amp; Výpočty'!$F$4,0,0))</f>
        <v/>
      </c>
      <c r="D514" s="18" t="str">
        <f>IF(A514="","",IPMT('Zadání &amp; Výpočty'!$F$5/12,A514,'Zadání &amp; Výpočty'!$F$7,-'Zadání &amp; Výpočty'!$F$4,0))</f>
        <v/>
      </c>
      <c r="E514" s="15" t="str">
        <f t="shared" si="7"/>
        <v/>
      </c>
    </row>
    <row r="515" spans="1:5" x14ac:dyDescent="0.2">
      <c r="A515" s="13" t="str">
        <f>IF(A514&lt;'Zadání &amp; Výpočty'!$F$7,A514+1,"")</f>
        <v/>
      </c>
      <c r="B515" s="20" t="str">
        <f>IF(A515="","",PMT('Zadání &amp; Výpočty'!$F$5/12,'Zadání &amp; Výpočty'!$F$7-A514,-E514,0))</f>
        <v/>
      </c>
      <c r="C515" s="18" t="str">
        <f>IF(A515="","",PPMT('Zadání &amp; Výpočty'!$F$5/12,A515,'Zadání &amp; Výpočty'!$F$7,-'Zadání &amp; Výpočty'!$F$4,0,0))</f>
        <v/>
      </c>
      <c r="D515" s="18" t="str">
        <f>IF(A515="","",IPMT('Zadání &amp; Výpočty'!$F$5/12,A515,'Zadání &amp; Výpočty'!$F$7,-'Zadání &amp; Výpočty'!$F$4,0))</f>
        <v/>
      </c>
      <c r="E515" s="15" t="str">
        <f t="shared" si="7"/>
        <v/>
      </c>
    </row>
    <row r="516" spans="1:5" x14ac:dyDescent="0.2">
      <c r="A516" s="13" t="str">
        <f>IF(A515&lt;'Zadání &amp; Výpočty'!$F$7,A515+1,"")</f>
        <v/>
      </c>
      <c r="B516" s="20" t="str">
        <f>IF(A516="","",PMT('Zadání &amp; Výpočty'!$F$5/12,'Zadání &amp; Výpočty'!$F$7-A515,-E515,0))</f>
        <v/>
      </c>
      <c r="C516" s="18" t="str">
        <f>IF(A516="","",PPMT('Zadání &amp; Výpočty'!$F$5/12,A516,'Zadání &amp; Výpočty'!$F$7,-'Zadání &amp; Výpočty'!$F$4,0,0))</f>
        <v/>
      </c>
      <c r="D516" s="18" t="str">
        <f>IF(A516="","",IPMT('Zadání &amp; Výpočty'!$F$5/12,A516,'Zadání &amp; Výpočty'!$F$7,-'Zadání &amp; Výpočty'!$F$4,0))</f>
        <v/>
      </c>
      <c r="E516" s="15" t="str">
        <f t="shared" si="7"/>
        <v/>
      </c>
    </row>
    <row r="517" spans="1:5" x14ac:dyDescent="0.2">
      <c r="A517" s="13" t="str">
        <f>IF(A516&lt;'Zadání &amp; Výpočty'!$F$7,A516+1,"")</f>
        <v/>
      </c>
      <c r="B517" s="20" t="str">
        <f>IF(A517="","",PMT('Zadání &amp; Výpočty'!$F$5/12,'Zadání &amp; Výpočty'!$F$7-A516,-E516,0))</f>
        <v/>
      </c>
      <c r="C517" s="18" t="str">
        <f>IF(A517="","",PPMT('Zadání &amp; Výpočty'!$F$5/12,A517,'Zadání &amp; Výpočty'!$F$7,-'Zadání &amp; Výpočty'!$F$4,0,0))</f>
        <v/>
      </c>
      <c r="D517" s="18" t="str">
        <f>IF(A517="","",IPMT('Zadání &amp; Výpočty'!$F$5/12,A517,'Zadání &amp; Výpočty'!$F$7,-'Zadání &amp; Výpočty'!$F$4,0))</f>
        <v/>
      </c>
      <c r="E517" s="15" t="str">
        <f t="shared" si="7"/>
        <v/>
      </c>
    </row>
    <row r="518" spans="1:5" x14ac:dyDescent="0.2">
      <c r="A518" s="13" t="str">
        <f>IF(A517&lt;'Zadání &amp; Výpočty'!$F$7,A517+1,"")</f>
        <v/>
      </c>
      <c r="B518" s="20" t="str">
        <f>IF(A518="","",PMT('Zadání &amp; Výpočty'!$F$5/12,'Zadání &amp; Výpočty'!$F$7-A517,-E517,0))</f>
        <v/>
      </c>
      <c r="C518" s="18" t="str">
        <f>IF(A518="","",PPMT('Zadání &amp; Výpočty'!$F$5/12,A518,'Zadání &amp; Výpočty'!$F$7,-'Zadání &amp; Výpočty'!$F$4,0,0))</f>
        <v/>
      </c>
      <c r="D518" s="18" t="str">
        <f>IF(A518="","",IPMT('Zadání &amp; Výpočty'!$F$5/12,A518,'Zadání &amp; Výpočty'!$F$7,-'Zadání &amp; Výpočty'!$F$4,0))</f>
        <v/>
      </c>
      <c r="E518" s="15" t="str">
        <f t="shared" ref="E518:E530" si="8">IF(A518="","",E517-C518)</f>
        <v/>
      </c>
    </row>
    <row r="519" spans="1:5" x14ac:dyDescent="0.2">
      <c r="A519" s="13" t="str">
        <f>IF(A518&lt;'Zadání &amp; Výpočty'!$F$7,A518+1,"")</f>
        <v/>
      </c>
      <c r="B519" s="20" t="str">
        <f>IF(A519="","",PMT('Zadání &amp; Výpočty'!$F$5/12,'Zadání &amp; Výpočty'!$F$7-A518,-E518,0))</f>
        <v/>
      </c>
      <c r="C519" s="18" t="str">
        <f>IF(A519="","",PPMT('Zadání &amp; Výpočty'!$F$5/12,A519,'Zadání &amp; Výpočty'!$F$7,-'Zadání &amp; Výpočty'!$F$4,0,0))</f>
        <v/>
      </c>
      <c r="D519" s="18" t="str">
        <f>IF(A519="","",IPMT('Zadání &amp; Výpočty'!$F$5/12,A519,'Zadání &amp; Výpočty'!$F$7,-'Zadání &amp; Výpočty'!$F$4,0))</f>
        <v/>
      </c>
      <c r="E519" s="15" t="str">
        <f t="shared" si="8"/>
        <v/>
      </c>
    </row>
    <row r="520" spans="1:5" x14ac:dyDescent="0.2">
      <c r="A520" s="13" t="str">
        <f>IF(A519&lt;'Zadání &amp; Výpočty'!$F$7,A519+1,"")</f>
        <v/>
      </c>
      <c r="B520" s="20" t="str">
        <f>IF(A520="","",PMT('Zadání &amp; Výpočty'!$F$5/12,'Zadání &amp; Výpočty'!$F$7-A519,-E519,0))</f>
        <v/>
      </c>
      <c r="C520" s="18" t="str">
        <f>IF(A520="","",PPMT('Zadání &amp; Výpočty'!$F$5/12,A520,'Zadání &amp; Výpočty'!$F$7,-'Zadání &amp; Výpočty'!$F$4,0,0))</f>
        <v/>
      </c>
      <c r="D520" s="18" t="str">
        <f>IF(A520="","",IPMT('Zadání &amp; Výpočty'!$F$5/12,A520,'Zadání &amp; Výpočty'!$F$7,-'Zadání &amp; Výpočty'!$F$4,0))</f>
        <v/>
      </c>
      <c r="E520" s="15" t="str">
        <f t="shared" si="8"/>
        <v/>
      </c>
    </row>
    <row r="521" spans="1:5" x14ac:dyDescent="0.2">
      <c r="A521" s="13" t="str">
        <f>IF(A520&lt;'Zadání &amp; Výpočty'!$F$7,A520+1,"")</f>
        <v/>
      </c>
      <c r="B521" s="20" t="str">
        <f>IF(A521="","",PMT('Zadání &amp; Výpočty'!$F$5/12,'Zadání &amp; Výpočty'!$F$7-A520,-E520,0))</f>
        <v/>
      </c>
      <c r="C521" s="18" t="str">
        <f>IF(A521="","",PPMT('Zadání &amp; Výpočty'!$F$5/12,A521,'Zadání &amp; Výpočty'!$F$7,-'Zadání &amp; Výpočty'!$F$4,0,0))</f>
        <v/>
      </c>
      <c r="D521" s="18" t="str">
        <f>IF(A521="","",IPMT('Zadání &amp; Výpočty'!$F$5/12,A521,'Zadání &amp; Výpočty'!$F$7,-'Zadání &amp; Výpočty'!$F$4,0))</f>
        <v/>
      </c>
      <c r="E521" s="15" t="str">
        <f t="shared" si="8"/>
        <v/>
      </c>
    </row>
    <row r="522" spans="1:5" x14ac:dyDescent="0.2">
      <c r="A522" s="13" t="str">
        <f>IF(A521&lt;'Zadání &amp; Výpočty'!$F$7,A521+1,"")</f>
        <v/>
      </c>
      <c r="B522" s="20" t="str">
        <f>IF(A522="","",PMT('Zadání &amp; Výpočty'!$F$5/12,'Zadání &amp; Výpočty'!$F$7-A521,-E521,0))</f>
        <v/>
      </c>
      <c r="C522" s="18" t="str">
        <f>IF(A522="","",PPMT('Zadání &amp; Výpočty'!$F$5/12,A522,'Zadání &amp; Výpočty'!$F$7,-'Zadání &amp; Výpočty'!$F$4,0,0))</f>
        <v/>
      </c>
      <c r="D522" s="18" t="str">
        <f>IF(A522="","",IPMT('Zadání &amp; Výpočty'!$F$5/12,A522,'Zadání &amp; Výpočty'!$F$7,-'Zadání &amp; Výpočty'!$F$4,0))</f>
        <v/>
      </c>
      <c r="E522" s="15" t="str">
        <f t="shared" si="8"/>
        <v/>
      </c>
    </row>
    <row r="523" spans="1:5" x14ac:dyDescent="0.2">
      <c r="A523" s="13" t="str">
        <f>IF(A522&lt;'Zadání &amp; Výpočty'!$F$7,A522+1,"")</f>
        <v/>
      </c>
      <c r="B523" s="20" t="str">
        <f>IF(A523="","",PMT('Zadání &amp; Výpočty'!$F$5/12,'Zadání &amp; Výpočty'!$F$7-A522,-E522,0))</f>
        <v/>
      </c>
      <c r="C523" s="18" t="str">
        <f>IF(A523="","",PPMT('Zadání &amp; Výpočty'!$F$5/12,A523,'Zadání &amp; Výpočty'!$F$7,-'Zadání &amp; Výpočty'!$F$4,0,0))</f>
        <v/>
      </c>
      <c r="D523" s="18" t="str">
        <f>IF(A523="","",IPMT('Zadání &amp; Výpočty'!$F$5/12,A523,'Zadání &amp; Výpočty'!$F$7,-'Zadání &amp; Výpočty'!$F$4,0))</f>
        <v/>
      </c>
      <c r="E523" s="15" t="str">
        <f t="shared" si="8"/>
        <v/>
      </c>
    </row>
    <row r="524" spans="1:5" x14ac:dyDescent="0.2">
      <c r="A524" s="13" t="str">
        <f>IF(A523&lt;'Zadání &amp; Výpočty'!$F$7,A523+1,"")</f>
        <v/>
      </c>
      <c r="B524" s="20" t="str">
        <f>IF(A524="","",PMT('Zadání &amp; Výpočty'!$F$5/12,'Zadání &amp; Výpočty'!$F$7-A523,-E523,0))</f>
        <v/>
      </c>
      <c r="C524" s="18" t="str">
        <f>IF(A524="","",PPMT('Zadání &amp; Výpočty'!$F$5/12,A524,'Zadání &amp; Výpočty'!$F$7,-'Zadání &amp; Výpočty'!$F$4,0,0))</f>
        <v/>
      </c>
      <c r="D524" s="18" t="str">
        <f>IF(A524="","",IPMT('Zadání &amp; Výpočty'!$F$5/12,A524,'Zadání &amp; Výpočty'!$F$7,-'Zadání &amp; Výpočty'!$F$4,0))</f>
        <v/>
      </c>
      <c r="E524" s="15" t="str">
        <f t="shared" si="8"/>
        <v/>
      </c>
    </row>
    <row r="525" spans="1:5" x14ac:dyDescent="0.2">
      <c r="A525" s="13" t="str">
        <f>IF(A524&lt;'Zadání &amp; Výpočty'!$F$7,A524+1,"")</f>
        <v/>
      </c>
      <c r="B525" s="20" t="str">
        <f>IF(A525="","",PMT('Zadání &amp; Výpočty'!$F$5/12,'Zadání &amp; Výpočty'!$F$7-A524,-E524,0))</f>
        <v/>
      </c>
      <c r="C525" s="18" t="str">
        <f>IF(A525="","",PPMT('Zadání &amp; Výpočty'!$F$5/12,A525,'Zadání &amp; Výpočty'!$F$7,-'Zadání &amp; Výpočty'!$F$4,0,0))</f>
        <v/>
      </c>
      <c r="D525" s="18" t="str">
        <f>IF(A525="","",IPMT('Zadání &amp; Výpočty'!$F$5/12,A525,'Zadání &amp; Výpočty'!$F$7,-'Zadání &amp; Výpočty'!$F$4,0))</f>
        <v/>
      </c>
      <c r="E525" s="15" t="str">
        <f t="shared" si="8"/>
        <v/>
      </c>
    </row>
    <row r="526" spans="1:5" x14ac:dyDescent="0.2">
      <c r="A526" s="13" t="str">
        <f>IF(A525&lt;'Zadání &amp; Výpočty'!$F$7,A525+1,"")</f>
        <v/>
      </c>
      <c r="B526" s="20" t="str">
        <f>IF(A526="","",PMT('Zadání &amp; Výpočty'!$F$5/12,'Zadání &amp; Výpočty'!$F$7-A525,-E525,0))</f>
        <v/>
      </c>
      <c r="C526" s="18" t="str">
        <f>IF(A526="","",PPMT('Zadání &amp; Výpočty'!$F$5/12,A526,'Zadání &amp; Výpočty'!$F$7,-'Zadání &amp; Výpočty'!$F$4,0,0))</f>
        <v/>
      </c>
      <c r="D526" s="18" t="str">
        <f>IF(A526="","",IPMT('Zadání &amp; Výpočty'!$F$5/12,A526,'Zadání &amp; Výpočty'!$F$7,-'Zadání &amp; Výpočty'!$F$4,0))</f>
        <v/>
      </c>
      <c r="E526" s="15" t="str">
        <f t="shared" si="8"/>
        <v/>
      </c>
    </row>
    <row r="527" spans="1:5" x14ac:dyDescent="0.2">
      <c r="A527" s="13" t="str">
        <f>IF(A526&lt;'Zadání &amp; Výpočty'!$F$7,A526+1,"")</f>
        <v/>
      </c>
      <c r="B527" s="20" t="str">
        <f>IF(A527="","",PMT('Zadání &amp; Výpočty'!$F$5/12,'Zadání &amp; Výpočty'!$F$7-A526,-E526,0))</f>
        <v/>
      </c>
      <c r="C527" s="18" t="str">
        <f>IF(A527="","",PPMT('Zadání &amp; Výpočty'!$F$5/12,A527,'Zadání &amp; Výpočty'!$F$7,-'Zadání &amp; Výpočty'!$F$4,0,0))</f>
        <v/>
      </c>
      <c r="D527" s="18" t="str">
        <f>IF(A527="","",IPMT('Zadání &amp; Výpočty'!$F$5/12,A527,'Zadání &amp; Výpočty'!$F$7,-'Zadání &amp; Výpočty'!$F$4,0))</f>
        <v/>
      </c>
      <c r="E527" s="15" t="str">
        <f t="shared" si="8"/>
        <v/>
      </c>
    </row>
    <row r="528" spans="1:5" x14ac:dyDescent="0.2">
      <c r="A528" s="13" t="str">
        <f>IF(A527&lt;'Zadání &amp; Výpočty'!$F$7,A527+1,"")</f>
        <v/>
      </c>
      <c r="B528" s="20" t="str">
        <f>IF(A528="","",PMT('Zadání &amp; Výpočty'!$F$5/12,'Zadání &amp; Výpočty'!$F$7-A527,-E527,0))</f>
        <v/>
      </c>
      <c r="C528" s="18" t="str">
        <f>IF(A528="","",PPMT('Zadání &amp; Výpočty'!$F$5/12,A528,'Zadání &amp; Výpočty'!$F$7,-'Zadání &amp; Výpočty'!$F$4,0,0))</f>
        <v/>
      </c>
      <c r="D528" s="18" t="str">
        <f>IF(A528="","",IPMT('Zadání &amp; Výpočty'!$F$5/12,A528,'Zadání &amp; Výpočty'!$F$7,-'Zadání &amp; Výpočty'!$F$4,0))</f>
        <v/>
      </c>
      <c r="E528" s="15" t="str">
        <f t="shared" si="8"/>
        <v/>
      </c>
    </row>
    <row r="529" spans="1:5" x14ac:dyDescent="0.2">
      <c r="A529" s="13" t="str">
        <f>IF(A528&lt;'Zadání &amp; Výpočty'!$F$7,A528+1,"")</f>
        <v/>
      </c>
      <c r="B529" s="20" t="str">
        <f>IF(A529="","",PMT('Zadání &amp; Výpočty'!$F$5/12,'Zadání &amp; Výpočty'!$F$7-A528,-E528,0))</f>
        <v/>
      </c>
      <c r="C529" s="18" t="str">
        <f>IF(A529="","",PPMT('Zadání &amp; Výpočty'!$F$5/12,A529,'Zadání &amp; Výpočty'!$F$7,-'Zadání &amp; Výpočty'!$F$4,0,0))</f>
        <v/>
      </c>
      <c r="D529" s="18" t="str">
        <f>IF(A529="","",IPMT('Zadání &amp; Výpočty'!$F$5/12,A529,'Zadání &amp; Výpočty'!$F$7,-'Zadání &amp; Výpočty'!$F$4,0))</f>
        <v/>
      </c>
      <c r="E529" s="15" t="str">
        <f t="shared" si="8"/>
        <v/>
      </c>
    </row>
    <row r="530" spans="1:5" x14ac:dyDescent="0.2">
      <c r="A530" s="13" t="str">
        <f>IF(A529&lt;'Zadání &amp; Výpočty'!$F$7,A529+1,"")</f>
        <v/>
      </c>
      <c r="B530" s="20" t="str">
        <f>IF(A530="","",PMT('Zadání &amp; Výpočty'!$F$5/12,'Zadání &amp; Výpočty'!$F$7-A529,-E529,0))</f>
        <v/>
      </c>
      <c r="C530" s="18" t="str">
        <f>IF(A530="","",PPMT('Zadání &amp; Výpočty'!$F$5/12,A530,'Zadání &amp; Výpočty'!$F$7,-'Zadání &amp; Výpočty'!$F$4,0,0))</f>
        <v/>
      </c>
      <c r="D530" s="18" t="str">
        <f>IF(A530="","",IPMT('Zadání &amp; Výpočty'!$F$5/12,A530,'Zadání &amp; Výpočty'!$F$7,-'Zadání &amp; Výpočty'!$F$4,0))</f>
        <v/>
      </c>
      <c r="E530" s="15" t="str">
        <f t="shared" si="8"/>
        <v/>
      </c>
    </row>
    <row r="531" spans="1:5" x14ac:dyDescent="0.2">
      <c r="B531" s="17"/>
      <c r="C531" s="17"/>
      <c r="D531" s="17"/>
      <c r="E531" s="17"/>
    </row>
    <row r="532" spans="1:5" x14ac:dyDescent="0.2">
      <c r="B532" s="17"/>
      <c r="C532" s="17"/>
      <c r="D532" s="17"/>
      <c r="E532" s="17"/>
    </row>
    <row r="533" spans="1:5" x14ac:dyDescent="0.2">
      <c r="B533" s="17"/>
      <c r="C533" s="17"/>
      <c r="D533" s="17"/>
      <c r="E533" s="17"/>
    </row>
    <row r="534" spans="1:5" x14ac:dyDescent="0.2">
      <c r="B534" s="17"/>
      <c r="C534" s="17"/>
      <c r="D534" s="17"/>
      <c r="E534" s="17"/>
    </row>
    <row r="535" spans="1:5" x14ac:dyDescent="0.2">
      <c r="B535" s="17"/>
      <c r="C535" s="17"/>
      <c r="D535" s="17"/>
      <c r="E535" s="17"/>
    </row>
    <row r="536" spans="1:5" x14ac:dyDescent="0.2">
      <c r="B536" s="17"/>
      <c r="C536" s="17"/>
      <c r="D536" s="17"/>
      <c r="E536" s="17"/>
    </row>
    <row r="537" spans="1:5" x14ac:dyDescent="0.2">
      <c r="B537" s="17"/>
      <c r="C537" s="17"/>
      <c r="D537" s="17"/>
      <c r="E537" s="17"/>
    </row>
  </sheetData>
  <mergeCells count="2">
    <mergeCell ref="C1:C2"/>
    <mergeCell ref="D1:D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6"/>
  <sheetViews>
    <sheetView workbookViewId="0">
      <selection activeCell="A24" sqref="A24"/>
    </sheetView>
  </sheetViews>
  <sheetFormatPr baseColWidth="10" defaultColWidth="8.83203125" defaultRowHeight="15" x14ac:dyDescent="0.2"/>
  <cols>
    <col min="1" max="1" width="28.83203125" bestFit="1" customWidth="1"/>
    <col min="2" max="2" width="14.6640625" bestFit="1" customWidth="1"/>
    <col min="3" max="3" width="24.33203125" bestFit="1" customWidth="1"/>
    <col min="4" max="4" width="14.6640625" bestFit="1" customWidth="1"/>
    <col min="5" max="5" width="19.83203125" bestFit="1" customWidth="1"/>
    <col min="6" max="8" width="14.6640625" bestFit="1" customWidth="1"/>
    <col min="9" max="9" width="27.6640625" bestFit="1" customWidth="1"/>
    <col min="10" max="10" width="15.6640625" bestFit="1" customWidth="1"/>
    <col min="11" max="11" width="90.5" bestFit="1" customWidth="1"/>
  </cols>
  <sheetData>
    <row r="1" spans="1:11" ht="20" thickBot="1" x14ac:dyDescent="0.3">
      <c r="A1" s="107" t="s">
        <v>31</v>
      </c>
      <c r="B1" s="108"/>
      <c r="C1" s="109"/>
      <c r="E1" s="107" t="s">
        <v>32</v>
      </c>
      <c r="F1" s="108"/>
      <c r="G1" s="109"/>
      <c r="I1" s="110" t="s">
        <v>47</v>
      </c>
      <c r="J1" s="110"/>
      <c r="K1" s="110"/>
    </row>
    <row r="2" spans="1:11" x14ac:dyDescent="0.2">
      <c r="A2" s="26"/>
      <c r="B2" s="32"/>
      <c r="C2" s="50"/>
      <c r="E2" s="26"/>
      <c r="F2" s="32"/>
      <c r="G2" s="50"/>
      <c r="I2" s="56" t="s">
        <v>63</v>
      </c>
      <c r="J2" s="57">
        <f>IF(B11=0,(B4+B5+B14*B15-F8-F11)*F7,0)</f>
        <v>0</v>
      </c>
      <c r="K2" s="54" t="s">
        <v>68</v>
      </c>
    </row>
    <row r="3" spans="1:11" x14ac:dyDescent="0.2">
      <c r="A3" s="34" t="s">
        <v>43</v>
      </c>
      <c r="B3" s="32"/>
      <c r="C3" s="51"/>
      <c r="E3" s="34" t="s">
        <v>10</v>
      </c>
      <c r="F3" s="32"/>
      <c r="G3" s="51"/>
      <c r="I3" s="58" t="s">
        <v>64</v>
      </c>
      <c r="J3" s="59">
        <f ca="1">IF(B11=1,(B4+B14*B15-F11-F8)*F7+B5*(F7-B9)+B10*B9-F12*(F7-Vstupy!C10),0)</f>
        <v>8812675.6435721926</v>
      </c>
      <c r="K3" s="52" t="s">
        <v>67</v>
      </c>
    </row>
    <row r="4" spans="1:11" ht="16" thickBot="1" x14ac:dyDescent="0.25">
      <c r="A4" s="26" t="s">
        <v>33</v>
      </c>
      <c r="B4" s="35">
        <v>35000</v>
      </c>
      <c r="C4" s="51"/>
      <c r="E4" s="26" t="s">
        <v>12</v>
      </c>
      <c r="F4" s="35">
        <v>300000</v>
      </c>
      <c r="G4" s="51"/>
      <c r="I4" s="60" t="s">
        <v>65</v>
      </c>
      <c r="J4" s="89" t="str">
        <f>IF(B11=2,(B4+B14*B15-F11-F8)*F7+B5*(F7-2*B9)+B10*B9*2-F12*(F7-Vstupy!C10)-F12*(F7-Vstupy!C11),"0")</f>
        <v>0</v>
      </c>
      <c r="K4" s="55" t="s">
        <v>66</v>
      </c>
    </row>
    <row r="5" spans="1:11" x14ac:dyDescent="0.2">
      <c r="A5" s="26" t="s">
        <v>34</v>
      </c>
      <c r="B5" s="35">
        <v>20000</v>
      </c>
      <c r="C5" s="51"/>
      <c r="E5" s="26" t="s">
        <v>11</v>
      </c>
      <c r="F5" s="90">
        <v>0.03</v>
      </c>
      <c r="G5" s="51"/>
      <c r="I5" s="11"/>
      <c r="J5" s="14"/>
      <c r="K5" s="1"/>
    </row>
    <row r="6" spans="1:11" x14ac:dyDescent="0.2">
      <c r="A6" s="26"/>
      <c r="B6" s="36"/>
      <c r="C6" s="51"/>
      <c r="E6" s="26" t="s">
        <v>13</v>
      </c>
      <c r="F6" s="41">
        <v>30</v>
      </c>
      <c r="G6" s="51"/>
      <c r="I6" s="11"/>
      <c r="J6" s="14"/>
      <c r="K6" s="1"/>
    </row>
    <row r="7" spans="1:11" x14ac:dyDescent="0.2">
      <c r="A7" s="34" t="s">
        <v>44</v>
      </c>
      <c r="B7" s="32"/>
      <c r="C7" s="51"/>
      <c r="E7" s="26" t="s">
        <v>14</v>
      </c>
      <c r="F7" s="32">
        <f>F6*12</f>
        <v>360</v>
      </c>
      <c r="G7" s="52" t="s">
        <v>15</v>
      </c>
    </row>
    <row r="8" spans="1:11" x14ac:dyDescent="0.2">
      <c r="A8" s="26" t="s">
        <v>36</v>
      </c>
      <c r="B8" s="37">
        <v>2</v>
      </c>
      <c r="C8" s="51"/>
      <c r="E8" s="26" t="s">
        <v>49</v>
      </c>
      <c r="F8" s="42">
        <f>Hypotéka!B4</f>
        <v>1264.8121011883513</v>
      </c>
      <c r="G8" s="52" t="s">
        <v>50</v>
      </c>
      <c r="K8" s="14"/>
    </row>
    <row r="9" spans="1:11" x14ac:dyDescent="0.2">
      <c r="A9" s="26" t="s">
        <v>37</v>
      </c>
      <c r="B9" s="32">
        <f>B8*12</f>
        <v>24</v>
      </c>
      <c r="C9" s="52" t="s">
        <v>38</v>
      </c>
      <c r="E9" s="26"/>
      <c r="F9" s="32"/>
      <c r="G9" s="51"/>
      <c r="J9" s="14"/>
    </row>
    <row r="10" spans="1:11" x14ac:dyDescent="0.2">
      <c r="A10" s="26" t="s">
        <v>39</v>
      </c>
      <c r="B10" s="38">
        <f>ROUNDUP(220000/B9,0)</f>
        <v>9167</v>
      </c>
      <c r="C10" s="52" t="s">
        <v>40</v>
      </c>
      <c r="D10" s="1"/>
      <c r="E10" s="34" t="s">
        <v>52</v>
      </c>
      <c r="F10" s="32"/>
      <c r="G10" s="51"/>
      <c r="K10" s="14"/>
    </row>
    <row r="11" spans="1:11" x14ac:dyDescent="0.2">
      <c r="A11" s="26" t="s">
        <v>41</v>
      </c>
      <c r="B11" s="37">
        <v>1</v>
      </c>
      <c r="C11" s="51"/>
      <c r="E11" s="26" t="s">
        <v>51</v>
      </c>
      <c r="F11" s="35">
        <v>35000</v>
      </c>
      <c r="G11" s="51"/>
    </row>
    <row r="12" spans="1:11" ht="16" thickBot="1" x14ac:dyDescent="0.25">
      <c r="A12" s="26"/>
      <c r="B12" s="32"/>
      <c r="C12" s="51"/>
      <c r="E12" s="39" t="s">
        <v>53</v>
      </c>
      <c r="F12" s="43">
        <v>3000</v>
      </c>
      <c r="G12" s="53"/>
    </row>
    <row r="13" spans="1:11" x14ac:dyDescent="0.2">
      <c r="A13" s="34" t="s">
        <v>45</v>
      </c>
      <c r="B13" s="32"/>
      <c r="C13" s="51"/>
    </row>
    <row r="14" spans="1:11" x14ac:dyDescent="0.2">
      <c r="A14" s="26" t="s">
        <v>48</v>
      </c>
      <c r="B14" s="35">
        <v>12000</v>
      </c>
      <c r="C14" s="51"/>
    </row>
    <row r="15" spans="1:11" ht="16" thickBot="1" x14ac:dyDescent="0.25">
      <c r="A15" s="39" t="s">
        <v>46</v>
      </c>
      <c r="B15" s="40">
        <v>0.8</v>
      </c>
      <c r="C15" s="53"/>
      <c r="E15" s="26"/>
    </row>
    <row r="18" spans="1:2" x14ac:dyDescent="0.2">
      <c r="A18" s="88" t="s">
        <v>82</v>
      </c>
      <c r="B18" s="88"/>
    </row>
    <row r="19" spans="1:2" x14ac:dyDescent="0.2">
      <c r="A19" s="111">
        <v>6307562.1011465527</v>
      </c>
      <c r="B19" s="111"/>
    </row>
    <row r="21" spans="1:2" x14ac:dyDescent="0.2">
      <c r="B21" s="85" t="s">
        <v>18</v>
      </c>
    </row>
    <row r="22" spans="1:2" x14ac:dyDescent="0.2">
      <c r="A22" s="86" t="str">
        <f>Vstupy!A16</f>
        <v>úrokové míry</v>
      </c>
      <c r="B22" s="14">
        <f ca="1">J3</f>
        <v>8812675.6435721926</v>
      </c>
    </row>
    <row r="23" spans="1:2" x14ac:dyDescent="0.2">
      <c r="A23" s="87">
        <f>Vstupy!A17</f>
        <v>1.7000000000000001E-2</v>
      </c>
      <c r="B23" s="2">
        <f t="dataTable" ref="B23:B37" dt2D="0" dtr="0" r1="F5" ca="1"/>
        <v>8884825.6074388996</v>
      </c>
    </row>
    <row r="24" spans="1:2" x14ac:dyDescent="0.2">
      <c r="A24" s="87">
        <f>Vstupy!A18</f>
        <v>1.8000000000000002E-2</v>
      </c>
      <c r="B24" s="2">
        <v>8879533.6247792915</v>
      </c>
    </row>
    <row r="25" spans="1:2" x14ac:dyDescent="0.2">
      <c r="A25" s="87">
        <f>Vstupy!A19</f>
        <v>1.9000000000000003E-2</v>
      </c>
      <c r="B25" s="2">
        <v>8874198.0290534925</v>
      </c>
    </row>
    <row r="26" spans="1:2" x14ac:dyDescent="0.2">
      <c r="A26" s="87">
        <f>Vstupy!A20</f>
        <v>2.0000000000000004E-2</v>
      </c>
      <c r="B26" s="2">
        <v>8868818.9694960732</v>
      </c>
    </row>
    <row r="27" spans="1:2" x14ac:dyDescent="0.2">
      <c r="A27" s="87">
        <f>Vstupy!A21</f>
        <v>2.1000000000000005E-2</v>
      </c>
      <c r="B27" s="2">
        <v>8863396.6024472117</v>
      </c>
    </row>
    <row r="28" spans="1:2" x14ac:dyDescent="0.2">
      <c r="A28" s="87">
        <f>Vstupy!A22</f>
        <v>2.2000000000000006E-2</v>
      </c>
      <c r="B28" s="2">
        <v>8857931.0912553053</v>
      </c>
    </row>
    <row r="29" spans="1:2" x14ac:dyDescent="0.2">
      <c r="A29" s="87">
        <f>Vstupy!A23</f>
        <v>2.3000000000000007E-2</v>
      </c>
      <c r="B29" s="2">
        <v>8852422.6061757468</v>
      </c>
    </row>
    <row r="30" spans="1:2" x14ac:dyDescent="0.2">
      <c r="A30" s="87">
        <f>Vstupy!A24</f>
        <v>2.4000000000000007E-2</v>
      </c>
      <c r="B30" s="2">
        <v>8846871.3242659643</v>
      </c>
    </row>
    <row r="31" spans="1:2" x14ac:dyDescent="0.2">
      <c r="A31" s="87">
        <f>Vstupy!A25</f>
        <v>2.5000000000000008E-2</v>
      </c>
      <c r="B31" s="2">
        <v>8841277.4292768501</v>
      </c>
    </row>
    <row r="32" spans="1:2" x14ac:dyDescent="0.2">
      <c r="A32" s="87">
        <f>Vstupy!A26</f>
        <v>2.6000000000000009E-2</v>
      </c>
      <c r="B32" s="2">
        <v>8835641.1115407217</v>
      </c>
    </row>
    <row r="33" spans="1:8" x14ac:dyDescent="0.2">
      <c r="A33" s="87">
        <f>Vstupy!A27</f>
        <v>2.700000000000001E-2</v>
      </c>
      <c r="B33" s="2">
        <v>8829962.5678559504</v>
      </c>
    </row>
    <row r="34" spans="1:8" x14ac:dyDescent="0.2">
      <c r="A34" s="87">
        <f>Vstupy!A28</f>
        <v>2.8000000000000011E-2</v>
      </c>
      <c r="B34" s="2">
        <v>8824242.0013683476</v>
      </c>
    </row>
    <row r="35" spans="1:8" x14ac:dyDescent="0.2">
      <c r="A35" s="87">
        <f>Vstupy!A29</f>
        <v>2.9000000000000012E-2</v>
      </c>
      <c r="B35" s="2">
        <v>8818479.6214495096</v>
      </c>
    </row>
    <row r="36" spans="1:8" x14ac:dyDescent="0.2">
      <c r="A36" s="87">
        <f>Vstupy!A30</f>
        <v>3.0000000000000013E-2</v>
      </c>
      <c r="B36" s="2">
        <v>8812675.6435721926</v>
      </c>
    </row>
    <row r="37" spans="1:8" x14ac:dyDescent="0.2">
      <c r="A37" s="87">
        <f>Vstupy!A31</f>
        <v>3.1000000000000014E-2</v>
      </c>
      <c r="B37" s="2">
        <v>8806830.2891829275</v>
      </c>
    </row>
    <row r="38" spans="1:8" x14ac:dyDescent="0.2">
      <c r="A38" s="80"/>
    </row>
    <row r="39" spans="1:8" x14ac:dyDescent="0.2">
      <c r="A39" s="80"/>
    </row>
    <row r="40" spans="1:8" x14ac:dyDescent="0.2">
      <c r="A40" s="80"/>
      <c r="C40" s="106" t="s">
        <v>84</v>
      </c>
      <c r="D40" s="106"/>
      <c r="E40" s="106"/>
      <c r="F40" s="106"/>
      <c r="G40" s="106"/>
      <c r="H40" s="106"/>
    </row>
    <row r="41" spans="1:8" x14ac:dyDescent="0.2">
      <c r="B41" s="14">
        <f ca="1">J3</f>
        <v>8812675.6435721926</v>
      </c>
      <c r="C41" s="81">
        <f>Vstupy!A17</f>
        <v>1.7000000000000001E-2</v>
      </c>
      <c r="D41" s="81">
        <f>Vstupy!A18</f>
        <v>1.8000000000000002E-2</v>
      </c>
      <c r="E41" s="81">
        <f>Vstupy!A19</f>
        <v>1.9000000000000003E-2</v>
      </c>
      <c r="F41" s="81">
        <f>Vstupy!A20</f>
        <v>2.0000000000000004E-2</v>
      </c>
      <c r="G41" s="81">
        <f>Vstupy!A21</f>
        <v>2.1000000000000005E-2</v>
      </c>
      <c r="H41" s="81">
        <f>Vstupy!A22</f>
        <v>2.2000000000000006E-2</v>
      </c>
    </row>
    <row r="42" spans="1:8" ht="14.25" customHeight="1" x14ac:dyDescent="0.2">
      <c r="A42" s="105" t="s">
        <v>83</v>
      </c>
      <c r="B42" s="2">
        <f>Vstupy!B17</f>
        <v>4500000</v>
      </c>
      <c r="C42" s="2">
        <f t="dataTable" ref="C42:H56" dt2D="1" dtr="1" r1="F5" r2="F4" ca="1"/>
        <v>3520272.1115835123</v>
      </c>
      <c r="D42" s="2">
        <v>3440892.3716893643</v>
      </c>
      <c r="E42" s="82">
        <v>3360858.4358023889</v>
      </c>
      <c r="F42" s="2">
        <v>3280172.5424411064</v>
      </c>
      <c r="G42" s="2">
        <v>3198837.0367081631</v>
      </c>
      <c r="H42" s="2">
        <v>3116854.3688295726</v>
      </c>
    </row>
    <row r="43" spans="1:8" x14ac:dyDescent="0.2">
      <c r="A43" s="105"/>
      <c r="B43" s="2">
        <f>Vstupy!B18</f>
        <v>4700000</v>
      </c>
      <c r="C43" s="82">
        <v>3264817.1832094453</v>
      </c>
      <c r="D43" s="82">
        <v>3181909.4548755586</v>
      </c>
      <c r="E43" s="2">
        <v>3098318.4551713839</v>
      </c>
      <c r="F43" s="2">
        <v>3014046.5221051555</v>
      </c>
      <c r="G43" s="2">
        <v>2929096.1050063041</v>
      </c>
      <c r="H43" s="2">
        <v>2843469.7629997768</v>
      </c>
    </row>
    <row r="44" spans="1:8" x14ac:dyDescent="0.2">
      <c r="A44" s="105"/>
      <c r="B44" s="2">
        <f>Vstupy!B19</f>
        <v>4900000</v>
      </c>
      <c r="C44" s="2">
        <v>3009362.2548353798</v>
      </c>
      <c r="D44" s="2">
        <v>2922926.5380617524</v>
      </c>
      <c r="E44" s="2">
        <v>2835778.4745403784</v>
      </c>
      <c r="F44" s="2">
        <v>2747920.5017692046</v>
      </c>
      <c r="G44" s="2">
        <v>2659355.173304446</v>
      </c>
      <c r="H44" s="2">
        <v>2570085.1571699791</v>
      </c>
    </row>
    <row r="45" spans="1:8" x14ac:dyDescent="0.2">
      <c r="A45" s="105"/>
      <c r="B45" s="2">
        <f>Vstupy!B20</f>
        <v>5100000</v>
      </c>
      <c r="C45" s="2">
        <v>2753907.3264613147</v>
      </c>
      <c r="D45" s="2">
        <v>2663943.6212479454</v>
      </c>
      <c r="E45" s="2">
        <v>2573238.4939093748</v>
      </c>
      <c r="F45" s="2">
        <v>2481794.4814332551</v>
      </c>
      <c r="G45" s="2">
        <v>2389614.2416025852</v>
      </c>
      <c r="H45" s="2">
        <v>2296700.5513401842</v>
      </c>
    </row>
    <row r="46" spans="1:8" x14ac:dyDescent="0.2">
      <c r="A46" s="105"/>
      <c r="B46" s="2">
        <f>Vstupy!B21</f>
        <v>5300000</v>
      </c>
      <c r="C46" s="2">
        <v>2498452.3980872482</v>
      </c>
      <c r="D46" s="2">
        <v>2404960.7044341406</v>
      </c>
      <c r="E46" s="2">
        <v>2310698.5132783684</v>
      </c>
      <c r="F46" s="2">
        <v>2215668.4610973028</v>
      </c>
      <c r="G46" s="2">
        <v>2119873.3099007271</v>
      </c>
      <c r="H46" s="2">
        <v>2023315.9455103865</v>
      </c>
    </row>
    <row r="47" spans="1:8" x14ac:dyDescent="0.2">
      <c r="A47" s="105"/>
      <c r="B47" s="2">
        <f>Vstupy!B22</f>
        <v>5500000</v>
      </c>
      <c r="C47" s="2">
        <v>2242997.4697131813</v>
      </c>
      <c r="D47" s="2">
        <v>2145977.7876203335</v>
      </c>
      <c r="E47" s="2">
        <v>2048158.5326473634</v>
      </c>
      <c r="F47" s="2">
        <v>1949542.4407613534</v>
      </c>
      <c r="G47" s="2">
        <v>1850132.3781988681</v>
      </c>
      <c r="H47" s="2">
        <v>1749931.3396805902</v>
      </c>
    </row>
    <row r="48" spans="1:8" x14ac:dyDescent="0.2">
      <c r="A48" s="105"/>
      <c r="B48" s="2">
        <f>Vstupy!B23</f>
        <v>5700000</v>
      </c>
      <c r="C48" s="2">
        <v>1987542.5413391148</v>
      </c>
      <c r="D48" s="2">
        <v>1886994.8708065278</v>
      </c>
      <c r="E48" s="2">
        <v>1785618.5520163598</v>
      </c>
      <c r="F48" s="2">
        <v>1683416.4204254011</v>
      </c>
      <c r="G48" s="2">
        <v>1580391.4464970073</v>
      </c>
      <c r="H48" s="2">
        <v>1476546.7338507939</v>
      </c>
    </row>
    <row r="49" spans="1:8" x14ac:dyDescent="0.2">
      <c r="A49" s="105"/>
      <c r="B49" s="2">
        <f>Vstupy!B24</f>
        <v>5900000</v>
      </c>
      <c r="C49" s="2">
        <v>1732087.6129650492</v>
      </c>
      <c r="D49" s="2">
        <v>1628011.9539927221</v>
      </c>
      <c r="E49" s="2">
        <v>1523078.5713853529</v>
      </c>
      <c r="F49" s="2">
        <v>1417290.4000894511</v>
      </c>
      <c r="G49" s="2">
        <v>1310650.5147951487</v>
      </c>
      <c r="H49" s="2">
        <v>1203162.1280209962</v>
      </c>
    </row>
    <row r="50" spans="1:8" x14ac:dyDescent="0.2">
      <c r="A50" s="105"/>
      <c r="B50" s="2">
        <f>Vstupy!B25</f>
        <v>6100000</v>
      </c>
      <c r="C50" s="2">
        <v>1476632.6845909823</v>
      </c>
      <c r="D50" s="2">
        <v>1369029.0371789159</v>
      </c>
      <c r="E50" s="2">
        <v>1260538.5907543497</v>
      </c>
      <c r="F50" s="2">
        <v>1151164.3797535002</v>
      </c>
      <c r="G50" s="2">
        <v>1040909.5830932902</v>
      </c>
      <c r="H50" s="2">
        <v>929777.52219119947</v>
      </c>
    </row>
    <row r="51" spans="1:8" x14ac:dyDescent="0.2">
      <c r="A51" s="105"/>
      <c r="B51" s="2">
        <f>Vstupy!B26</f>
        <v>6300000</v>
      </c>
      <c r="C51" s="2">
        <v>1221177.7562169172</v>
      </c>
      <c r="D51" s="2">
        <v>1110046.1203651102</v>
      </c>
      <c r="E51" s="2">
        <v>997998.6101233447</v>
      </c>
      <c r="F51" s="2">
        <v>885038.35941754933</v>
      </c>
      <c r="G51" s="2">
        <v>771168.6513914289</v>
      </c>
      <c r="H51" s="2">
        <v>656392.91636140179</v>
      </c>
    </row>
    <row r="52" spans="1:8" ht="16" thickBot="1" x14ac:dyDescent="0.25">
      <c r="A52" s="105"/>
      <c r="B52" s="2">
        <f>Vstupy!B27</f>
        <v>6500000</v>
      </c>
      <c r="C52" s="2">
        <v>965722.82784285024</v>
      </c>
      <c r="D52" s="2">
        <v>851063.2035513036</v>
      </c>
      <c r="E52" s="2">
        <v>735458.62949233782</v>
      </c>
      <c r="F52" s="83">
        <v>618912.33908159845</v>
      </c>
      <c r="G52" s="83">
        <v>501427.7196895713</v>
      </c>
      <c r="H52" s="83">
        <v>383008.31053160597</v>
      </c>
    </row>
    <row r="53" spans="1:8" ht="17" thickTop="1" thickBot="1" x14ac:dyDescent="0.25">
      <c r="A53" s="105"/>
      <c r="B53" s="2">
        <f>Vstupy!B28</f>
        <v>6700000</v>
      </c>
      <c r="C53" s="2">
        <v>710267.89946878515</v>
      </c>
      <c r="D53" s="83">
        <v>592080.2867374979</v>
      </c>
      <c r="E53" s="84">
        <v>472918.64886133466</v>
      </c>
      <c r="F53" s="2">
        <v>352786.31874564663</v>
      </c>
      <c r="G53" s="2">
        <v>231686.78798770998</v>
      </c>
      <c r="H53" s="2">
        <v>109623.70470180921</v>
      </c>
    </row>
    <row r="54" spans="1:8" ht="17" thickTop="1" thickBot="1" x14ac:dyDescent="0.25">
      <c r="A54" s="105"/>
      <c r="B54" s="2">
        <f>Vstupy!B29</f>
        <v>6900000</v>
      </c>
      <c r="C54" s="84">
        <v>454812.9710947182</v>
      </c>
      <c r="D54" s="2">
        <v>333097.3699236922</v>
      </c>
      <c r="E54" s="2">
        <v>210378.66823032964</v>
      </c>
      <c r="F54" s="2">
        <v>86660.298409696668</v>
      </c>
      <c r="G54" s="2">
        <v>-38054.143714148551</v>
      </c>
      <c r="H54" s="2">
        <v>-163760.90112798661</v>
      </c>
    </row>
    <row r="55" spans="1:8" ht="16" thickTop="1" x14ac:dyDescent="0.2">
      <c r="A55" s="105"/>
      <c r="B55" s="2">
        <f>Vstupy!B30</f>
        <v>7100000</v>
      </c>
      <c r="C55" s="2">
        <v>199358.04272065219</v>
      </c>
      <c r="D55" s="2">
        <v>74114.453109886497</v>
      </c>
      <c r="E55" s="2">
        <v>-52161.312400675379</v>
      </c>
      <c r="F55" s="2">
        <v>-179465.72192625422</v>
      </c>
      <c r="G55" s="2">
        <v>-307795.07541600708</v>
      </c>
      <c r="H55" s="2">
        <v>-437145.50695778336</v>
      </c>
    </row>
    <row r="56" spans="1:8" x14ac:dyDescent="0.2">
      <c r="A56" s="105"/>
      <c r="B56" s="2">
        <f>Vstupy!B31</f>
        <v>7300000</v>
      </c>
      <c r="C56" s="2">
        <v>-56096.885653414764</v>
      </c>
      <c r="D56" s="2">
        <v>-184868.46370392013</v>
      </c>
      <c r="E56" s="2">
        <v>-314701.2930316804</v>
      </c>
      <c r="F56" s="2">
        <v>-445591.74226220511</v>
      </c>
      <c r="G56" s="2">
        <v>-577536.00711786747</v>
      </c>
      <c r="H56" s="2">
        <v>-710530.11278758105</v>
      </c>
    </row>
  </sheetData>
  <mergeCells count="6">
    <mergeCell ref="A42:A56"/>
    <mergeCell ref="C40:H40"/>
    <mergeCell ref="A1:C1"/>
    <mergeCell ref="E1:G1"/>
    <mergeCell ref="I1:K1"/>
    <mergeCell ref="A19:B19"/>
  </mergeCells>
  <conditionalFormatting sqref="C42:H5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Vstupy!$B$5:$D$5</xm:f>
          </x14:formula1>
          <xm:sqref>B8</xm:sqref>
        </x14:dataValidation>
        <x14:dataValidation type="list" allowBlank="1" showInputMessage="1" showErrorMessage="1" xr:uid="{00000000-0002-0000-0400-000001000000}">
          <x14:formula1>
            <xm:f>Vstupy!$B$6:$D$6</xm:f>
          </x14:formula1>
          <xm:sqref>B11</xm:sqref>
        </x14:dataValidation>
        <x14:dataValidation type="list" allowBlank="1" showInputMessage="1" showErrorMessage="1" xr:uid="{00000000-0002-0000-0400-000002000000}">
          <x14:formula1>
            <xm:f>Vstupy!$B$7:$F$7</xm:f>
          </x14:formula1>
          <xm:sqref>B15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Úvodní list</vt:lpstr>
      <vt:lpstr>Grafický model</vt:lpstr>
      <vt:lpstr>Vstupy</vt:lpstr>
      <vt:lpstr>Hypotéka</vt:lpstr>
      <vt:lpstr>Zadání &amp; Výpočty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Vojtěch Přibyla</cp:lastModifiedBy>
  <dcterms:created xsi:type="dcterms:W3CDTF">2017-02-28T20:44:18Z</dcterms:created>
  <dcterms:modified xsi:type="dcterms:W3CDTF">2022-02-24T11:22:49Z</dcterms:modified>
</cp:coreProperties>
</file>