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xr:revisionPtr revIDLastSave="0" documentId="13_ncr:1_{CDF7CDD4-A035-48E8-A347-2E67CD949921}" xr6:coauthVersionLast="36" xr6:coauthVersionMax="36" xr10:uidLastSave="{00000000-0000-0000-0000-000000000000}"/>
  <bookViews>
    <workbookView xWindow="0" yWindow="0" windowWidth="28800" windowHeight="14025" activeTab="1" xr2:uid="{739B5D53-F322-4BB9-B5DF-598F95F10A64}"/>
  </bookViews>
  <sheets>
    <sheet name="Prvni den" sheetId="1" r:id="rId1"/>
    <sheet name="Druhy d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3" i="2" l="1"/>
  <c r="C963" i="2" s="1"/>
  <c r="E963" i="2"/>
  <c r="F963" i="2"/>
  <c r="D964" i="2"/>
  <c r="C964" i="2" s="1"/>
  <c r="E964" i="2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983" i="2" s="1"/>
  <c r="E984" i="2" s="1"/>
  <c r="E985" i="2" s="1"/>
  <c r="E986" i="2" s="1"/>
  <c r="E987" i="2" s="1"/>
  <c r="E988" i="2" s="1"/>
  <c r="E989" i="2" s="1"/>
  <c r="E990" i="2" s="1"/>
  <c r="E991" i="2" s="1"/>
  <c r="E992" i="2" s="1"/>
  <c r="E993" i="2" s="1"/>
  <c r="E994" i="2" s="1"/>
  <c r="E995" i="2" s="1"/>
  <c r="E996" i="2" s="1"/>
  <c r="E997" i="2" s="1"/>
  <c r="E998" i="2" s="1"/>
  <c r="E999" i="2" s="1"/>
  <c r="E1000" i="2" s="1"/>
  <c r="E1001" i="2" s="1"/>
  <c r="E1002" i="2" s="1"/>
  <c r="E1003" i="2" s="1"/>
  <c r="E1004" i="2" s="1"/>
  <c r="E1005" i="2" s="1"/>
  <c r="E1006" i="2" s="1"/>
  <c r="E1007" i="2" s="1"/>
  <c r="E1008" i="2" s="1"/>
  <c r="F964" i="2"/>
  <c r="E1009" i="2"/>
  <c r="E1010" i="2" s="1"/>
  <c r="E1011" i="2" s="1"/>
  <c r="E1012" i="2"/>
  <c r="E1013" i="2" s="1"/>
  <c r="E1014" i="2" s="1"/>
  <c r="E1015" i="2" s="1"/>
  <c r="E1016" i="2" s="1"/>
  <c r="E1017" i="2" s="1"/>
  <c r="E1018" i="2" s="1"/>
  <c r="E1019" i="2" s="1"/>
  <c r="E1020" i="2" s="1"/>
  <c r="E1021" i="2"/>
  <c r="E1022" i="2" s="1"/>
  <c r="E1023" i="2" s="1"/>
  <c r="E1024" i="2" s="1"/>
  <c r="E1025" i="2" s="1"/>
  <c r="E1026" i="2" s="1"/>
  <c r="E1027" i="2" s="1"/>
  <c r="E1028" i="2" s="1"/>
  <c r="E1029" i="2" s="1"/>
  <c r="E1030" i="2" s="1"/>
  <c r="E1031" i="2" s="1"/>
  <c r="E1032" i="2" s="1"/>
  <c r="E1033" i="2" s="1"/>
  <c r="E1034" i="2" s="1"/>
  <c r="E1035" i="2" s="1"/>
  <c r="E1036" i="2" s="1"/>
  <c r="E1037" i="2" s="1"/>
  <c r="E1038" i="2" s="1"/>
  <c r="E1039" i="2" s="1"/>
  <c r="E1040" i="2" s="1"/>
  <c r="E1041" i="2" s="1"/>
  <c r="E1042" i="2" s="1"/>
  <c r="E1043" i="2" s="1"/>
  <c r="E1044" i="2" s="1"/>
  <c r="E1045" i="2" s="1"/>
  <c r="E1046" i="2" s="1"/>
  <c r="E1047" i="2" s="1"/>
  <c r="E1048" i="2" s="1"/>
  <c r="E1049" i="2" s="1"/>
  <c r="E1050" i="2" s="1"/>
  <c r="E1051" i="2" s="1"/>
  <c r="E1052" i="2" s="1"/>
  <c r="E1053" i="2" s="1"/>
  <c r="E1054" i="2" s="1"/>
  <c r="E1055" i="2" s="1"/>
  <c r="E1056" i="2" s="1"/>
  <c r="E1057" i="2" s="1"/>
  <c r="E1058" i="2" s="1"/>
  <c r="E1059" i="2" s="1"/>
  <c r="E1060" i="2" s="1"/>
  <c r="D962" i="2"/>
  <c r="C962" i="2" s="1"/>
  <c r="F962" i="2"/>
  <c r="E962" i="2"/>
  <c r="F961" i="2"/>
  <c r="C961" i="2"/>
  <c r="D961" i="2"/>
  <c r="E961" i="2"/>
  <c r="C859" i="2"/>
  <c r="D859" i="2"/>
  <c r="D858" i="2"/>
  <c r="E858" i="2"/>
  <c r="F858" i="2"/>
  <c r="C858" i="2"/>
  <c r="F857" i="2"/>
  <c r="E857" i="2"/>
  <c r="D857" i="2"/>
  <c r="C857" i="2"/>
  <c r="I573" i="2"/>
  <c r="J573" i="2"/>
  <c r="K573" i="2"/>
  <c r="L573" i="2"/>
  <c r="H573" i="2"/>
  <c r="I572" i="2"/>
  <c r="J572" i="2"/>
  <c r="L572" i="2"/>
  <c r="K572" i="2"/>
  <c r="I565" i="2"/>
  <c r="I564" i="2"/>
  <c r="I561" i="2"/>
  <c r="I560" i="2"/>
  <c r="H553" i="2"/>
  <c r="I553" i="2"/>
  <c r="H554" i="2"/>
  <c r="I554" i="2"/>
  <c r="H555" i="2"/>
  <c r="I555" i="2"/>
  <c r="I552" i="2"/>
  <c r="H552" i="2"/>
  <c r="D554" i="2"/>
  <c r="E554" i="2"/>
  <c r="D553" i="2"/>
  <c r="C553" i="2" s="1"/>
  <c r="F553" i="2"/>
  <c r="E553" i="2"/>
  <c r="F552" i="2"/>
  <c r="C552" i="2"/>
  <c r="E552" i="2"/>
  <c r="D552" i="2"/>
  <c r="I269" i="2"/>
  <c r="J269" i="2"/>
  <c r="K269" i="2"/>
  <c r="L269" i="2"/>
  <c r="H269" i="2"/>
  <c r="L268" i="2"/>
  <c r="J268" i="2"/>
  <c r="K268" i="2"/>
  <c r="I268" i="2"/>
  <c r="I267" i="2"/>
  <c r="J267" i="2"/>
  <c r="K267" i="2"/>
  <c r="L267" i="2"/>
  <c r="H267" i="2"/>
  <c r="H264" i="2"/>
  <c r="I260" i="2"/>
  <c r="I259" i="2"/>
  <c r="H258" i="2"/>
  <c r="I247" i="2"/>
  <c r="I248" i="2"/>
  <c r="I249" i="2"/>
  <c r="I250" i="2"/>
  <c r="I251" i="2"/>
  <c r="I252" i="2"/>
  <c r="I253" i="2"/>
  <c r="I254" i="2"/>
  <c r="I246" i="2"/>
  <c r="D246" i="2"/>
  <c r="E246" i="2"/>
  <c r="F246" i="2" s="1"/>
  <c r="C247" i="2"/>
  <c r="C248" i="2"/>
  <c r="C249" i="2" s="1"/>
  <c r="C250" i="2" s="1"/>
  <c r="C251" i="2" s="1"/>
  <c r="C252" i="2" s="1"/>
  <c r="C253" i="2" s="1"/>
  <c r="C254" i="2"/>
  <c r="C255" i="2" s="1"/>
  <c r="C256" i="2" s="1"/>
  <c r="C257" i="2" s="1"/>
  <c r="C258" i="2" s="1"/>
  <c r="C259" i="2" s="1"/>
  <c r="C260" i="2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246" i="2"/>
  <c r="F245" i="2"/>
  <c r="E245" i="2"/>
  <c r="D245" i="2"/>
  <c r="C245" i="2"/>
  <c r="B239" i="2"/>
  <c r="B237" i="2"/>
  <c r="B235" i="2"/>
  <c r="B233" i="2"/>
  <c r="B231" i="2"/>
  <c r="B226" i="2"/>
  <c r="B224" i="2"/>
  <c r="B223" i="2"/>
  <c r="B221" i="2"/>
  <c r="D218" i="2"/>
  <c r="A210" i="2"/>
  <c r="A209" i="2"/>
  <c r="B206" i="2"/>
  <c r="B205" i="2"/>
  <c r="B200" i="2"/>
  <c r="B199" i="2"/>
  <c r="B189" i="2"/>
  <c r="B188" i="2"/>
  <c r="B184" i="2"/>
  <c r="B183" i="2"/>
  <c r="B173" i="2"/>
  <c r="B171" i="2"/>
  <c r="D168" i="2"/>
  <c r="E165" i="2"/>
  <c r="D166" i="2" s="1"/>
  <c r="F165" i="2"/>
  <c r="G165" i="2"/>
  <c r="D165" i="2"/>
  <c r="D160" i="2"/>
  <c r="G158" i="2"/>
  <c r="G156" i="2"/>
  <c r="F158" i="2"/>
  <c r="F156" i="2"/>
  <c r="E158" i="2"/>
  <c r="E156" i="2"/>
  <c r="D158" i="2"/>
  <c r="D156" i="2"/>
  <c r="D153" i="2"/>
  <c r="E152" i="2"/>
  <c r="F152" i="2"/>
  <c r="G152" i="2"/>
  <c r="D152" i="2"/>
  <c r="B144" i="2"/>
  <c r="B143" i="2"/>
  <c r="B142" i="2"/>
  <c r="B140" i="2"/>
  <c r="B139" i="2"/>
  <c r="B123" i="2"/>
  <c r="B122" i="2"/>
  <c r="B119" i="2"/>
  <c r="B120" i="2" s="1"/>
  <c r="B116" i="2"/>
  <c r="B115" i="2"/>
  <c r="B103" i="2"/>
  <c r="B102" i="2"/>
  <c r="B100" i="2"/>
  <c r="B90" i="2"/>
  <c r="B89" i="2"/>
  <c r="B87" i="2"/>
  <c r="B76" i="2"/>
  <c r="B77" i="2"/>
  <c r="B75" i="2"/>
  <c r="B65" i="2"/>
  <c r="B63" i="2"/>
  <c r="B61" i="2"/>
  <c r="B60" i="2"/>
  <c r="C50" i="2"/>
  <c r="B50" i="2"/>
  <c r="B48" i="2"/>
  <c r="B47" i="2"/>
  <c r="B42" i="2"/>
  <c r="B41" i="2"/>
  <c r="B30" i="2"/>
  <c r="B31" i="2" s="1"/>
  <c r="B24" i="2"/>
  <c r="E22" i="2"/>
  <c r="B22" i="2"/>
  <c r="B18" i="2"/>
  <c r="B16" i="2"/>
  <c r="D11" i="2"/>
  <c r="D12" i="2" s="1"/>
  <c r="F965" i="2" l="1"/>
  <c r="D965" i="2"/>
  <c r="C965" i="2" s="1"/>
  <c r="E859" i="2"/>
  <c r="F859" i="2" s="1"/>
  <c r="C860" i="2"/>
  <c r="F554" i="2"/>
  <c r="E555" i="2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E742" i="2" s="1"/>
  <c r="E743" i="2" s="1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E762" i="2" s="1"/>
  <c r="E763" i="2" s="1"/>
  <c r="E764" i="2" s="1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E802" i="2" s="1"/>
  <c r="E803" i="2" s="1"/>
  <c r="E804" i="2" s="1"/>
  <c r="E805" i="2" s="1"/>
  <c r="E806" i="2" s="1"/>
  <c r="E807" i="2" s="1"/>
  <c r="E808" i="2" s="1"/>
  <c r="E809" i="2" s="1"/>
  <c r="E810" i="2" s="1"/>
  <c r="E811" i="2" s="1"/>
  <c r="E812" i="2" s="1"/>
  <c r="E813" i="2" s="1"/>
  <c r="E814" i="2" s="1"/>
  <c r="E815" i="2" s="1"/>
  <c r="E816" i="2" s="1"/>
  <c r="E817" i="2" s="1"/>
  <c r="E818" i="2" s="1"/>
  <c r="E819" i="2" s="1"/>
  <c r="E820" i="2" s="1"/>
  <c r="E821" i="2" s="1"/>
  <c r="E822" i="2" s="1"/>
  <c r="E823" i="2" s="1"/>
  <c r="E824" i="2" s="1"/>
  <c r="E825" i="2" s="1"/>
  <c r="E826" i="2" s="1"/>
  <c r="E827" i="2" s="1"/>
  <c r="E828" i="2" s="1"/>
  <c r="E829" i="2" s="1"/>
  <c r="E830" i="2" s="1"/>
  <c r="E831" i="2" s="1"/>
  <c r="E832" i="2" s="1"/>
  <c r="E833" i="2" s="1"/>
  <c r="E834" i="2" s="1"/>
  <c r="E835" i="2" s="1"/>
  <c r="E836" i="2" s="1"/>
  <c r="E837" i="2" s="1"/>
  <c r="E838" i="2" s="1"/>
  <c r="E839" i="2" s="1"/>
  <c r="E840" i="2" s="1"/>
  <c r="E841" i="2" s="1"/>
  <c r="E842" i="2" s="1"/>
  <c r="E843" i="2" s="1"/>
  <c r="E844" i="2" s="1"/>
  <c r="E845" i="2" s="1"/>
  <c r="E846" i="2" s="1"/>
  <c r="E847" i="2" s="1"/>
  <c r="E848" i="2" s="1"/>
  <c r="E849" i="2" s="1"/>
  <c r="E850" i="2" s="1"/>
  <c r="E851" i="2" s="1"/>
  <c r="C554" i="2"/>
  <c r="D247" i="2"/>
  <c r="E247" i="2" s="1"/>
  <c r="F247" i="2"/>
  <c r="F184" i="1"/>
  <c r="F185" i="1" s="1"/>
  <c r="F187" i="1" s="1"/>
  <c r="D178" i="1"/>
  <c r="F179" i="1" s="1"/>
  <c r="D179" i="1"/>
  <c r="D175" i="1"/>
  <c r="E172" i="1"/>
  <c r="F172" i="1"/>
  <c r="G172" i="1"/>
  <c r="D172" i="1"/>
  <c r="D166" i="1"/>
  <c r="E164" i="1"/>
  <c r="F164" i="1"/>
  <c r="G164" i="1"/>
  <c r="D164" i="1"/>
  <c r="D165" i="1" s="1"/>
  <c r="D154" i="1"/>
  <c r="D156" i="1" s="1"/>
  <c r="D157" i="1" s="1"/>
  <c r="D158" i="1" s="1"/>
  <c r="D150" i="1"/>
  <c r="D152" i="1" s="1"/>
  <c r="D144" i="1"/>
  <c r="D145" i="1" s="1"/>
  <c r="D146" i="1" s="1"/>
  <c r="D147" i="1" s="1"/>
  <c r="D139" i="1"/>
  <c r="D141" i="1" s="1"/>
  <c r="D131" i="1"/>
  <c r="D133" i="1" s="1"/>
  <c r="D134" i="1" s="1"/>
  <c r="D136" i="1" s="1"/>
  <c r="D120" i="1"/>
  <c r="D117" i="1"/>
  <c r="D123" i="1" s="1"/>
  <c r="D115" i="1"/>
  <c r="D112" i="1"/>
  <c r="K103" i="1"/>
  <c r="G107" i="1" s="1"/>
  <c r="H103" i="1"/>
  <c r="J103" i="1" s="1"/>
  <c r="E105" i="1"/>
  <c r="E107" i="1"/>
  <c r="E104" i="1"/>
  <c r="E99" i="1"/>
  <c r="C101" i="1"/>
  <c r="C102" i="1" s="1"/>
  <c r="E95" i="1"/>
  <c r="E90" i="1"/>
  <c r="E92" i="1" s="1"/>
  <c r="C92" i="1"/>
  <c r="C93" i="1" s="1"/>
  <c r="C94" i="1" s="1"/>
  <c r="C89" i="1"/>
  <c r="C85" i="1"/>
  <c r="C88" i="1" s="1"/>
  <c r="C79" i="1"/>
  <c r="C80" i="1" s="1"/>
  <c r="C82" i="1" s="1"/>
  <c r="K74" i="1"/>
  <c r="K73" i="1"/>
  <c r="K71" i="1"/>
  <c r="K70" i="1"/>
  <c r="L63" i="1"/>
  <c r="L64" i="1" s="1"/>
  <c r="L66" i="1" s="1"/>
  <c r="F67" i="1"/>
  <c r="F62" i="1"/>
  <c r="F63" i="1" s="1"/>
  <c r="F66" i="1" s="1"/>
  <c r="I43" i="1"/>
  <c r="I44" i="1" s="1"/>
  <c r="G58" i="1"/>
  <c r="G54" i="1"/>
  <c r="G51" i="1"/>
  <c r="G50" i="1"/>
  <c r="F47" i="1"/>
  <c r="F45" i="1"/>
  <c r="F43" i="1"/>
  <c r="F35" i="1"/>
  <c r="F37" i="1" s="1"/>
  <c r="F39" i="1" s="1"/>
  <c r="F40" i="1" s="1"/>
  <c r="F33" i="1"/>
  <c r="F26" i="1"/>
  <c r="F27" i="1" s="1"/>
  <c r="F28" i="1" s="1"/>
  <c r="F29" i="1" s="1"/>
  <c r="F23" i="1"/>
  <c r="F16" i="1"/>
  <c r="F15" i="1"/>
  <c r="F19" i="1" s="1"/>
  <c r="F20" i="1" s="1"/>
  <c r="F12" i="1"/>
  <c r="F9" i="1"/>
  <c r="F6" i="1"/>
  <c r="F3" i="1"/>
  <c r="F4" i="1" s="1"/>
  <c r="F2" i="1"/>
  <c r="F966" i="2" l="1"/>
  <c r="D966" i="2"/>
  <c r="C966" i="2" s="1"/>
  <c r="C861" i="2"/>
  <c r="D860" i="2"/>
  <c r="E860" i="2" s="1"/>
  <c r="F860" i="2" s="1"/>
  <c r="F555" i="2"/>
  <c r="D555" i="2"/>
  <c r="C555" i="2" s="1"/>
  <c r="D248" i="2"/>
  <c r="E248" i="2" s="1"/>
  <c r="F248" i="2" s="1"/>
  <c r="G104" i="1"/>
  <c r="D173" i="1"/>
  <c r="D118" i="1"/>
  <c r="D125" i="1" s="1"/>
  <c r="D128" i="1" s="1"/>
  <c r="D967" i="2" l="1"/>
  <c r="C967" i="2" s="1"/>
  <c r="F967" i="2"/>
  <c r="D861" i="2"/>
  <c r="C862" i="2"/>
  <c r="E861" i="2"/>
  <c r="F861" i="2" s="1"/>
  <c r="D556" i="2"/>
  <c r="C556" i="2" s="1"/>
  <c r="F556" i="2"/>
  <c r="D249" i="2"/>
  <c r="E249" i="2" s="1"/>
  <c r="F249" i="2" s="1"/>
  <c r="F968" i="2" l="1"/>
  <c r="D968" i="2"/>
  <c r="C968" i="2" s="1"/>
  <c r="D862" i="2"/>
  <c r="E862" i="2"/>
  <c r="F862" i="2" s="1"/>
  <c r="C863" i="2"/>
  <c r="F557" i="2"/>
  <c r="D557" i="2"/>
  <c r="C557" i="2" s="1"/>
  <c r="D250" i="2"/>
  <c r="E250" i="2" s="1"/>
  <c r="F250" i="2" s="1"/>
  <c r="F969" i="2" l="1"/>
  <c r="D969" i="2"/>
  <c r="C969" i="2" s="1"/>
  <c r="D863" i="2"/>
  <c r="E863" i="2"/>
  <c r="F863" i="2" s="1"/>
  <c r="C864" i="2"/>
  <c r="F558" i="2"/>
  <c r="D558" i="2"/>
  <c r="C558" i="2" s="1"/>
  <c r="D251" i="2"/>
  <c r="E251" i="2" s="1"/>
  <c r="F251" i="2"/>
  <c r="D970" i="2" l="1"/>
  <c r="C970" i="2" s="1"/>
  <c r="F970" i="2"/>
  <c r="D864" i="2"/>
  <c r="C865" i="2"/>
  <c r="E864" i="2"/>
  <c r="F864" i="2" s="1"/>
  <c r="D559" i="2"/>
  <c r="C559" i="2" s="1"/>
  <c r="F559" i="2"/>
  <c r="F252" i="2"/>
  <c r="D252" i="2"/>
  <c r="E252" i="2" s="1"/>
  <c r="F971" i="2" l="1"/>
  <c r="D971" i="2"/>
  <c r="C971" i="2" s="1"/>
  <c r="D865" i="2"/>
  <c r="E865" i="2"/>
  <c r="F865" i="2" s="1"/>
  <c r="C866" i="2"/>
  <c r="F560" i="2"/>
  <c r="D560" i="2"/>
  <c r="C560" i="2" s="1"/>
  <c r="D253" i="2"/>
  <c r="E253" i="2" s="1"/>
  <c r="F253" i="2" s="1"/>
  <c r="F972" i="2" l="1"/>
  <c r="D972" i="2"/>
  <c r="C972" i="2" s="1"/>
  <c r="D866" i="2"/>
  <c r="E866" i="2"/>
  <c r="F866" i="2" s="1"/>
  <c r="C867" i="2"/>
  <c r="D561" i="2"/>
  <c r="C561" i="2" s="1"/>
  <c r="F561" i="2"/>
  <c r="F254" i="2"/>
  <c r="D254" i="2"/>
  <c r="E254" i="2" s="1"/>
  <c r="D973" i="2" l="1"/>
  <c r="C973" i="2" s="1"/>
  <c r="F973" i="2"/>
  <c r="D867" i="2"/>
  <c r="C868" i="2"/>
  <c r="E867" i="2"/>
  <c r="F867" i="2" s="1"/>
  <c r="D562" i="2"/>
  <c r="C562" i="2" s="1"/>
  <c r="F562" i="2"/>
  <c r="D255" i="2"/>
  <c r="E255" i="2" s="1"/>
  <c r="F255" i="2" s="1"/>
  <c r="D974" i="2" l="1"/>
  <c r="C974" i="2" s="1"/>
  <c r="F974" i="2"/>
  <c r="D868" i="2"/>
  <c r="E868" i="2"/>
  <c r="F868" i="2" s="1"/>
  <c r="C869" i="2"/>
  <c r="F563" i="2"/>
  <c r="D563" i="2"/>
  <c r="C563" i="2" s="1"/>
  <c r="F256" i="2"/>
  <c r="D256" i="2"/>
  <c r="E256" i="2" s="1"/>
  <c r="F975" i="2" l="1"/>
  <c r="D975" i="2"/>
  <c r="C975" i="2" s="1"/>
  <c r="D869" i="2"/>
  <c r="E869" i="2"/>
  <c r="F869" i="2" s="1"/>
  <c r="C870" i="2"/>
  <c r="D564" i="2"/>
  <c r="C564" i="2" s="1"/>
  <c r="F564" i="2"/>
  <c r="D257" i="2"/>
  <c r="E257" i="2" s="1"/>
  <c r="F257" i="2" s="1"/>
  <c r="D976" i="2" l="1"/>
  <c r="C976" i="2" s="1"/>
  <c r="F976" i="2"/>
  <c r="D870" i="2"/>
  <c r="C871" i="2"/>
  <c r="E870" i="2"/>
  <c r="F870" i="2" s="1"/>
  <c r="D565" i="2"/>
  <c r="C565" i="2" s="1"/>
  <c r="F565" i="2"/>
  <c r="F258" i="2"/>
  <c r="D258" i="2"/>
  <c r="E258" i="2" s="1"/>
  <c r="F977" i="2" l="1"/>
  <c r="D977" i="2"/>
  <c r="C977" i="2" s="1"/>
  <c r="D871" i="2"/>
  <c r="E871" i="2"/>
  <c r="F871" i="2" s="1"/>
  <c r="C872" i="2"/>
  <c r="F566" i="2"/>
  <c r="D566" i="2"/>
  <c r="C566" i="2" s="1"/>
  <c r="D259" i="2"/>
  <c r="E259" i="2" s="1"/>
  <c r="F259" i="2" s="1"/>
  <c r="F978" i="2" l="1"/>
  <c r="D978" i="2"/>
  <c r="C978" i="2" s="1"/>
  <c r="D872" i="2"/>
  <c r="E872" i="2"/>
  <c r="F872" i="2" s="1"/>
  <c r="C873" i="2"/>
  <c r="D567" i="2"/>
  <c r="C567" i="2" s="1"/>
  <c r="F567" i="2"/>
  <c r="F260" i="2"/>
  <c r="D260" i="2"/>
  <c r="E260" i="2" s="1"/>
  <c r="D979" i="2" l="1"/>
  <c r="C979" i="2" s="1"/>
  <c r="F979" i="2"/>
  <c r="D873" i="2"/>
  <c r="C874" i="2"/>
  <c r="E873" i="2"/>
  <c r="F873" i="2" s="1"/>
  <c r="D568" i="2"/>
  <c r="C568" i="2" s="1"/>
  <c r="F568" i="2"/>
  <c r="D261" i="2"/>
  <c r="E261" i="2" s="1"/>
  <c r="F261" i="2" s="1"/>
  <c r="D980" i="2" l="1"/>
  <c r="C980" i="2" s="1"/>
  <c r="F980" i="2"/>
  <c r="D874" i="2"/>
  <c r="E874" i="2"/>
  <c r="F874" i="2" s="1"/>
  <c r="C875" i="2"/>
  <c r="F569" i="2"/>
  <c r="D569" i="2"/>
  <c r="C569" i="2" s="1"/>
  <c r="F262" i="2"/>
  <c r="D262" i="2"/>
  <c r="E262" i="2" s="1"/>
  <c r="F981" i="2" l="1"/>
  <c r="D981" i="2"/>
  <c r="C981" i="2" s="1"/>
  <c r="D875" i="2"/>
  <c r="E875" i="2"/>
  <c r="F875" i="2" s="1"/>
  <c r="C876" i="2"/>
  <c r="D570" i="2"/>
  <c r="C570" i="2" s="1"/>
  <c r="F570" i="2"/>
  <c r="D263" i="2"/>
  <c r="E263" i="2" s="1"/>
  <c r="F263" i="2" s="1"/>
  <c r="D982" i="2" l="1"/>
  <c r="C982" i="2" s="1"/>
  <c r="F982" i="2"/>
  <c r="D876" i="2"/>
  <c r="C877" i="2"/>
  <c r="E876" i="2"/>
  <c r="F876" i="2" s="1"/>
  <c r="D571" i="2"/>
  <c r="C571" i="2" s="1"/>
  <c r="F571" i="2"/>
  <c r="F264" i="2"/>
  <c r="D264" i="2"/>
  <c r="E264" i="2" s="1"/>
  <c r="F983" i="2" l="1"/>
  <c r="D983" i="2"/>
  <c r="C983" i="2" s="1"/>
  <c r="D877" i="2"/>
  <c r="E877" i="2"/>
  <c r="F877" i="2" s="1"/>
  <c r="C878" i="2"/>
  <c r="F572" i="2"/>
  <c r="D572" i="2"/>
  <c r="C572" i="2" s="1"/>
  <c r="D265" i="2"/>
  <c r="E265" i="2" s="1"/>
  <c r="F265" i="2" s="1"/>
  <c r="F984" i="2" l="1"/>
  <c r="D984" i="2"/>
  <c r="C984" i="2" s="1"/>
  <c r="D878" i="2"/>
  <c r="E878" i="2"/>
  <c r="F878" i="2" s="1"/>
  <c r="C879" i="2"/>
  <c r="D573" i="2"/>
  <c r="C573" i="2" s="1"/>
  <c r="F573" i="2"/>
  <c r="F266" i="2"/>
  <c r="D266" i="2"/>
  <c r="E266" i="2" s="1"/>
  <c r="D985" i="2" l="1"/>
  <c r="C985" i="2" s="1"/>
  <c r="F985" i="2"/>
  <c r="D879" i="2"/>
  <c r="C880" i="2"/>
  <c r="E879" i="2"/>
  <c r="F879" i="2" s="1"/>
  <c r="D574" i="2"/>
  <c r="C574" i="2" s="1"/>
  <c r="F574" i="2"/>
  <c r="D267" i="2"/>
  <c r="E267" i="2" s="1"/>
  <c r="F267" i="2" s="1"/>
  <c r="F986" i="2" l="1"/>
  <c r="D986" i="2"/>
  <c r="C986" i="2" s="1"/>
  <c r="D880" i="2"/>
  <c r="E880" i="2"/>
  <c r="F880" i="2" s="1"/>
  <c r="C881" i="2"/>
  <c r="F575" i="2"/>
  <c r="D575" i="2"/>
  <c r="C575" i="2" s="1"/>
  <c r="F268" i="2"/>
  <c r="D268" i="2"/>
  <c r="E268" i="2" s="1"/>
  <c r="F987" i="2" l="1"/>
  <c r="D987" i="2"/>
  <c r="C987" i="2" s="1"/>
  <c r="D881" i="2"/>
  <c r="E881" i="2"/>
  <c r="F881" i="2" s="1"/>
  <c r="C882" i="2"/>
  <c r="F576" i="2"/>
  <c r="D576" i="2"/>
  <c r="C576" i="2" s="1"/>
  <c r="D269" i="2"/>
  <c r="E269" i="2" s="1"/>
  <c r="F269" i="2" s="1"/>
  <c r="D988" i="2" l="1"/>
  <c r="C988" i="2" s="1"/>
  <c r="F988" i="2"/>
  <c r="D882" i="2"/>
  <c r="C883" i="2"/>
  <c r="E882" i="2"/>
  <c r="F882" i="2" s="1"/>
  <c r="D577" i="2"/>
  <c r="C577" i="2" s="1"/>
  <c r="F577" i="2"/>
  <c r="F270" i="2"/>
  <c r="D270" i="2"/>
  <c r="E270" i="2" s="1"/>
  <c r="D989" i="2" l="1"/>
  <c r="C989" i="2" s="1"/>
  <c r="F989" i="2"/>
  <c r="D883" i="2"/>
  <c r="E883" i="2"/>
  <c r="F883" i="2" s="1"/>
  <c r="C884" i="2"/>
  <c r="F578" i="2"/>
  <c r="D578" i="2"/>
  <c r="C578" i="2" s="1"/>
  <c r="D271" i="2"/>
  <c r="E271" i="2" s="1"/>
  <c r="F271" i="2" s="1"/>
  <c r="F990" i="2" l="1"/>
  <c r="D990" i="2"/>
  <c r="C990" i="2" s="1"/>
  <c r="D884" i="2"/>
  <c r="E884" i="2"/>
  <c r="F884" i="2" s="1"/>
  <c r="C885" i="2"/>
  <c r="F579" i="2"/>
  <c r="D579" i="2"/>
  <c r="C579" i="2" s="1"/>
  <c r="F272" i="2"/>
  <c r="D272" i="2"/>
  <c r="E272" i="2" s="1"/>
  <c r="D991" i="2" l="1"/>
  <c r="C991" i="2" s="1"/>
  <c r="F991" i="2"/>
  <c r="D885" i="2"/>
  <c r="C886" i="2"/>
  <c r="E885" i="2"/>
  <c r="F885" i="2" s="1"/>
  <c r="D580" i="2"/>
  <c r="C580" i="2" s="1"/>
  <c r="F580" i="2"/>
  <c r="D273" i="2"/>
  <c r="E273" i="2" s="1"/>
  <c r="F273" i="2" s="1"/>
  <c r="D992" i="2" l="1"/>
  <c r="C992" i="2" s="1"/>
  <c r="F992" i="2"/>
  <c r="D886" i="2"/>
  <c r="E886" i="2"/>
  <c r="F886" i="2" s="1"/>
  <c r="C887" i="2"/>
  <c r="F581" i="2"/>
  <c r="D581" i="2"/>
  <c r="C581" i="2" s="1"/>
  <c r="F274" i="2"/>
  <c r="D274" i="2"/>
  <c r="E274" i="2" s="1"/>
  <c r="F993" i="2" l="1"/>
  <c r="D993" i="2"/>
  <c r="C993" i="2" s="1"/>
  <c r="D887" i="2"/>
  <c r="E887" i="2"/>
  <c r="F887" i="2" s="1"/>
  <c r="C888" i="2"/>
  <c r="F582" i="2"/>
  <c r="D582" i="2"/>
  <c r="C582" i="2" s="1"/>
  <c r="D275" i="2"/>
  <c r="E275" i="2" s="1"/>
  <c r="F275" i="2" s="1"/>
  <c r="D994" i="2" l="1"/>
  <c r="C994" i="2" s="1"/>
  <c r="F994" i="2"/>
  <c r="D888" i="2"/>
  <c r="C889" i="2"/>
  <c r="E888" i="2"/>
  <c r="F888" i="2" s="1"/>
  <c r="D583" i="2"/>
  <c r="C583" i="2" s="1"/>
  <c r="F583" i="2"/>
  <c r="F276" i="2"/>
  <c r="D276" i="2"/>
  <c r="E276" i="2" s="1"/>
  <c r="D995" i="2" l="1"/>
  <c r="C995" i="2" s="1"/>
  <c r="F995" i="2"/>
  <c r="D889" i="2"/>
  <c r="E889" i="2"/>
  <c r="F889" i="2" s="1"/>
  <c r="C890" i="2"/>
  <c r="F584" i="2"/>
  <c r="D584" i="2"/>
  <c r="C584" i="2" s="1"/>
  <c r="D277" i="2"/>
  <c r="E277" i="2" s="1"/>
  <c r="F277" i="2" s="1"/>
  <c r="F996" i="2" l="1"/>
  <c r="D996" i="2"/>
  <c r="C996" i="2" s="1"/>
  <c r="D890" i="2"/>
  <c r="E890" i="2"/>
  <c r="F890" i="2" s="1"/>
  <c r="C891" i="2"/>
  <c r="F585" i="2"/>
  <c r="D585" i="2"/>
  <c r="C585" i="2" s="1"/>
  <c r="F278" i="2"/>
  <c r="D278" i="2"/>
  <c r="E278" i="2" s="1"/>
  <c r="D997" i="2" l="1"/>
  <c r="C997" i="2" s="1"/>
  <c r="F997" i="2"/>
  <c r="D891" i="2"/>
  <c r="C892" i="2"/>
  <c r="E891" i="2"/>
  <c r="F891" i="2" s="1"/>
  <c r="D586" i="2"/>
  <c r="C586" i="2" s="1"/>
  <c r="F586" i="2"/>
  <c r="D279" i="2"/>
  <c r="E279" i="2" s="1"/>
  <c r="F279" i="2" s="1"/>
  <c r="F998" i="2" l="1"/>
  <c r="D998" i="2"/>
  <c r="C998" i="2" s="1"/>
  <c r="D892" i="2"/>
  <c r="E892" i="2"/>
  <c r="F892" i="2" s="1"/>
  <c r="C893" i="2"/>
  <c r="F587" i="2"/>
  <c r="D587" i="2"/>
  <c r="C587" i="2" s="1"/>
  <c r="F280" i="2"/>
  <c r="D280" i="2"/>
  <c r="E280" i="2" s="1"/>
  <c r="F999" i="2" l="1"/>
  <c r="D999" i="2"/>
  <c r="C999" i="2" s="1"/>
  <c r="D893" i="2"/>
  <c r="E893" i="2"/>
  <c r="F893" i="2" s="1"/>
  <c r="C894" i="2"/>
  <c r="D588" i="2"/>
  <c r="C588" i="2" s="1"/>
  <c r="F588" i="2"/>
  <c r="D281" i="2"/>
  <c r="E281" i="2" s="1"/>
  <c r="F281" i="2" s="1"/>
  <c r="D1000" i="2" l="1"/>
  <c r="C1000" i="2" s="1"/>
  <c r="F1000" i="2"/>
  <c r="D894" i="2"/>
  <c r="C895" i="2"/>
  <c r="E894" i="2"/>
  <c r="F894" i="2" s="1"/>
  <c r="D589" i="2"/>
  <c r="C589" i="2" s="1"/>
  <c r="F589" i="2"/>
  <c r="F282" i="2"/>
  <c r="D282" i="2"/>
  <c r="E282" i="2" s="1"/>
  <c r="D1001" i="2" l="1"/>
  <c r="C1001" i="2" s="1"/>
  <c r="F1001" i="2"/>
  <c r="D895" i="2"/>
  <c r="E895" i="2"/>
  <c r="F895" i="2" s="1"/>
  <c r="C896" i="2"/>
  <c r="F590" i="2"/>
  <c r="D590" i="2"/>
  <c r="C590" i="2" s="1"/>
  <c r="D283" i="2"/>
  <c r="E283" i="2" s="1"/>
  <c r="F283" i="2" s="1"/>
  <c r="F1002" i="2" l="1"/>
  <c r="D1002" i="2"/>
  <c r="C1002" i="2" s="1"/>
  <c r="D896" i="2"/>
  <c r="E896" i="2"/>
  <c r="F896" i="2" s="1"/>
  <c r="C897" i="2"/>
  <c r="D591" i="2"/>
  <c r="C591" i="2" s="1"/>
  <c r="F591" i="2"/>
  <c r="F284" i="2"/>
  <c r="D284" i="2"/>
  <c r="E284" i="2" s="1"/>
  <c r="D1003" i="2" l="1"/>
  <c r="C1003" i="2" s="1"/>
  <c r="F1003" i="2"/>
  <c r="D897" i="2"/>
  <c r="E897" i="2"/>
  <c r="F897" i="2" s="1"/>
  <c r="C898" i="2"/>
  <c r="D592" i="2"/>
  <c r="C592" i="2" s="1"/>
  <c r="F592" i="2"/>
  <c r="D285" i="2"/>
  <c r="E285" i="2" s="1"/>
  <c r="F285" i="2" s="1"/>
  <c r="D1004" i="2" l="1"/>
  <c r="C1004" i="2" s="1"/>
  <c r="F1004" i="2"/>
  <c r="D898" i="2"/>
  <c r="E898" i="2"/>
  <c r="F898" i="2" s="1"/>
  <c r="C899" i="2"/>
  <c r="F593" i="2"/>
  <c r="D593" i="2"/>
  <c r="C593" i="2" s="1"/>
  <c r="F286" i="2"/>
  <c r="D286" i="2"/>
  <c r="E286" i="2" s="1"/>
  <c r="F1005" i="2" l="1"/>
  <c r="D1005" i="2"/>
  <c r="C1005" i="2" s="1"/>
  <c r="D899" i="2"/>
  <c r="C900" i="2"/>
  <c r="E899" i="2"/>
  <c r="F899" i="2" s="1"/>
  <c r="D594" i="2"/>
  <c r="C594" i="2" s="1"/>
  <c r="F594" i="2"/>
  <c r="D287" i="2"/>
  <c r="E287" i="2" s="1"/>
  <c r="F287" i="2" s="1"/>
  <c r="D1006" i="2" l="1"/>
  <c r="C1006" i="2" s="1"/>
  <c r="F1006" i="2"/>
  <c r="D900" i="2"/>
  <c r="E900" i="2"/>
  <c r="F900" i="2" s="1"/>
  <c r="C901" i="2"/>
  <c r="D595" i="2"/>
  <c r="C595" i="2" s="1"/>
  <c r="F595" i="2"/>
  <c r="F288" i="2"/>
  <c r="D288" i="2"/>
  <c r="E288" i="2" s="1"/>
  <c r="F1007" i="2" l="1"/>
  <c r="D1007" i="2"/>
  <c r="C1007" i="2" s="1"/>
  <c r="D901" i="2"/>
  <c r="E901" i="2"/>
  <c r="F901" i="2" s="1"/>
  <c r="C902" i="2"/>
  <c r="F596" i="2"/>
  <c r="D596" i="2"/>
  <c r="C596" i="2" s="1"/>
  <c r="D289" i="2"/>
  <c r="E289" i="2" s="1"/>
  <c r="F289" i="2" s="1"/>
  <c r="F1008" i="2" l="1"/>
  <c r="D1008" i="2"/>
  <c r="C1008" i="2" s="1"/>
  <c r="D902" i="2"/>
  <c r="C903" i="2"/>
  <c r="E902" i="2"/>
  <c r="F902" i="2" s="1"/>
  <c r="D597" i="2"/>
  <c r="C597" i="2" s="1"/>
  <c r="F597" i="2"/>
  <c r="F290" i="2"/>
  <c r="D290" i="2"/>
  <c r="E290" i="2" s="1"/>
  <c r="D1009" i="2" l="1"/>
  <c r="C1009" i="2" s="1"/>
  <c r="F1009" i="2"/>
  <c r="D903" i="2"/>
  <c r="E903" i="2"/>
  <c r="F903" i="2" s="1"/>
  <c r="C904" i="2"/>
  <c r="D598" i="2"/>
  <c r="C598" i="2" s="1"/>
  <c r="F598" i="2"/>
  <c r="D291" i="2"/>
  <c r="E291" i="2" s="1"/>
  <c r="F291" i="2" s="1"/>
  <c r="D1010" i="2" l="1"/>
  <c r="C1010" i="2" s="1"/>
  <c r="F1010" i="2"/>
  <c r="D904" i="2"/>
  <c r="E904" i="2"/>
  <c r="F904" i="2" s="1"/>
  <c r="C905" i="2"/>
  <c r="F599" i="2"/>
  <c r="D599" i="2"/>
  <c r="C599" i="2" s="1"/>
  <c r="F292" i="2"/>
  <c r="D292" i="2"/>
  <c r="E292" i="2" s="1"/>
  <c r="F1011" i="2" l="1"/>
  <c r="D1011" i="2"/>
  <c r="C1011" i="2" s="1"/>
  <c r="D905" i="2"/>
  <c r="C906" i="2"/>
  <c r="E905" i="2"/>
  <c r="F905" i="2" s="1"/>
  <c r="F600" i="2"/>
  <c r="D600" i="2"/>
  <c r="C600" i="2" s="1"/>
  <c r="D293" i="2"/>
  <c r="E293" i="2" s="1"/>
  <c r="F293" i="2" s="1"/>
  <c r="D1012" i="2" l="1"/>
  <c r="C1012" i="2" s="1"/>
  <c r="F1012" i="2"/>
  <c r="D906" i="2"/>
  <c r="E906" i="2"/>
  <c r="F906" i="2" s="1"/>
  <c r="C907" i="2"/>
  <c r="D601" i="2"/>
  <c r="C601" i="2" s="1"/>
  <c r="F601" i="2"/>
  <c r="F294" i="2"/>
  <c r="D294" i="2"/>
  <c r="E294" i="2" s="1"/>
  <c r="F1013" i="2" l="1"/>
  <c r="D1013" i="2"/>
  <c r="C1013" i="2" s="1"/>
  <c r="D907" i="2"/>
  <c r="E907" i="2"/>
  <c r="F907" i="2" s="1"/>
  <c r="C908" i="2"/>
  <c r="F602" i="2"/>
  <c r="D602" i="2"/>
  <c r="C602" i="2" s="1"/>
  <c r="D295" i="2"/>
  <c r="E295" i="2" s="1"/>
  <c r="F295" i="2" s="1"/>
  <c r="F1014" i="2" l="1"/>
  <c r="D1014" i="2"/>
  <c r="C1014" i="2" s="1"/>
  <c r="D908" i="2"/>
  <c r="C909" i="2"/>
  <c r="E908" i="2"/>
  <c r="F908" i="2" s="1"/>
  <c r="F603" i="2"/>
  <c r="D603" i="2"/>
  <c r="C603" i="2" s="1"/>
  <c r="F296" i="2"/>
  <c r="D296" i="2"/>
  <c r="E296" i="2" s="1"/>
  <c r="D1015" i="2" l="1"/>
  <c r="C1015" i="2" s="1"/>
  <c r="F1015" i="2"/>
  <c r="D909" i="2"/>
  <c r="E909" i="2"/>
  <c r="F909" i="2" s="1"/>
  <c r="C910" i="2"/>
  <c r="D604" i="2"/>
  <c r="C604" i="2" s="1"/>
  <c r="F604" i="2"/>
  <c r="D297" i="2"/>
  <c r="E297" i="2" s="1"/>
  <c r="F297" i="2" s="1"/>
  <c r="F1016" i="2" l="1"/>
  <c r="D1016" i="2"/>
  <c r="C1016" i="2" s="1"/>
  <c r="D910" i="2"/>
  <c r="E910" i="2"/>
  <c r="F910" i="2" s="1"/>
  <c r="C911" i="2"/>
  <c r="F605" i="2"/>
  <c r="D605" i="2"/>
  <c r="C605" i="2" s="1"/>
  <c r="F298" i="2"/>
  <c r="D298" i="2"/>
  <c r="E298" i="2" s="1"/>
  <c r="F1017" i="2" l="1"/>
  <c r="D1017" i="2"/>
  <c r="C1017" i="2" s="1"/>
  <c r="D911" i="2"/>
  <c r="C912" i="2"/>
  <c r="E911" i="2"/>
  <c r="F911" i="2" s="1"/>
  <c r="F606" i="2"/>
  <c r="D606" i="2"/>
  <c r="C606" i="2" s="1"/>
  <c r="D299" i="2"/>
  <c r="E299" i="2" s="1"/>
  <c r="F299" i="2" s="1"/>
  <c r="D1018" i="2" l="1"/>
  <c r="C1018" i="2" s="1"/>
  <c r="F1018" i="2"/>
  <c r="D912" i="2"/>
  <c r="E912" i="2"/>
  <c r="F912" i="2" s="1"/>
  <c r="C913" i="2"/>
  <c r="D607" i="2"/>
  <c r="C607" i="2" s="1"/>
  <c r="F607" i="2"/>
  <c r="F300" i="2"/>
  <c r="D300" i="2"/>
  <c r="E300" i="2" s="1"/>
  <c r="D1019" i="2" l="1"/>
  <c r="C1019" i="2" s="1"/>
  <c r="F1019" i="2"/>
  <c r="D913" i="2"/>
  <c r="E913" i="2"/>
  <c r="F913" i="2" s="1"/>
  <c r="C914" i="2"/>
  <c r="F608" i="2"/>
  <c r="D608" i="2"/>
  <c r="C608" i="2" s="1"/>
  <c r="D301" i="2"/>
  <c r="E301" i="2" s="1"/>
  <c r="F301" i="2" s="1"/>
  <c r="F1020" i="2" l="1"/>
  <c r="D1020" i="2"/>
  <c r="C1020" i="2" s="1"/>
  <c r="D914" i="2"/>
  <c r="C915" i="2"/>
  <c r="E914" i="2"/>
  <c r="F914" i="2" s="1"/>
  <c r="F609" i="2"/>
  <c r="D609" i="2"/>
  <c r="C609" i="2" s="1"/>
  <c r="F302" i="2"/>
  <c r="D302" i="2"/>
  <c r="E302" i="2" s="1"/>
  <c r="D1021" i="2" l="1"/>
  <c r="C1021" i="2" s="1"/>
  <c r="F1021" i="2"/>
  <c r="D915" i="2"/>
  <c r="E915" i="2"/>
  <c r="F915" i="2" s="1"/>
  <c r="C916" i="2"/>
  <c r="D610" i="2"/>
  <c r="C610" i="2" s="1"/>
  <c r="F610" i="2"/>
  <c r="D303" i="2"/>
  <c r="E303" i="2" s="1"/>
  <c r="F303" i="2" s="1"/>
  <c r="F1022" i="2" l="1"/>
  <c r="D1022" i="2"/>
  <c r="C1022" i="2" s="1"/>
  <c r="D916" i="2"/>
  <c r="E916" i="2"/>
  <c r="F916" i="2" s="1"/>
  <c r="C917" i="2"/>
  <c r="F611" i="2"/>
  <c r="D611" i="2"/>
  <c r="C611" i="2" s="1"/>
  <c r="F304" i="2"/>
  <c r="D304" i="2"/>
  <c r="E304" i="2" s="1"/>
  <c r="F1023" i="2" l="1"/>
  <c r="D1023" i="2"/>
  <c r="C1023" i="2" s="1"/>
  <c r="D917" i="2"/>
  <c r="C918" i="2"/>
  <c r="E917" i="2"/>
  <c r="F917" i="2" s="1"/>
  <c r="D612" i="2"/>
  <c r="C612" i="2" s="1"/>
  <c r="F612" i="2"/>
  <c r="D305" i="2"/>
  <c r="E305" i="2" s="1"/>
  <c r="F305" i="2" s="1"/>
  <c r="D1024" i="2" l="1"/>
  <c r="C1024" i="2" s="1"/>
  <c r="F1024" i="2"/>
  <c r="D918" i="2"/>
  <c r="E918" i="2"/>
  <c r="F918" i="2" s="1"/>
  <c r="C919" i="2"/>
  <c r="D613" i="2"/>
  <c r="C613" i="2" s="1"/>
  <c r="F613" i="2"/>
  <c r="F306" i="2"/>
  <c r="D306" i="2"/>
  <c r="E306" i="2" s="1"/>
  <c r="D1025" i="2" l="1"/>
  <c r="C1025" i="2" s="1"/>
  <c r="F1025" i="2"/>
  <c r="D919" i="2"/>
  <c r="E919" i="2"/>
  <c r="F919" i="2" s="1"/>
  <c r="C920" i="2"/>
  <c r="F614" i="2"/>
  <c r="D614" i="2"/>
  <c r="C614" i="2" s="1"/>
  <c r="D307" i="2"/>
  <c r="E307" i="2" s="1"/>
  <c r="F307" i="2" s="1"/>
  <c r="F1026" i="2" l="1"/>
  <c r="D1026" i="2"/>
  <c r="C1026" i="2" s="1"/>
  <c r="D920" i="2"/>
  <c r="C921" i="2"/>
  <c r="E920" i="2"/>
  <c r="F920" i="2" s="1"/>
  <c r="D615" i="2"/>
  <c r="C615" i="2" s="1"/>
  <c r="F615" i="2"/>
  <c r="F308" i="2"/>
  <c r="D308" i="2"/>
  <c r="E308" i="2" s="1"/>
  <c r="D1027" i="2" l="1"/>
  <c r="C1027" i="2" s="1"/>
  <c r="F1027" i="2"/>
  <c r="D921" i="2"/>
  <c r="E921" i="2"/>
  <c r="F921" i="2" s="1"/>
  <c r="C922" i="2"/>
  <c r="D616" i="2"/>
  <c r="C616" i="2" s="1"/>
  <c r="F616" i="2"/>
  <c r="D309" i="2"/>
  <c r="E309" i="2" s="1"/>
  <c r="F309" i="2" s="1"/>
  <c r="D1028" i="2" l="1"/>
  <c r="C1028" i="2" s="1"/>
  <c r="F1028" i="2"/>
  <c r="D922" i="2"/>
  <c r="E922" i="2"/>
  <c r="F922" i="2" s="1"/>
  <c r="C923" i="2"/>
  <c r="F617" i="2"/>
  <c r="D617" i="2"/>
  <c r="C617" i="2" s="1"/>
  <c r="F310" i="2"/>
  <c r="D310" i="2"/>
  <c r="E310" i="2" s="1"/>
  <c r="F1029" i="2" l="1"/>
  <c r="D1029" i="2"/>
  <c r="C1029" i="2" s="1"/>
  <c r="D923" i="2"/>
  <c r="C924" i="2"/>
  <c r="E923" i="2"/>
  <c r="F923" i="2" s="1"/>
  <c r="F618" i="2"/>
  <c r="D618" i="2"/>
  <c r="C618" i="2" s="1"/>
  <c r="D311" i="2"/>
  <c r="E311" i="2" s="1"/>
  <c r="F311" i="2" s="1"/>
  <c r="D1030" i="2" l="1"/>
  <c r="C1030" i="2" s="1"/>
  <c r="F1030" i="2"/>
  <c r="D924" i="2"/>
  <c r="E924" i="2"/>
  <c r="F924" i="2" s="1"/>
  <c r="C925" i="2"/>
  <c r="D619" i="2"/>
  <c r="C619" i="2" s="1"/>
  <c r="F619" i="2"/>
  <c r="F312" i="2"/>
  <c r="D312" i="2"/>
  <c r="E312" i="2" s="1"/>
  <c r="F1031" i="2" l="1"/>
  <c r="D1031" i="2"/>
  <c r="C1031" i="2" s="1"/>
  <c r="D925" i="2"/>
  <c r="E925" i="2"/>
  <c r="F925" i="2" s="1"/>
  <c r="C926" i="2"/>
  <c r="F620" i="2"/>
  <c r="D620" i="2"/>
  <c r="C620" i="2" s="1"/>
  <c r="D313" i="2"/>
  <c r="E313" i="2" s="1"/>
  <c r="F313" i="2" s="1"/>
  <c r="F1032" i="2" l="1"/>
  <c r="D1032" i="2"/>
  <c r="C1032" i="2" s="1"/>
  <c r="D926" i="2"/>
  <c r="C927" i="2"/>
  <c r="E926" i="2"/>
  <c r="F926" i="2" s="1"/>
  <c r="F621" i="2"/>
  <c r="D621" i="2"/>
  <c r="C621" i="2" s="1"/>
  <c r="F314" i="2"/>
  <c r="D314" i="2"/>
  <c r="E314" i="2" s="1"/>
  <c r="D1033" i="2" l="1"/>
  <c r="C1033" i="2" s="1"/>
  <c r="F1033" i="2"/>
  <c r="D927" i="2"/>
  <c r="E927" i="2"/>
  <c r="F927" i="2" s="1"/>
  <c r="C928" i="2"/>
  <c r="D622" i="2"/>
  <c r="C622" i="2" s="1"/>
  <c r="F622" i="2"/>
  <c r="D315" i="2"/>
  <c r="E315" i="2" s="1"/>
  <c r="F315" i="2" s="1"/>
  <c r="D1034" i="2" l="1"/>
  <c r="C1034" i="2" s="1"/>
  <c r="F1034" i="2"/>
  <c r="D928" i="2"/>
  <c r="E928" i="2"/>
  <c r="F928" i="2" s="1"/>
  <c r="C929" i="2"/>
  <c r="F623" i="2"/>
  <c r="D623" i="2"/>
  <c r="C623" i="2" s="1"/>
  <c r="D316" i="2"/>
  <c r="E316" i="2" s="1"/>
  <c r="F316" i="2" s="1"/>
  <c r="F1035" i="2" l="1"/>
  <c r="D1035" i="2"/>
  <c r="C1035" i="2" s="1"/>
  <c r="D929" i="2"/>
  <c r="C930" i="2"/>
  <c r="E929" i="2"/>
  <c r="F929" i="2" s="1"/>
  <c r="F624" i="2"/>
  <c r="D624" i="2"/>
  <c r="C624" i="2" s="1"/>
  <c r="D317" i="2"/>
  <c r="E317" i="2" s="1"/>
  <c r="F317" i="2"/>
  <c r="D1036" i="2" l="1"/>
  <c r="C1036" i="2" s="1"/>
  <c r="F1036" i="2"/>
  <c r="D930" i="2"/>
  <c r="E930" i="2"/>
  <c r="F930" i="2" s="1"/>
  <c r="C931" i="2"/>
  <c r="D625" i="2"/>
  <c r="C625" i="2" s="1"/>
  <c r="F625" i="2"/>
  <c r="D318" i="2"/>
  <c r="E318" i="2" s="1"/>
  <c r="F318" i="2" s="1"/>
  <c r="D1037" i="2" l="1"/>
  <c r="C1037" i="2" s="1"/>
  <c r="F1037" i="2"/>
  <c r="D931" i="2"/>
  <c r="E931" i="2"/>
  <c r="F931" i="2" s="1"/>
  <c r="C932" i="2"/>
  <c r="F626" i="2"/>
  <c r="D626" i="2"/>
  <c r="C626" i="2" s="1"/>
  <c r="D319" i="2"/>
  <c r="E319" i="2" s="1"/>
  <c r="F319" i="2"/>
  <c r="F1038" i="2" l="1"/>
  <c r="D1038" i="2"/>
  <c r="C1038" i="2" s="1"/>
  <c r="D932" i="2"/>
  <c r="C933" i="2"/>
  <c r="E932" i="2"/>
  <c r="F932" i="2" s="1"/>
  <c r="D627" i="2"/>
  <c r="C627" i="2" s="1"/>
  <c r="F627" i="2"/>
  <c r="D320" i="2"/>
  <c r="E320" i="2" s="1"/>
  <c r="F320" i="2" s="1"/>
  <c r="D1039" i="2" l="1"/>
  <c r="C1039" i="2" s="1"/>
  <c r="F1039" i="2"/>
  <c r="D933" i="2"/>
  <c r="E933" i="2"/>
  <c r="F933" i="2" s="1"/>
  <c r="C934" i="2"/>
  <c r="D628" i="2"/>
  <c r="C628" i="2" s="1"/>
  <c r="F628" i="2"/>
  <c r="D321" i="2"/>
  <c r="E321" i="2" s="1"/>
  <c r="F321" i="2"/>
  <c r="D1040" i="2" l="1"/>
  <c r="C1040" i="2" s="1"/>
  <c r="F1040" i="2"/>
  <c r="D934" i="2"/>
  <c r="E934" i="2"/>
  <c r="F934" i="2" s="1"/>
  <c r="C935" i="2"/>
  <c r="F629" i="2"/>
  <c r="D629" i="2"/>
  <c r="C629" i="2" s="1"/>
  <c r="D322" i="2"/>
  <c r="E322" i="2" s="1"/>
  <c r="F322" i="2" s="1"/>
  <c r="F1041" i="2" l="1"/>
  <c r="D1041" i="2"/>
  <c r="C1041" i="2" s="1"/>
  <c r="D935" i="2"/>
  <c r="C936" i="2"/>
  <c r="E935" i="2"/>
  <c r="F935" i="2" s="1"/>
  <c r="D630" i="2"/>
  <c r="C630" i="2" s="1"/>
  <c r="F630" i="2"/>
  <c r="D323" i="2"/>
  <c r="E323" i="2" s="1"/>
  <c r="F323" i="2"/>
  <c r="F1042" i="2" l="1"/>
  <c r="D1042" i="2"/>
  <c r="C1042" i="2" s="1"/>
  <c r="D936" i="2"/>
  <c r="E936" i="2"/>
  <c r="F936" i="2" s="1"/>
  <c r="C937" i="2"/>
  <c r="D631" i="2"/>
  <c r="C631" i="2" s="1"/>
  <c r="F631" i="2"/>
  <c r="D324" i="2"/>
  <c r="E324" i="2" s="1"/>
  <c r="F324" i="2" s="1"/>
  <c r="D1043" i="2" l="1"/>
  <c r="C1043" i="2" s="1"/>
  <c r="F1043" i="2"/>
  <c r="D937" i="2"/>
  <c r="E937" i="2"/>
  <c r="F937" i="2" s="1"/>
  <c r="C938" i="2"/>
  <c r="F632" i="2"/>
  <c r="D632" i="2"/>
  <c r="C632" i="2" s="1"/>
  <c r="D325" i="2"/>
  <c r="E325" i="2" s="1"/>
  <c r="F325" i="2"/>
  <c r="F1044" i="2" l="1"/>
  <c r="D1044" i="2"/>
  <c r="C1044" i="2" s="1"/>
  <c r="D938" i="2"/>
  <c r="C939" i="2"/>
  <c r="E938" i="2"/>
  <c r="F938" i="2" s="1"/>
  <c r="F633" i="2"/>
  <c r="D633" i="2"/>
  <c r="C633" i="2" s="1"/>
  <c r="D326" i="2"/>
  <c r="E326" i="2" s="1"/>
  <c r="F326" i="2" s="1"/>
  <c r="F1045" i="2" l="1"/>
  <c r="D1045" i="2"/>
  <c r="C1045" i="2" s="1"/>
  <c r="D939" i="2"/>
  <c r="E939" i="2"/>
  <c r="F939" i="2" s="1"/>
  <c r="C940" i="2"/>
  <c r="D634" i="2"/>
  <c r="C634" i="2" s="1"/>
  <c r="F634" i="2"/>
  <c r="D327" i="2"/>
  <c r="E327" i="2" s="1"/>
  <c r="F327" i="2"/>
  <c r="D1046" i="2" l="1"/>
  <c r="C1046" i="2" s="1"/>
  <c r="F1046" i="2"/>
  <c r="D940" i="2"/>
  <c r="E940" i="2"/>
  <c r="F940" i="2" s="1"/>
  <c r="C941" i="2"/>
  <c r="F635" i="2"/>
  <c r="D635" i="2"/>
  <c r="C635" i="2" s="1"/>
  <c r="D328" i="2"/>
  <c r="E328" i="2" s="1"/>
  <c r="F328" i="2" s="1"/>
  <c r="F1047" i="2" l="1"/>
  <c r="D1047" i="2"/>
  <c r="C1047" i="2" s="1"/>
  <c r="D941" i="2"/>
  <c r="C942" i="2"/>
  <c r="E941" i="2"/>
  <c r="F941" i="2" s="1"/>
  <c r="F636" i="2"/>
  <c r="D636" i="2"/>
  <c r="C636" i="2" s="1"/>
  <c r="D329" i="2"/>
  <c r="E329" i="2" s="1"/>
  <c r="F329" i="2"/>
  <c r="F1048" i="2" l="1"/>
  <c r="D1048" i="2"/>
  <c r="C1048" i="2" s="1"/>
  <c r="D942" i="2"/>
  <c r="E942" i="2"/>
  <c r="F942" i="2" s="1"/>
  <c r="C943" i="2"/>
  <c r="D637" i="2"/>
  <c r="C637" i="2" s="1"/>
  <c r="F637" i="2"/>
  <c r="D330" i="2"/>
  <c r="E330" i="2" s="1"/>
  <c r="F330" i="2" s="1"/>
  <c r="D1049" i="2" l="1"/>
  <c r="C1049" i="2" s="1"/>
  <c r="F1049" i="2"/>
  <c r="D943" i="2"/>
  <c r="E943" i="2"/>
  <c r="F943" i="2" s="1"/>
  <c r="C944" i="2"/>
  <c r="F638" i="2"/>
  <c r="D638" i="2"/>
  <c r="C638" i="2" s="1"/>
  <c r="D331" i="2"/>
  <c r="E331" i="2" s="1"/>
  <c r="F331" i="2"/>
  <c r="F1050" i="2" l="1"/>
  <c r="D1050" i="2"/>
  <c r="C1050" i="2" s="1"/>
  <c r="D944" i="2"/>
  <c r="C945" i="2"/>
  <c r="E944" i="2"/>
  <c r="F944" i="2" s="1"/>
  <c r="F639" i="2"/>
  <c r="D639" i="2"/>
  <c r="C639" i="2" s="1"/>
  <c r="D332" i="2"/>
  <c r="E332" i="2" s="1"/>
  <c r="F332" i="2" s="1"/>
  <c r="F1051" i="2" l="1"/>
  <c r="D1051" i="2"/>
  <c r="C1051" i="2" s="1"/>
  <c r="D945" i="2"/>
  <c r="E945" i="2"/>
  <c r="F945" i="2" s="1"/>
  <c r="C946" i="2"/>
  <c r="D640" i="2"/>
  <c r="C640" i="2" s="1"/>
  <c r="F640" i="2"/>
  <c r="D333" i="2"/>
  <c r="E333" i="2" s="1"/>
  <c r="F333" i="2"/>
  <c r="D1052" i="2" l="1"/>
  <c r="C1052" i="2" s="1"/>
  <c r="F1052" i="2"/>
  <c r="D946" i="2"/>
  <c r="E946" i="2"/>
  <c r="F946" i="2" s="1"/>
  <c r="C947" i="2"/>
  <c r="F641" i="2"/>
  <c r="D641" i="2"/>
  <c r="C641" i="2" s="1"/>
  <c r="D334" i="2"/>
  <c r="E334" i="2" s="1"/>
  <c r="F334" i="2" s="1"/>
  <c r="F1053" i="2" l="1"/>
  <c r="D1053" i="2"/>
  <c r="C1053" i="2" s="1"/>
  <c r="D947" i="2"/>
  <c r="C948" i="2"/>
  <c r="E947" i="2"/>
  <c r="F947" i="2" s="1"/>
  <c r="D642" i="2"/>
  <c r="C642" i="2" s="1"/>
  <c r="F642" i="2"/>
  <c r="D335" i="2"/>
  <c r="E335" i="2" s="1"/>
  <c r="F335" i="2"/>
  <c r="F1054" i="2" l="1"/>
  <c r="D1054" i="2"/>
  <c r="C1054" i="2" s="1"/>
  <c r="D948" i="2"/>
  <c r="E948" i="2"/>
  <c r="F948" i="2" s="1"/>
  <c r="C949" i="2"/>
  <c r="D643" i="2"/>
  <c r="C643" i="2" s="1"/>
  <c r="F643" i="2"/>
  <c r="D336" i="2"/>
  <c r="E336" i="2" s="1"/>
  <c r="F336" i="2" s="1"/>
  <c r="D1055" i="2" l="1"/>
  <c r="C1055" i="2" s="1"/>
  <c r="F1055" i="2"/>
  <c r="D949" i="2"/>
  <c r="E949" i="2"/>
  <c r="F949" i="2" s="1"/>
  <c r="C950" i="2"/>
  <c r="F644" i="2"/>
  <c r="D644" i="2"/>
  <c r="C644" i="2" s="1"/>
  <c r="D337" i="2"/>
  <c r="E337" i="2" s="1"/>
  <c r="F337" i="2"/>
  <c r="F1056" i="2" l="1"/>
  <c r="D1056" i="2"/>
  <c r="C1056" i="2" s="1"/>
  <c r="D950" i="2"/>
  <c r="C951" i="2"/>
  <c r="E950" i="2"/>
  <c r="F950" i="2" s="1"/>
  <c r="D645" i="2"/>
  <c r="C645" i="2" s="1"/>
  <c r="F645" i="2"/>
  <c r="D338" i="2"/>
  <c r="E338" i="2" s="1"/>
  <c r="F338" i="2" s="1"/>
  <c r="F1057" i="2" l="1"/>
  <c r="D1057" i="2"/>
  <c r="C1057" i="2" s="1"/>
  <c r="D951" i="2"/>
  <c r="E951" i="2"/>
  <c r="F951" i="2" s="1"/>
  <c r="C952" i="2"/>
  <c r="D646" i="2"/>
  <c r="C646" i="2" s="1"/>
  <c r="F646" i="2"/>
  <c r="D339" i="2"/>
  <c r="E339" i="2" s="1"/>
  <c r="F339" i="2"/>
  <c r="D1058" i="2" l="1"/>
  <c r="C1058" i="2" s="1"/>
  <c r="F1058" i="2"/>
  <c r="D952" i="2"/>
  <c r="E952" i="2"/>
  <c r="F952" i="2" s="1"/>
  <c r="C953" i="2"/>
  <c r="F647" i="2"/>
  <c r="D647" i="2"/>
  <c r="C647" i="2" s="1"/>
  <c r="D340" i="2"/>
  <c r="E340" i="2" s="1"/>
  <c r="F340" i="2" s="1"/>
  <c r="F1059" i="2" l="1"/>
  <c r="D1059" i="2"/>
  <c r="C1059" i="2" s="1"/>
  <c r="D953" i="2"/>
  <c r="C954" i="2"/>
  <c r="E953" i="2"/>
  <c r="F953" i="2" s="1"/>
  <c r="D648" i="2"/>
  <c r="C648" i="2" s="1"/>
  <c r="F648" i="2"/>
  <c r="D341" i="2"/>
  <c r="E341" i="2" s="1"/>
  <c r="F341" i="2"/>
  <c r="F1060" i="2" l="1"/>
  <c r="D1060" i="2"/>
  <c r="C1060" i="2" s="1"/>
  <c r="D954" i="2"/>
  <c r="E954" i="2"/>
  <c r="F954" i="2" s="1"/>
  <c r="C955" i="2"/>
  <c r="D649" i="2"/>
  <c r="C649" i="2" s="1"/>
  <c r="F649" i="2"/>
  <c r="D342" i="2"/>
  <c r="E342" i="2" s="1"/>
  <c r="F342" i="2" s="1"/>
  <c r="D955" i="2" l="1"/>
  <c r="E955" i="2"/>
  <c r="F955" i="2" s="1"/>
  <c r="C956" i="2"/>
  <c r="F650" i="2"/>
  <c r="D650" i="2"/>
  <c r="C650" i="2" s="1"/>
  <c r="D343" i="2"/>
  <c r="E343" i="2" s="1"/>
  <c r="F343" i="2"/>
  <c r="D956" i="2" l="1"/>
  <c r="E956" i="2"/>
  <c r="F956" i="2" s="1"/>
  <c r="D651" i="2"/>
  <c r="C651" i="2" s="1"/>
  <c r="F651" i="2"/>
  <c r="D344" i="2"/>
  <c r="E344" i="2" s="1"/>
  <c r="F344" i="2" s="1"/>
  <c r="D652" i="2" l="1"/>
  <c r="C652" i="2" s="1"/>
  <c r="F652" i="2"/>
  <c r="D345" i="2"/>
  <c r="E345" i="2" s="1"/>
  <c r="F345" i="2"/>
  <c r="F653" i="2" l="1"/>
  <c r="D653" i="2"/>
  <c r="C653" i="2" s="1"/>
  <c r="D346" i="2"/>
  <c r="E346" i="2" s="1"/>
  <c r="F346" i="2" s="1"/>
  <c r="D654" i="2" l="1"/>
  <c r="C654" i="2" s="1"/>
  <c r="F654" i="2"/>
  <c r="D347" i="2"/>
  <c r="E347" i="2" s="1"/>
  <c r="F347" i="2"/>
  <c r="D655" i="2" l="1"/>
  <c r="C655" i="2" s="1"/>
  <c r="F655" i="2"/>
  <c r="D348" i="2"/>
  <c r="E348" i="2" s="1"/>
  <c r="F348" i="2" s="1"/>
  <c r="F656" i="2" l="1"/>
  <c r="D656" i="2"/>
  <c r="C656" i="2" s="1"/>
  <c r="D349" i="2"/>
  <c r="E349" i="2" s="1"/>
  <c r="F349" i="2"/>
  <c r="F657" i="2" l="1"/>
  <c r="D657" i="2"/>
  <c r="C657" i="2" s="1"/>
  <c r="D350" i="2"/>
  <c r="E350" i="2" s="1"/>
  <c r="F350" i="2" s="1"/>
  <c r="D658" i="2" l="1"/>
  <c r="C658" i="2" s="1"/>
  <c r="F658" i="2"/>
  <c r="D351" i="2"/>
  <c r="E351" i="2" s="1"/>
  <c r="F351" i="2"/>
  <c r="F659" i="2" l="1"/>
  <c r="D659" i="2"/>
  <c r="C659" i="2" s="1"/>
  <c r="D352" i="2"/>
  <c r="E352" i="2" s="1"/>
  <c r="F352" i="2" s="1"/>
  <c r="F660" i="2" l="1"/>
  <c r="D660" i="2"/>
  <c r="C660" i="2" s="1"/>
  <c r="D353" i="2"/>
  <c r="E353" i="2" s="1"/>
  <c r="F353" i="2"/>
  <c r="D661" i="2" l="1"/>
  <c r="C661" i="2" s="1"/>
  <c r="F661" i="2"/>
  <c r="D354" i="2"/>
  <c r="E354" i="2" s="1"/>
  <c r="F354" i="2" s="1"/>
  <c r="F662" i="2" l="1"/>
  <c r="D662" i="2"/>
  <c r="C662" i="2" s="1"/>
  <c r="D355" i="2"/>
  <c r="E355" i="2" s="1"/>
  <c r="F355" i="2"/>
  <c r="F663" i="2" l="1"/>
  <c r="D663" i="2"/>
  <c r="C663" i="2" s="1"/>
  <c r="D356" i="2"/>
  <c r="E356" i="2" s="1"/>
  <c r="F356" i="2" s="1"/>
  <c r="D664" i="2" l="1"/>
  <c r="C664" i="2" s="1"/>
  <c r="F664" i="2"/>
  <c r="D357" i="2"/>
  <c r="E357" i="2" s="1"/>
  <c r="F357" i="2"/>
  <c r="F665" i="2" l="1"/>
  <c r="D665" i="2"/>
  <c r="C665" i="2" s="1"/>
  <c r="D358" i="2"/>
  <c r="E358" i="2" s="1"/>
  <c r="F358" i="2" s="1"/>
  <c r="D666" i="2" l="1"/>
  <c r="C666" i="2" s="1"/>
  <c r="F666" i="2"/>
  <c r="D359" i="2"/>
  <c r="E359" i="2" s="1"/>
  <c r="F359" i="2"/>
  <c r="D667" i="2" l="1"/>
  <c r="C667" i="2" s="1"/>
  <c r="F667" i="2"/>
  <c r="D360" i="2"/>
  <c r="E360" i="2" s="1"/>
  <c r="F360" i="2" s="1"/>
  <c r="F668" i="2" l="1"/>
  <c r="D668" i="2"/>
  <c r="C668" i="2" s="1"/>
  <c r="D361" i="2"/>
  <c r="E361" i="2" s="1"/>
  <c r="F361" i="2" s="1"/>
  <c r="D669" i="2" l="1"/>
  <c r="C669" i="2" s="1"/>
  <c r="F669" i="2"/>
  <c r="D362" i="2"/>
  <c r="E362" i="2" s="1"/>
  <c r="F362" i="2" s="1"/>
  <c r="D670" i="2" l="1"/>
  <c r="C670" i="2" s="1"/>
  <c r="F670" i="2"/>
  <c r="D363" i="2"/>
  <c r="E363" i="2" s="1"/>
  <c r="F363" i="2"/>
  <c r="F671" i="2" l="1"/>
  <c r="D671" i="2"/>
  <c r="C671" i="2" s="1"/>
  <c r="D364" i="2"/>
  <c r="E364" i="2" s="1"/>
  <c r="F364" i="2" s="1"/>
  <c r="D672" i="2" l="1"/>
  <c r="C672" i="2" s="1"/>
  <c r="F672" i="2"/>
  <c r="D365" i="2"/>
  <c r="E365" i="2" s="1"/>
  <c r="F365" i="2"/>
  <c r="D673" i="2" l="1"/>
  <c r="C673" i="2" s="1"/>
  <c r="F673" i="2"/>
  <c r="D366" i="2"/>
  <c r="E366" i="2" s="1"/>
  <c r="F366" i="2" s="1"/>
  <c r="F674" i="2" l="1"/>
  <c r="D674" i="2"/>
  <c r="C674" i="2" s="1"/>
  <c r="D367" i="2"/>
  <c r="E367" i="2" s="1"/>
  <c r="F367" i="2" s="1"/>
  <c r="D675" i="2" l="1"/>
  <c r="C675" i="2" s="1"/>
  <c r="F675" i="2"/>
  <c r="D368" i="2"/>
  <c r="E368" i="2" s="1"/>
  <c r="F368" i="2" s="1"/>
  <c r="D676" i="2" l="1"/>
  <c r="C676" i="2" s="1"/>
  <c r="F676" i="2"/>
  <c r="D369" i="2"/>
  <c r="E369" i="2" s="1"/>
  <c r="F369" i="2"/>
  <c r="F677" i="2" l="1"/>
  <c r="D677" i="2"/>
  <c r="C677" i="2" s="1"/>
  <c r="D370" i="2"/>
  <c r="E370" i="2" s="1"/>
  <c r="F370" i="2" s="1"/>
  <c r="D678" i="2" l="1"/>
  <c r="C678" i="2" s="1"/>
  <c r="F678" i="2"/>
  <c r="D371" i="2"/>
  <c r="E371" i="2" s="1"/>
  <c r="F371" i="2"/>
  <c r="D679" i="2" l="1"/>
  <c r="C679" i="2" s="1"/>
  <c r="F679" i="2"/>
  <c r="D372" i="2"/>
  <c r="E372" i="2" s="1"/>
  <c r="F372" i="2" s="1"/>
  <c r="F680" i="2" l="1"/>
  <c r="D680" i="2"/>
  <c r="C680" i="2" s="1"/>
  <c r="D373" i="2"/>
  <c r="E373" i="2" s="1"/>
  <c r="F373" i="2" s="1"/>
  <c r="D681" i="2" l="1"/>
  <c r="C681" i="2" s="1"/>
  <c r="F681" i="2"/>
  <c r="D374" i="2"/>
  <c r="E374" i="2" s="1"/>
  <c r="F374" i="2" s="1"/>
  <c r="F682" i="2" l="1"/>
  <c r="D682" i="2"/>
  <c r="C682" i="2" s="1"/>
  <c r="D375" i="2"/>
  <c r="E375" i="2" s="1"/>
  <c r="F375" i="2"/>
  <c r="F683" i="2" l="1"/>
  <c r="D683" i="2"/>
  <c r="C683" i="2" s="1"/>
  <c r="D376" i="2"/>
  <c r="E376" i="2" s="1"/>
  <c r="F376" i="2" s="1"/>
  <c r="D684" i="2" l="1"/>
  <c r="C684" i="2" s="1"/>
  <c r="F684" i="2"/>
  <c r="D377" i="2"/>
  <c r="E377" i="2" s="1"/>
  <c r="F377" i="2"/>
  <c r="F685" i="2" l="1"/>
  <c r="D685" i="2"/>
  <c r="C685" i="2" s="1"/>
  <c r="D378" i="2"/>
  <c r="E378" i="2" s="1"/>
  <c r="F378" i="2" s="1"/>
  <c r="F686" i="2" l="1"/>
  <c r="D686" i="2"/>
  <c r="C686" i="2" s="1"/>
  <c r="D379" i="2"/>
  <c r="E379" i="2" s="1"/>
  <c r="F379" i="2" s="1"/>
  <c r="D687" i="2" l="1"/>
  <c r="C687" i="2" s="1"/>
  <c r="F687" i="2"/>
  <c r="D380" i="2"/>
  <c r="E380" i="2" s="1"/>
  <c r="F380" i="2" s="1"/>
  <c r="F688" i="2" l="1"/>
  <c r="D688" i="2"/>
  <c r="C688" i="2" s="1"/>
  <c r="D381" i="2"/>
  <c r="E381" i="2" s="1"/>
  <c r="F381" i="2"/>
  <c r="D689" i="2" l="1"/>
  <c r="C689" i="2" s="1"/>
  <c r="F689" i="2"/>
  <c r="D382" i="2"/>
  <c r="E382" i="2" s="1"/>
  <c r="F382" i="2" s="1"/>
  <c r="D690" i="2" l="1"/>
  <c r="C690" i="2" s="1"/>
  <c r="F690" i="2"/>
  <c r="D383" i="2"/>
  <c r="E383" i="2" s="1"/>
  <c r="F383" i="2"/>
  <c r="F691" i="2" l="1"/>
  <c r="D691" i="2"/>
  <c r="C691" i="2" s="1"/>
  <c r="D384" i="2"/>
  <c r="E384" i="2" s="1"/>
  <c r="F384" i="2" s="1"/>
  <c r="F692" i="2" l="1"/>
  <c r="D692" i="2"/>
  <c r="C692" i="2" s="1"/>
  <c r="D385" i="2"/>
  <c r="E385" i="2" s="1"/>
  <c r="F385" i="2" s="1"/>
  <c r="D693" i="2" l="1"/>
  <c r="C693" i="2" s="1"/>
  <c r="F693" i="2"/>
  <c r="D386" i="2"/>
  <c r="E386" i="2" s="1"/>
  <c r="F386" i="2" s="1"/>
  <c r="F694" i="2" l="1"/>
  <c r="D694" i="2"/>
  <c r="C694" i="2" s="1"/>
  <c r="D387" i="2"/>
  <c r="E387" i="2" s="1"/>
  <c r="F387" i="2"/>
  <c r="F695" i="2" l="1"/>
  <c r="D695" i="2"/>
  <c r="C695" i="2" s="1"/>
  <c r="D388" i="2"/>
  <c r="E388" i="2" s="1"/>
  <c r="F388" i="2" s="1"/>
  <c r="D696" i="2" l="1"/>
  <c r="C696" i="2" s="1"/>
  <c r="F696" i="2"/>
  <c r="D389" i="2"/>
  <c r="E389" i="2" s="1"/>
  <c r="F389" i="2"/>
  <c r="F697" i="2" l="1"/>
  <c r="D697" i="2"/>
  <c r="C697" i="2" s="1"/>
  <c r="D390" i="2"/>
  <c r="E390" i="2" s="1"/>
  <c r="F390" i="2" s="1"/>
  <c r="D698" i="2" l="1"/>
  <c r="C698" i="2" s="1"/>
  <c r="F698" i="2"/>
  <c r="D391" i="2"/>
  <c r="E391" i="2" s="1"/>
  <c r="F391" i="2" s="1"/>
  <c r="D699" i="2" l="1"/>
  <c r="C699" i="2" s="1"/>
  <c r="F699" i="2"/>
  <c r="D392" i="2"/>
  <c r="E392" i="2" s="1"/>
  <c r="F392" i="2" s="1"/>
  <c r="F700" i="2" l="1"/>
  <c r="D700" i="2"/>
  <c r="C700" i="2" s="1"/>
  <c r="D393" i="2"/>
  <c r="E393" i="2" s="1"/>
  <c r="F393" i="2"/>
  <c r="F701" i="2" l="1"/>
  <c r="D701" i="2"/>
  <c r="C701" i="2" s="1"/>
  <c r="D394" i="2"/>
  <c r="E394" i="2" s="1"/>
  <c r="F394" i="2" s="1"/>
  <c r="D702" i="2" l="1"/>
  <c r="C702" i="2" s="1"/>
  <c r="F702" i="2"/>
  <c r="D395" i="2"/>
  <c r="E395" i="2" s="1"/>
  <c r="F395" i="2"/>
  <c r="F703" i="2" l="1"/>
  <c r="D703" i="2"/>
  <c r="C703" i="2" s="1"/>
  <c r="D396" i="2"/>
  <c r="E396" i="2" s="1"/>
  <c r="F396" i="2" s="1"/>
  <c r="D704" i="2" l="1"/>
  <c r="C704" i="2" s="1"/>
  <c r="F704" i="2"/>
  <c r="D397" i="2"/>
  <c r="E397" i="2" s="1"/>
  <c r="F397" i="2"/>
  <c r="D705" i="2" l="1"/>
  <c r="C705" i="2" s="1"/>
  <c r="F705" i="2"/>
  <c r="D398" i="2"/>
  <c r="E398" i="2" s="1"/>
  <c r="F398" i="2" s="1"/>
  <c r="F706" i="2" l="1"/>
  <c r="D706" i="2"/>
  <c r="C706" i="2" s="1"/>
  <c r="D399" i="2"/>
  <c r="E399" i="2" s="1"/>
  <c r="F399" i="2"/>
  <c r="D707" i="2" l="1"/>
  <c r="C707" i="2" s="1"/>
  <c r="F707" i="2"/>
  <c r="D400" i="2"/>
  <c r="E400" i="2" s="1"/>
  <c r="F400" i="2" s="1"/>
  <c r="D708" i="2" l="1"/>
  <c r="C708" i="2" s="1"/>
  <c r="F708" i="2"/>
  <c r="D401" i="2"/>
  <c r="E401" i="2" s="1"/>
  <c r="F401" i="2"/>
  <c r="F709" i="2" l="1"/>
  <c r="D709" i="2"/>
  <c r="C709" i="2" s="1"/>
  <c r="D402" i="2"/>
  <c r="E402" i="2" s="1"/>
  <c r="F402" i="2" s="1"/>
  <c r="F710" i="2" l="1"/>
  <c r="D710" i="2"/>
  <c r="C710" i="2" s="1"/>
  <c r="D403" i="2"/>
  <c r="E403" i="2" s="1"/>
  <c r="F403" i="2" s="1"/>
  <c r="D711" i="2" l="1"/>
  <c r="C711" i="2" s="1"/>
  <c r="F711" i="2"/>
  <c r="D404" i="2"/>
  <c r="E404" i="2" s="1"/>
  <c r="F404" i="2" s="1"/>
  <c r="F712" i="2" l="1"/>
  <c r="D712" i="2"/>
  <c r="C712" i="2" s="1"/>
  <c r="D405" i="2"/>
  <c r="E405" i="2" s="1"/>
  <c r="F405" i="2" s="1"/>
  <c r="D713" i="2" l="1"/>
  <c r="C713" i="2" s="1"/>
  <c r="F713" i="2"/>
  <c r="D406" i="2"/>
  <c r="E406" i="2" s="1"/>
  <c r="F406" i="2" s="1"/>
  <c r="D714" i="2" l="1"/>
  <c r="C714" i="2" s="1"/>
  <c r="F714" i="2"/>
  <c r="D407" i="2"/>
  <c r="E407" i="2" s="1"/>
  <c r="F407" i="2" s="1"/>
  <c r="F715" i="2" l="1"/>
  <c r="D715" i="2"/>
  <c r="C715" i="2" s="1"/>
  <c r="D408" i="2"/>
  <c r="E408" i="2" s="1"/>
  <c r="F408" i="2" s="1"/>
  <c r="D716" i="2" l="1"/>
  <c r="C716" i="2" s="1"/>
  <c r="F716" i="2"/>
  <c r="D409" i="2"/>
  <c r="E409" i="2" s="1"/>
  <c r="F409" i="2" s="1"/>
  <c r="D717" i="2" l="1"/>
  <c r="C717" i="2" s="1"/>
  <c r="F717" i="2"/>
  <c r="D410" i="2"/>
  <c r="E410" i="2" s="1"/>
  <c r="F410" i="2" s="1"/>
  <c r="F718" i="2" l="1"/>
  <c r="D718" i="2"/>
  <c r="C718" i="2" s="1"/>
  <c r="D411" i="2"/>
  <c r="E411" i="2" s="1"/>
  <c r="F411" i="2"/>
  <c r="F719" i="2" l="1"/>
  <c r="D719" i="2"/>
  <c r="C719" i="2" s="1"/>
  <c r="D412" i="2"/>
  <c r="E412" i="2" s="1"/>
  <c r="F412" i="2" s="1"/>
  <c r="D720" i="2" l="1"/>
  <c r="C720" i="2" s="1"/>
  <c r="F720" i="2"/>
  <c r="D413" i="2"/>
  <c r="E413" i="2" s="1"/>
  <c r="F413" i="2"/>
  <c r="F721" i="2" l="1"/>
  <c r="D721" i="2"/>
  <c r="C721" i="2" s="1"/>
  <c r="D414" i="2"/>
  <c r="E414" i="2" s="1"/>
  <c r="F414" i="2" s="1"/>
  <c r="D722" i="2" l="1"/>
  <c r="C722" i="2" s="1"/>
  <c r="F722" i="2"/>
  <c r="D415" i="2"/>
  <c r="E415" i="2" s="1"/>
  <c r="F415" i="2"/>
  <c r="D723" i="2" l="1"/>
  <c r="C723" i="2" s="1"/>
  <c r="F723" i="2"/>
  <c r="D416" i="2"/>
  <c r="E416" i="2" s="1"/>
  <c r="F416" i="2"/>
  <c r="D724" i="2" l="1"/>
  <c r="C724" i="2" s="1"/>
  <c r="F724" i="2"/>
  <c r="D417" i="2"/>
  <c r="E417" i="2" s="1"/>
  <c r="F417" i="2" s="1"/>
  <c r="F725" i="2" l="1"/>
  <c r="D725" i="2"/>
  <c r="C725" i="2" s="1"/>
  <c r="D418" i="2"/>
  <c r="E418" i="2" s="1"/>
  <c r="F418" i="2" s="1"/>
  <c r="D726" i="2" l="1"/>
  <c r="C726" i="2" s="1"/>
  <c r="F726" i="2"/>
  <c r="D419" i="2"/>
  <c r="E419" i="2" s="1"/>
  <c r="F419" i="2"/>
  <c r="D727" i="2" l="1"/>
  <c r="C727" i="2" s="1"/>
  <c r="F727" i="2"/>
  <c r="D420" i="2"/>
  <c r="E420" i="2" s="1"/>
  <c r="F420" i="2" s="1"/>
  <c r="D728" i="2" l="1"/>
  <c r="C728" i="2" s="1"/>
  <c r="F728" i="2"/>
  <c r="D421" i="2"/>
  <c r="E421" i="2" s="1"/>
  <c r="F421" i="2"/>
  <c r="D729" i="2" l="1"/>
  <c r="C729" i="2" s="1"/>
  <c r="F729" i="2"/>
  <c r="D422" i="2"/>
  <c r="E422" i="2" s="1"/>
  <c r="F422" i="2" s="1"/>
  <c r="F730" i="2" l="1"/>
  <c r="D730" i="2"/>
  <c r="C730" i="2" s="1"/>
  <c r="D423" i="2"/>
  <c r="E423" i="2" s="1"/>
  <c r="F423" i="2"/>
  <c r="D731" i="2" l="1"/>
  <c r="C731" i="2" s="1"/>
  <c r="F731" i="2"/>
  <c r="D424" i="2"/>
  <c r="E424" i="2" s="1"/>
  <c r="F424" i="2" s="1"/>
  <c r="F732" i="2" l="1"/>
  <c r="D732" i="2"/>
  <c r="C732" i="2" s="1"/>
  <c r="D425" i="2"/>
  <c r="E425" i="2" s="1"/>
  <c r="F425" i="2" s="1"/>
  <c r="D733" i="2" l="1"/>
  <c r="C733" i="2" s="1"/>
  <c r="F733" i="2"/>
  <c r="D426" i="2"/>
  <c r="E426" i="2" s="1"/>
  <c r="F426" i="2"/>
  <c r="F734" i="2" l="1"/>
  <c r="D734" i="2"/>
  <c r="C734" i="2" s="1"/>
  <c r="D427" i="2"/>
  <c r="E427" i="2" s="1"/>
  <c r="F427" i="2"/>
  <c r="D735" i="2" l="1"/>
  <c r="C735" i="2" s="1"/>
  <c r="F735" i="2"/>
  <c r="D428" i="2"/>
  <c r="E428" i="2" s="1"/>
  <c r="F428" i="2"/>
  <c r="D736" i="2" l="1"/>
  <c r="C736" i="2" s="1"/>
  <c r="F736" i="2"/>
  <c r="D429" i="2"/>
  <c r="E429" i="2" s="1"/>
  <c r="F429" i="2" s="1"/>
  <c r="F737" i="2" l="1"/>
  <c r="D737" i="2"/>
  <c r="C737" i="2" s="1"/>
  <c r="D430" i="2"/>
  <c r="E430" i="2" s="1"/>
  <c r="F430" i="2" s="1"/>
  <c r="D738" i="2" l="1"/>
  <c r="C738" i="2" s="1"/>
  <c r="F738" i="2"/>
  <c r="D431" i="2"/>
  <c r="E431" i="2" s="1"/>
  <c r="F431" i="2"/>
  <c r="F739" i="2" l="1"/>
  <c r="D739" i="2"/>
  <c r="C739" i="2" s="1"/>
  <c r="D432" i="2"/>
  <c r="E432" i="2" s="1"/>
  <c r="F432" i="2" s="1"/>
  <c r="D740" i="2" l="1"/>
  <c r="C740" i="2" s="1"/>
  <c r="F740" i="2"/>
  <c r="D433" i="2"/>
  <c r="E433" i="2" s="1"/>
  <c r="F433" i="2"/>
  <c r="F741" i="2" l="1"/>
  <c r="D741" i="2"/>
  <c r="C741" i="2" s="1"/>
  <c r="D434" i="2"/>
  <c r="E434" i="2" s="1"/>
  <c r="F434" i="2"/>
  <c r="D742" i="2" l="1"/>
  <c r="C742" i="2" s="1"/>
  <c r="F742" i="2"/>
  <c r="D435" i="2"/>
  <c r="E435" i="2" s="1"/>
  <c r="F435" i="2"/>
  <c r="F743" i="2" l="1"/>
  <c r="D743" i="2"/>
  <c r="C743" i="2" s="1"/>
  <c r="D436" i="2"/>
  <c r="E436" i="2" s="1"/>
  <c r="F436" i="2" s="1"/>
  <c r="F744" i="2" l="1"/>
  <c r="D744" i="2"/>
  <c r="C744" i="2" s="1"/>
  <c r="D437" i="2"/>
  <c r="E437" i="2" s="1"/>
  <c r="F437" i="2" s="1"/>
  <c r="D745" i="2" l="1"/>
  <c r="C745" i="2" s="1"/>
  <c r="F745" i="2"/>
  <c r="D438" i="2"/>
  <c r="E438" i="2" s="1"/>
  <c r="F438" i="2"/>
  <c r="D746" i="2" l="1"/>
  <c r="C746" i="2" s="1"/>
  <c r="F746" i="2"/>
  <c r="D439" i="2"/>
  <c r="E439" i="2" s="1"/>
  <c r="F439" i="2"/>
  <c r="D747" i="2" l="1"/>
  <c r="C747" i="2" s="1"/>
  <c r="F747" i="2"/>
  <c r="D440" i="2"/>
  <c r="E440" i="2" s="1"/>
  <c r="F440" i="2"/>
  <c r="F748" i="2" l="1"/>
  <c r="D748" i="2"/>
  <c r="C748" i="2" s="1"/>
  <c r="D441" i="2"/>
  <c r="E441" i="2" s="1"/>
  <c r="F441" i="2"/>
  <c r="D749" i="2" l="1"/>
  <c r="C749" i="2" s="1"/>
  <c r="F749" i="2"/>
  <c r="D442" i="2"/>
  <c r="E442" i="2" s="1"/>
  <c r="F442" i="2" s="1"/>
  <c r="F750" i="2" l="1"/>
  <c r="D750" i="2"/>
  <c r="C750" i="2" s="1"/>
  <c r="D443" i="2"/>
  <c r="E443" i="2" s="1"/>
  <c r="F443" i="2"/>
  <c r="D751" i="2" l="1"/>
  <c r="C751" i="2" s="1"/>
  <c r="F751" i="2"/>
  <c r="D444" i="2"/>
  <c r="E444" i="2" s="1"/>
  <c r="F444" i="2" s="1"/>
  <c r="F752" i="2" l="1"/>
  <c r="D752" i="2"/>
  <c r="C752" i="2" s="1"/>
  <c r="D445" i="2"/>
  <c r="E445" i="2" s="1"/>
  <c r="F445" i="2"/>
  <c r="D753" i="2" l="1"/>
  <c r="C753" i="2" s="1"/>
  <c r="F753" i="2"/>
  <c r="D446" i="2"/>
  <c r="E446" i="2" s="1"/>
  <c r="F446" i="2"/>
  <c r="D754" i="2" l="1"/>
  <c r="C754" i="2" s="1"/>
  <c r="F754" i="2"/>
  <c r="D447" i="2"/>
  <c r="E447" i="2" s="1"/>
  <c r="F447" i="2"/>
  <c r="F755" i="2" l="1"/>
  <c r="D755" i="2"/>
  <c r="C755" i="2" s="1"/>
  <c r="D448" i="2"/>
  <c r="E448" i="2" s="1"/>
  <c r="F448" i="2"/>
  <c r="D756" i="2" l="1"/>
  <c r="C756" i="2" s="1"/>
  <c r="F756" i="2"/>
  <c r="D449" i="2"/>
  <c r="E449" i="2" s="1"/>
  <c r="F449" i="2" s="1"/>
  <c r="F757" i="2" l="1"/>
  <c r="D757" i="2"/>
  <c r="C757" i="2" s="1"/>
  <c r="D450" i="2"/>
  <c r="E450" i="2" s="1"/>
  <c r="F450" i="2"/>
  <c r="D758" i="2" l="1"/>
  <c r="C758" i="2" s="1"/>
  <c r="F758" i="2"/>
  <c r="D451" i="2"/>
  <c r="E451" i="2" s="1"/>
  <c r="F451" i="2"/>
  <c r="F759" i="2" l="1"/>
  <c r="D759" i="2"/>
  <c r="C759" i="2" s="1"/>
  <c r="D452" i="2"/>
  <c r="E452" i="2" s="1"/>
  <c r="F452" i="2"/>
  <c r="D760" i="2" l="1"/>
  <c r="C760" i="2" s="1"/>
  <c r="F760" i="2"/>
  <c r="D453" i="2"/>
  <c r="E453" i="2" s="1"/>
  <c r="F453" i="2"/>
  <c r="F761" i="2" l="1"/>
  <c r="D761" i="2"/>
  <c r="C761" i="2" s="1"/>
  <c r="D454" i="2"/>
  <c r="E454" i="2" s="1"/>
  <c r="F454" i="2" s="1"/>
  <c r="D762" i="2" l="1"/>
  <c r="C762" i="2" s="1"/>
  <c r="F762" i="2"/>
  <c r="D455" i="2"/>
  <c r="E455" i="2" s="1"/>
  <c r="F455" i="2"/>
  <c r="D763" i="2" l="1"/>
  <c r="C763" i="2" s="1"/>
  <c r="F763" i="2"/>
  <c r="D456" i="2"/>
  <c r="E456" i="2" s="1"/>
  <c r="F456" i="2" s="1"/>
  <c r="D764" i="2" l="1"/>
  <c r="C764" i="2" s="1"/>
  <c r="F764" i="2"/>
  <c r="D457" i="2"/>
  <c r="E457" i="2" s="1"/>
  <c r="F457" i="2"/>
  <c r="D765" i="2" l="1"/>
  <c r="C765" i="2" s="1"/>
  <c r="F765" i="2"/>
  <c r="D458" i="2"/>
  <c r="E458" i="2" s="1"/>
  <c r="F458" i="2" s="1"/>
  <c r="F766" i="2" l="1"/>
  <c r="D766" i="2"/>
  <c r="C766" i="2" s="1"/>
  <c r="D459" i="2"/>
  <c r="E459" i="2" s="1"/>
  <c r="F459" i="2"/>
  <c r="D767" i="2" l="1"/>
  <c r="C767" i="2" s="1"/>
  <c r="F767" i="2"/>
  <c r="D460" i="2"/>
  <c r="E460" i="2" s="1"/>
  <c r="F460" i="2" s="1"/>
  <c r="F768" i="2" l="1"/>
  <c r="D768" i="2"/>
  <c r="C768" i="2" s="1"/>
  <c r="D461" i="2"/>
  <c r="E461" i="2" s="1"/>
  <c r="F461" i="2" s="1"/>
  <c r="D769" i="2" l="1"/>
  <c r="C769" i="2" s="1"/>
  <c r="F769" i="2"/>
  <c r="D462" i="2"/>
  <c r="E462" i="2" s="1"/>
  <c r="F462" i="2"/>
  <c r="F770" i="2" l="1"/>
  <c r="D770" i="2"/>
  <c r="C770" i="2" s="1"/>
  <c r="D463" i="2"/>
  <c r="E463" i="2" s="1"/>
  <c r="F463" i="2"/>
  <c r="D771" i="2" l="1"/>
  <c r="C771" i="2" s="1"/>
  <c r="F771" i="2"/>
  <c r="D464" i="2"/>
  <c r="E464" i="2" s="1"/>
  <c r="F464" i="2"/>
  <c r="D772" i="2" l="1"/>
  <c r="C772" i="2" s="1"/>
  <c r="F772" i="2"/>
  <c r="D465" i="2"/>
  <c r="E465" i="2" s="1"/>
  <c r="F465" i="2"/>
  <c r="F773" i="2" l="1"/>
  <c r="D773" i="2"/>
  <c r="C773" i="2" s="1"/>
  <c r="D466" i="2"/>
  <c r="E466" i="2" s="1"/>
  <c r="F466" i="2" s="1"/>
  <c r="D774" i="2" l="1"/>
  <c r="C774" i="2" s="1"/>
  <c r="F774" i="2"/>
  <c r="D467" i="2"/>
  <c r="E467" i="2" s="1"/>
  <c r="F467" i="2"/>
  <c r="F775" i="2" l="1"/>
  <c r="D775" i="2"/>
  <c r="C775" i="2" s="1"/>
  <c r="D468" i="2"/>
  <c r="E468" i="2" s="1"/>
  <c r="F468" i="2" s="1"/>
  <c r="D776" i="2" l="1"/>
  <c r="C776" i="2" s="1"/>
  <c r="F776" i="2"/>
  <c r="D469" i="2"/>
  <c r="E469" i="2" s="1"/>
  <c r="F469" i="2"/>
  <c r="F777" i="2" l="1"/>
  <c r="D777" i="2"/>
  <c r="C777" i="2" s="1"/>
  <c r="D470" i="2"/>
  <c r="E470" i="2" s="1"/>
  <c r="F470" i="2"/>
  <c r="D778" i="2" l="1"/>
  <c r="C778" i="2" s="1"/>
  <c r="F778" i="2"/>
  <c r="D471" i="2"/>
  <c r="E471" i="2" s="1"/>
  <c r="F471" i="2"/>
  <c r="F779" i="2" l="1"/>
  <c r="D779" i="2"/>
  <c r="C779" i="2" s="1"/>
  <c r="D472" i="2"/>
  <c r="E472" i="2" s="1"/>
  <c r="F472" i="2" s="1"/>
  <c r="D780" i="2" l="1"/>
  <c r="C780" i="2" s="1"/>
  <c r="F780" i="2"/>
  <c r="D473" i="2"/>
  <c r="E473" i="2" s="1"/>
  <c r="F473" i="2" s="1"/>
  <c r="D781" i="2" l="1"/>
  <c r="C781" i="2" s="1"/>
  <c r="F781" i="2"/>
  <c r="D474" i="2"/>
  <c r="E474" i="2" s="1"/>
  <c r="F474" i="2"/>
  <c r="D782" i="2" l="1"/>
  <c r="C782" i="2" s="1"/>
  <c r="F782" i="2"/>
  <c r="D475" i="2"/>
  <c r="E475" i="2" s="1"/>
  <c r="F475" i="2"/>
  <c r="D783" i="2" l="1"/>
  <c r="C783" i="2" s="1"/>
  <c r="F783" i="2"/>
  <c r="D476" i="2"/>
  <c r="E476" i="2" s="1"/>
  <c r="F476" i="2"/>
  <c r="F784" i="2" l="1"/>
  <c r="D784" i="2"/>
  <c r="C784" i="2" s="1"/>
  <c r="D477" i="2"/>
  <c r="E477" i="2" s="1"/>
  <c r="F477" i="2"/>
  <c r="D785" i="2" l="1"/>
  <c r="C785" i="2" s="1"/>
  <c r="F785" i="2"/>
  <c r="D478" i="2"/>
  <c r="E478" i="2" s="1"/>
  <c r="F478" i="2" s="1"/>
  <c r="F786" i="2" l="1"/>
  <c r="D786" i="2"/>
  <c r="C786" i="2" s="1"/>
  <c r="D479" i="2"/>
  <c r="E479" i="2" s="1"/>
  <c r="F479" i="2" s="1"/>
  <c r="D787" i="2" l="1"/>
  <c r="C787" i="2" s="1"/>
  <c r="F787" i="2"/>
  <c r="D480" i="2"/>
  <c r="E480" i="2" s="1"/>
  <c r="F480" i="2" s="1"/>
  <c r="F788" i="2" l="1"/>
  <c r="D788" i="2"/>
  <c r="C788" i="2" s="1"/>
  <c r="D481" i="2"/>
  <c r="E481" i="2" s="1"/>
  <c r="F481" i="2"/>
  <c r="D789" i="2" l="1"/>
  <c r="C789" i="2" s="1"/>
  <c r="F789" i="2"/>
  <c r="D482" i="2"/>
  <c r="E482" i="2" s="1"/>
  <c r="F482" i="2"/>
  <c r="D790" i="2" l="1"/>
  <c r="C790" i="2" s="1"/>
  <c r="F790" i="2"/>
  <c r="D483" i="2"/>
  <c r="E483" i="2" s="1"/>
  <c r="F483" i="2"/>
  <c r="D791" i="2" l="1"/>
  <c r="C791" i="2" s="1"/>
  <c r="F791" i="2"/>
  <c r="D484" i="2"/>
  <c r="E484" i="2" s="1"/>
  <c r="F484" i="2" s="1"/>
  <c r="D792" i="2" l="1"/>
  <c r="C792" i="2" s="1"/>
  <c r="F792" i="2"/>
  <c r="D485" i="2"/>
  <c r="E485" i="2" s="1"/>
  <c r="F485" i="2" s="1"/>
  <c r="F793" i="2" l="1"/>
  <c r="D793" i="2"/>
  <c r="C793" i="2" s="1"/>
  <c r="D486" i="2"/>
  <c r="E486" i="2" s="1"/>
  <c r="F486" i="2"/>
  <c r="D794" i="2" l="1"/>
  <c r="C794" i="2" s="1"/>
  <c r="F794" i="2"/>
  <c r="D487" i="2"/>
  <c r="E487" i="2" s="1"/>
  <c r="F487" i="2" s="1"/>
  <c r="F795" i="2" l="1"/>
  <c r="D795" i="2"/>
  <c r="C795" i="2" s="1"/>
  <c r="D488" i="2"/>
  <c r="E488" i="2" s="1"/>
  <c r="F488" i="2"/>
  <c r="D796" i="2" l="1"/>
  <c r="C796" i="2" s="1"/>
  <c r="F796" i="2"/>
  <c r="D489" i="2"/>
  <c r="E489" i="2" s="1"/>
  <c r="F489" i="2"/>
  <c r="F797" i="2" l="1"/>
  <c r="D797" i="2"/>
  <c r="C797" i="2" s="1"/>
  <c r="D490" i="2"/>
  <c r="E490" i="2" s="1"/>
  <c r="F490" i="2" s="1"/>
  <c r="D798" i="2" l="1"/>
  <c r="C798" i="2" s="1"/>
  <c r="F798" i="2"/>
  <c r="D491" i="2"/>
  <c r="E491" i="2" s="1"/>
  <c r="F491" i="2" s="1"/>
  <c r="D799" i="2" l="1"/>
  <c r="C799" i="2" s="1"/>
  <c r="F799" i="2"/>
  <c r="D492" i="2"/>
  <c r="E492" i="2" s="1"/>
  <c r="F492" i="2" s="1"/>
  <c r="F800" i="2" l="1"/>
  <c r="D800" i="2"/>
  <c r="C800" i="2" s="1"/>
  <c r="D493" i="2"/>
  <c r="E493" i="2" s="1"/>
  <c r="F493" i="2"/>
  <c r="D801" i="2" l="1"/>
  <c r="C801" i="2" s="1"/>
  <c r="F801" i="2"/>
  <c r="D494" i="2"/>
  <c r="E494" i="2" s="1"/>
  <c r="F494" i="2" s="1"/>
  <c r="F802" i="2" l="1"/>
  <c r="D802" i="2"/>
  <c r="C802" i="2" s="1"/>
  <c r="D495" i="2"/>
  <c r="E495" i="2" s="1"/>
  <c r="F495" i="2"/>
  <c r="D803" i="2" l="1"/>
  <c r="C803" i="2" s="1"/>
  <c r="F803" i="2"/>
  <c r="D496" i="2"/>
  <c r="E496" i="2" s="1"/>
  <c r="F496" i="2"/>
  <c r="F804" i="2" l="1"/>
  <c r="D804" i="2"/>
  <c r="C804" i="2" s="1"/>
  <c r="D497" i="2"/>
  <c r="E497" i="2" s="1"/>
  <c r="F497" i="2" s="1"/>
  <c r="D805" i="2" l="1"/>
  <c r="C805" i="2" s="1"/>
  <c r="F805" i="2"/>
  <c r="D498" i="2"/>
  <c r="E498" i="2" s="1"/>
  <c r="F498" i="2"/>
  <c r="F806" i="2" l="1"/>
  <c r="D806" i="2"/>
  <c r="C806" i="2" s="1"/>
  <c r="D499" i="2"/>
  <c r="E499" i="2" s="1"/>
  <c r="F499" i="2"/>
  <c r="D807" i="2" l="1"/>
  <c r="C807" i="2" s="1"/>
  <c r="F807" i="2"/>
  <c r="D500" i="2"/>
  <c r="E500" i="2" s="1"/>
  <c r="F500" i="2"/>
  <c r="D808" i="2" l="1"/>
  <c r="C808" i="2" s="1"/>
  <c r="F808" i="2"/>
  <c r="D501" i="2"/>
  <c r="E501" i="2" s="1"/>
  <c r="F501" i="2"/>
  <c r="D809" i="2" l="1"/>
  <c r="C809" i="2" s="1"/>
  <c r="F809" i="2"/>
  <c r="D502" i="2"/>
  <c r="E502" i="2" s="1"/>
  <c r="F502" i="2" s="1"/>
  <c r="D810" i="2" l="1"/>
  <c r="C810" i="2" s="1"/>
  <c r="F810" i="2"/>
  <c r="D503" i="2"/>
  <c r="E503" i="2" s="1"/>
  <c r="F503" i="2"/>
  <c r="F811" i="2" l="1"/>
  <c r="D811" i="2"/>
  <c r="C811" i="2" s="1"/>
  <c r="D504" i="2"/>
  <c r="E504" i="2" s="1"/>
  <c r="F504" i="2" s="1"/>
  <c r="D812" i="2" l="1"/>
  <c r="C812" i="2" s="1"/>
  <c r="F812" i="2"/>
  <c r="D505" i="2"/>
  <c r="E505" i="2" s="1"/>
  <c r="F505" i="2"/>
  <c r="F813" i="2" l="1"/>
  <c r="D813" i="2"/>
  <c r="C813" i="2" s="1"/>
  <c r="D506" i="2"/>
  <c r="E506" i="2" s="1"/>
  <c r="F506" i="2"/>
  <c r="D814" i="2" l="1"/>
  <c r="C814" i="2" s="1"/>
  <c r="F814" i="2"/>
  <c r="D507" i="2"/>
  <c r="E507" i="2" s="1"/>
  <c r="F507" i="2"/>
  <c r="F815" i="2" l="1"/>
  <c r="D815" i="2"/>
  <c r="C815" i="2" s="1"/>
  <c r="D508" i="2"/>
  <c r="E508" i="2" s="1"/>
  <c r="F508" i="2" s="1"/>
  <c r="D816" i="2" l="1"/>
  <c r="C816" i="2" s="1"/>
  <c r="F816" i="2"/>
  <c r="D509" i="2"/>
  <c r="E509" i="2" s="1"/>
  <c r="F509" i="2" s="1"/>
  <c r="D817" i="2" l="1"/>
  <c r="C817" i="2" s="1"/>
  <c r="F817" i="2"/>
  <c r="D510" i="2"/>
  <c r="E510" i="2" s="1"/>
  <c r="F510" i="2"/>
  <c r="F818" i="2" l="1"/>
  <c r="D818" i="2"/>
  <c r="C818" i="2" s="1"/>
  <c r="D511" i="2"/>
  <c r="E511" i="2" s="1"/>
  <c r="F511" i="2" s="1"/>
  <c r="D819" i="2" l="1"/>
  <c r="C819" i="2" s="1"/>
  <c r="F819" i="2"/>
  <c r="D512" i="2"/>
  <c r="E512" i="2" s="1"/>
  <c r="F512" i="2"/>
  <c r="F820" i="2" l="1"/>
  <c r="D820" i="2"/>
  <c r="C820" i="2" s="1"/>
  <c r="D513" i="2"/>
  <c r="E513" i="2" s="1"/>
  <c r="F513" i="2"/>
  <c r="D821" i="2" l="1"/>
  <c r="C821" i="2" s="1"/>
  <c r="F821" i="2"/>
  <c r="D514" i="2"/>
  <c r="E514" i="2" s="1"/>
  <c r="F514" i="2" s="1"/>
  <c r="F822" i="2" l="1"/>
  <c r="D822" i="2"/>
  <c r="C822" i="2" s="1"/>
  <c r="D515" i="2"/>
  <c r="E515" i="2" s="1"/>
  <c r="F515" i="2"/>
  <c r="D823" i="2" l="1"/>
  <c r="C823" i="2" s="1"/>
  <c r="F823" i="2"/>
  <c r="D516" i="2"/>
  <c r="E516" i="2" s="1"/>
  <c r="F516" i="2" s="1"/>
  <c r="F824" i="2" l="1"/>
  <c r="D824" i="2"/>
  <c r="C824" i="2" s="1"/>
  <c r="D517" i="2"/>
  <c r="E517" i="2" s="1"/>
  <c r="F517" i="2"/>
  <c r="D825" i="2" l="1"/>
  <c r="C825" i="2" s="1"/>
  <c r="F825" i="2"/>
  <c r="D518" i="2"/>
  <c r="E518" i="2" s="1"/>
  <c r="F518" i="2"/>
  <c r="D826" i="2" l="1"/>
  <c r="C826" i="2" s="1"/>
  <c r="F826" i="2"/>
  <c r="D519" i="2"/>
  <c r="E519" i="2" s="1"/>
  <c r="F519" i="2"/>
  <c r="F827" i="2" l="1"/>
  <c r="D827" i="2"/>
  <c r="C827" i="2" s="1"/>
  <c r="D520" i="2"/>
  <c r="E520" i="2" s="1"/>
  <c r="F520" i="2" s="1"/>
  <c r="D828" i="2" l="1"/>
  <c r="C828" i="2" s="1"/>
  <c r="F828" i="2"/>
  <c r="D521" i="2"/>
  <c r="E521" i="2" s="1"/>
  <c r="F521" i="2" s="1"/>
  <c r="F829" i="2" l="1"/>
  <c r="D829" i="2"/>
  <c r="C829" i="2" s="1"/>
  <c r="D522" i="2"/>
  <c r="E522" i="2" s="1"/>
  <c r="F522" i="2"/>
  <c r="D830" i="2" l="1"/>
  <c r="C830" i="2" s="1"/>
  <c r="F830" i="2"/>
  <c r="D523" i="2"/>
  <c r="E523" i="2" s="1"/>
  <c r="F523" i="2" s="1"/>
  <c r="F831" i="2" l="1"/>
  <c r="D831" i="2"/>
  <c r="C831" i="2" s="1"/>
  <c r="D524" i="2"/>
  <c r="E524" i="2" s="1"/>
  <c r="F524" i="2"/>
  <c r="D832" i="2" l="1"/>
  <c r="C832" i="2" s="1"/>
  <c r="F832" i="2"/>
  <c r="D525" i="2"/>
  <c r="E525" i="2" s="1"/>
  <c r="F525" i="2"/>
  <c r="F833" i="2" l="1"/>
  <c r="D833" i="2"/>
  <c r="C833" i="2" s="1"/>
  <c r="D526" i="2"/>
  <c r="E526" i="2" s="1"/>
  <c r="F526" i="2" s="1"/>
  <c r="D834" i="2" l="1"/>
  <c r="C834" i="2" s="1"/>
  <c r="F834" i="2"/>
  <c r="D527" i="2"/>
  <c r="E527" i="2" s="1"/>
  <c r="F527" i="2" s="1"/>
  <c r="D835" i="2" l="1"/>
  <c r="C835" i="2" s="1"/>
  <c r="F835" i="2"/>
  <c r="D528" i="2"/>
  <c r="E528" i="2" s="1"/>
  <c r="F528" i="2" s="1"/>
  <c r="D836" i="2" l="1"/>
  <c r="C836" i="2" s="1"/>
  <c r="F836" i="2"/>
  <c r="D529" i="2"/>
  <c r="E529" i="2" s="1"/>
  <c r="F529" i="2"/>
  <c r="D837" i="2" l="1"/>
  <c r="C837" i="2" s="1"/>
  <c r="F837" i="2"/>
  <c r="D530" i="2"/>
  <c r="E530" i="2" s="1"/>
  <c r="F530" i="2" s="1"/>
  <c r="F838" i="2" l="1"/>
  <c r="D838" i="2"/>
  <c r="C838" i="2" s="1"/>
  <c r="D531" i="2"/>
  <c r="E531" i="2" s="1"/>
  <c r="F531" i="2"/>
  <c r="D839" i="2" l="1"/>
  <c r="C839" i="2" s="1"/>
  <c r="F839" i="2"/>
  <c r="D532" i="2"/>
  <c r="E532" i="2" s="1"/>
  <c r="F532" i="2"/>
  <c r="F840" i="2" l="1"/>
  <c r="D840" i="2"/>
  <c r="C840" i="2" s="1"/>
  <c r="D533" i="2"/>
  <c r="E533" i="2" s="1"/>
  <c r="F533" i="2" s="1"/>
  <c r="D841" i="2" l="1"/>
  <c r="C841" i="2" s="1"/>
  <c r="F841" i="2"/>
  <c r="D534" i="2"/>
  <c r="E534" i="2" s="1"/>
  <c r="F534" i="2"/>
  <c r="F842" i="2" l="1"/>
  <c r="D842" i="2"/>
  <c r="C842" i="2" s="1"/>
  <c r="D535" i="2"/>
  <c r="E535" i="2" s="1"/>
  <c r="F535" i="2"/>
  <c r="D843" i="2" l="1"/>
  <c r="C843" i="2" s="1"/>
  <c r="F843" i="2"/>
  <c r="D536" i="2"/>
  <c r="E536" i="2" s="1"/>
  <c r="F536" i="2"/>
  <c r="D844" i="2" l="1"/>
  <c r="C844" i="2" s="1"/>
  <c r="F844" i="2"/>
  <c r="D537" i="2"/>
  <c r="E537" i="2" s="1"/>
  <c r="F537" i="2"/>
  <c r="D845" i="2" l="1"/>
  <c r="C845" i="2" s="1"/>
  <c r="F845" i="2"/>
  <c r="D538" i="2"/>
  <c r="E538" i="2" s="1"/>
  <c r="F538" i="2" s="1"/>
  <c r="D846" i="2" l="1"/>
  <c r="C846" i="2" s="1"/>
  <c r="F846" i="2"/>
  <c r="D539" i="2"/>
  <c r="E539" i="2" s="1"/>
  <c r="F539" i="2"/>
  <c r="F847" i="2" l="1"/>
  <c r="D847" i="2"/>
  <c r="C847" i="2" s="1"/>
  <c r="D540" i="2"/>
  <c r="E540" i="2" s="1"/>
  <c r="F540" i="2" s="1"/>
  <c r="D848" i="2" l="1"/>
  <c r="C848" i="2" s="1"/>
  <c r="F848" i="2"/>
  <c r="D541" i="2"/>
  <c r="E541" i="2" s="1"/>
  <c r="F541" i="2"/>
  <c r="F849" i="2" l="1"/>
  <c r="D849" i="2"/>
  <c r="C849" i="2" s="1"/>
  <c r="D542" i="2"/>
  <c r="E542" i="2" s="1"/>
  <c r="F542" i="2"/>
  <c r="D850" i="2" l="1"/>
  <c r="C850" i="2" s="1"/>
  <c r="F850" i="2"/>
  <c r="D543" i="2"/>
  <c r="E543" i="2" s="1"/>
  <c r="F543" i="2"/>
  <c r="F851" i="2" l="1"/>
  <c r="D851" i="2"/>
  <c r="C851" i="2" s="1"/>
  <c r="D544" i="2"/>
  <c r="E544" i="2" s="1"/>
  <c r="F544" i="2" s="1"/>
</calcChain>
</file>

<file path=xl/sharedStrings.xml><?xml version="1.0" encoding="utf-8"?>
<sst xmlns="http://schemas.openxmlformats.org/spreadsheetml/2006/main" count="301" uniqueCount="117">
  <si>
    <t>A:</t>
  </si>
  <si>
    <t>B:</t>
  </si>
  <si>
    <t>,</t>
  </si>
  <si>
    <t>re</t>
  </si>
  <si>
    <t>f</t>
  </si>
  <si>
    <t>1)</t>
  </si>
  <si>
    <t>2)</t>
  </si>
  <si>
    <t>3)</t>
  </si>
  <si>
    <t>r_e</t>
  </si>
  <si>
    <t>de</t>
  </si>
  <si>
    <t>sd2</t>
  </si>
  <si>
    <t>0222+21</t>
  </si>
  <si>
    <t>FV</t>
  </si>
  <si>
    <t>roky do T</t>
  </si>
  <si>
    <t>ANUITY</t>
  </si>
  <si>
    <t>…zamereni na FV´s</t>
  </si>
  <si>
    <t>Predlhutni</t>
  </si>
  <si>
    <t>S_0</t>
  </si>
  <si>
    <t>S_1</t>
  </si>
  <si>
    <t>Polhutni</t>
  </si>
  <si>
    <t>anuita</t>
  </si>
  <si>
    <t>pripsano na uroku</t>
  </si>
  <si>
    <t>UO = PO</t>
  </si>
  <si>
    <t>…na zahrati druhy den:</t>
  </si>
  <si>
    <t>a</t>
  </si>
  <si>
    <t>?</t>
  </si>
  <si>
    <t>r</t>
  </si>
  <si>
    <t>p.a.</t>
  </si>
  <si>
    <t>T</t>
  </si>
  <si>
    <t>let</t>
  </si>
  <si>
    <t>UP=PO</t>
  </si>
  <si>
    <t>dnu</t>
  </si>
  <si>
    <t>prava str. rovnice</t>
  </si>
  <si>
    <t>UO&gt;PO</t>
  </si>
  <si>
    <t>---</t>
  </si>
  <si>
    <t>n</t>
  </si>
  <si>
    <t>a*#</t>
  </si>
  <si>
    <t xml:space="preserve">a </t>
  </si>
  <si>
    <t>PO</t>
  </si>
  <si>
    <t>UO</t>
  </si>
  <si>
    <t>mesice</t>
  </si>
  <si>
    <t>dnů</t>
  </si>
  <si>
    <t>t</t>
  </si>
  <si>
    <t>35 let</t>
  </si>
  <si>
    <t>Priklady 1. den</t>
  </si>
  <si>
    <t>UO&lt;PO</t>
  </si>
  <si>
    <t>urok</t>
  </si>
  <si>
    <t>q</t>
  </si>
  <si>
    <t>p.q.</t>
  </si>
  <si>
    <t>dny</t>
  </si>
  <si>
    <t>mesic</t>
  </si>
  <si>
    <t>roku</t>
  </si>
  <si>
    <t>m</t>
  </si>
  <si>
    <t>spojite uroceni v procesu sporeni</t>
  </si>
  <si>
    <t>p.s.</t>
  </si>
  <si>
    <t>při UO</t>
  </si>
  <si>
    <t>mesicu</t>
  </si>
  <si>
    <t>postup přes diskretni uroceni</t>
  </si>
  <si>
    <t>postup přes spojite uroceni</t>
  </si>
  <si>
    <t>Kolik budu mit nasporeno za 16 let?</t>
  </si>
  <si>
    <t>a1:</t>
  </si>
  <si>
    <t>polhutne</t>
  </si>
  <si>
    <t>a2:</t>
  </si>
  <si>
    <t>kvartál</t>
  </si>
  <si>
    <t>predlhtutne</t>
  </si>
  <si>
    <t>a3:</t>
  </si>
  <si>
    <t>1*/rok</t>
  </si>
  <si>
    <t>…na Vanoce</t>
  </si>
  <si>
    <t>,tj. polhutne</t>
  </si>
  <si>
    <t>S_1 (2)</t>
  </si>
  <si>
    <t>S_0 (1)</t>
  </si>
  <si>
    <t>S_1 (3)</t>
  </si>
  <si>
    <t>Nasporeno celkem:</t>
  </si>
  <si>
    <t>Anuity PV´s</t>
  </si>
  <si>
    <t>Princip</t>
  </si>
  <si>
    <t>PV</t>
  </si>
  <si>
    <t>SumaPV</t>
  </si>
  <si>
    <t>alokace penez:</t>
  </si>
  <si>
    <t>vyplata</t>
  </si>
  <si>
    <t>zustatek</t>
  </si>
  <si>
    <t>sumapresGR</t>
  </si>
  <si>
    <t>D_0</t>
  </si>
  <si>
    <t>D_1</t>
  </si>
  <si>
    <t>GR</t>
  </si>
  <si>
    <t>D1</t>
  </si>
  <si>
    <t>PO=UO</t>
  </si>
  <si>
    <t>rok</t>
  </si>
  <si>
    <t>PO&lt;UO</t>
  </si>
  <si>
    <t>Vecny duchod</t>
  </si>
  <si>
    <t>inf</t>
  </si>
  <si>
    <t>zk:</t>
  </si>
  <si>
    <t>----</t>
  </si>
  <si>
    <t>komplexni priklad</t>
  </si>
  <si>
    <t xml:space="preserve"> + odlozeni</t>
  </si>
  <si>
    <t>q u duchodu</t>
  </si>
  <si>
    <t>S_1=karencD_0</t>
  </si>
  <si>
    <t>UVER</t>
  </si>
  <si>
    <t>#</t>
  </si>
  <si>
    <t>A</t>
  </si>
  <si>
    <t>M</t>
  </si>
  <si>
    <t>D</t>
  </si>
  <si>
    <t>I</t>
  </si>
  <si>
    <t>gr</t>
  </si>
  <si>
    <t>Kolik zaplatim na uroku za 6 let?</t>
  </si>
  <si>
    <t>suma_M_72</t>
  </si>
  <si>
    <t>sum_I</t>
  </si>
  <si>
    <t>Kolik zaplatim celkove na urocich, tj. 25let?</t>
  </si>
  <si>
    <t>Jak bude vypadat 286. radek v um.tabulce?</t>
  </si>
  <si>
    <t>…konst.anuita</t>
  </si>
  <si>
    <t>…UVER</t>
  </si>
  <si>
    <t>…konst.umor</t>
  </si>
  <si>
    <t>Art.rada:</t>
  </si>
  <si>
    <t>Sum_I</t>
  </si>
  <si>
    <t>excel</t>
  </si>
  <si>
    <t>celkove za 25 let?</t>
  </si>
  <si>
    <t>Vyp.radek 286</t>
  </si>
  <si>
    <t>platba 1x/3m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</si>
</sst>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0" xfId="0" applyNumberFormat="1"/>
    <xf numFmtId="0" fontId="0" fillId="0" borderId="0" xfId="0" quotePrefix="1"/>
    <xf numFmtId="0" fontId="0" fillId="3" borderId="0" xfId="0" applyFill="1"/>
    <xf numFmtId="0" fontId="5" fillId="0" borderId="0" xfId="0" applyFont="1"/>
    <xf numFmtId="0" fontId="6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7BC7-975D-45F3-B85D-80EB33E59586}">
  <dimension ref="A1:L187"/>
  <sheetViews>
    <sheetView topLeftCell="A181" zoomScale="220" zoomScaleNormal="220" workbookViewId="0">
      <selection activeCell="C198" sqref="C198"/>
    </sheetView>
  </sheetViews>
  <sheetFormatPr defaultRowHeight="15" x14ac:dyDescent="0.25"/>
  <cols>
    <col min="4" max="4" width="16.5703125" bestFit="1" customWidth="1"/>
    <col min="6" max="6" width="12" bestFit="1" customWidth="1"/>
  </cols>
  <sheetData>
    <row r="1" spans="1:6" x14ac:dyDescent="0.25">
      <c r="A1" t="s">
        <v>44</v>
      </c>
    </row>
    <row r="2" spans="1:6" x14ac:dyDescent="0.25">
      <c r="F2">
        <f>(120/98-1)/0.083</f>
        <v>2.7046963363658718</v>
      </c>
    </row>
    <row r="3" spans="1:6" x14ac:dyDescent="0.25">
      <c r="F3">
        <f>(F2-2)*12</f>
        <v>8.4563560363904617</v>
      </c>
    </row>
    <row r="4" spans="1:6" x14ac:dyDescent="0.25">
      <c r="F4">
        <f>(F3-8)*30</f>
        <v>13.690681091713852</v>
      </c>
    </row>
    <row r="6" spans="1:6" x14ac:dyDescent="0.25">
      <c r="F6">
        <f>1.1^0.5</f>
        <v>1.0488088481701516</v>
      </c>
    </row>
    <row r="9" spans="1:6" x14ac:dyDescent="0.25">
      <c r="F9">
        <f>8000*(1+0.045)^(3+4/12)</f>
        <v>9264.2646969984198</v>
      </c>
    </row>
    <row r="12" spans="1:6" x14ac:dyDescent="0.25">
      <c r="F12">
        <f>8000*1.045^3*(1+0.045*4/12)</f>
        <v>9266.2689349999964</v>
      </c>
    </row>
    <row r="15" spans="1:6" x14ac:dyDescent="0.25">
      <c r="F15">
        <f>7+3/12+25/360</f>
        <v>7.3194444444444446</v>
      </c>
    </row>
    <row r="16" spans="1:6" x14ac:dyDescent="0.25">
      <c r="F16">
        <f>1000000/1.052^F15</f>
        <v>690012.59085021762</v>
      </c>
    </row>
    <row r="19" spans="6:6" x14ac:dyDescent="0.25">
      <c r="F19">
        <f>1.052^7*(1+0.052*(F15-7))</f>
        <v>1.4496562449208918</v>
      </c>
    </row>
    <row r="20" spans="6:6" x14ac:dyDescent="0.25">
      <c r="F20">
        <f>1000000/F19</f>
        <v>689818.70943795389</v>
      </c>
    </row>
    <row r="23" spans="6:6" x14ac:dyDescent="0.25">
      <c r="F23">
        <f>LN(20)/LN(1.2)</f>
        <v>16.431037153437266</v>
      </c>
    </row>
    <row r="26" spans="6:6" x14ac:dyDescent="0.25">
      <c r="F26">
        <f>20/1.2^16-1</f>
        <v>8.1757858647908188E-2</v>
      </c>
    </row>
    <row r="27" spans="6:6" x14ac:dyDescent="0.25">
      <c r="F27">
        <f>F26/0.2</f>
        <v>0.40878929323954094</v>
      </c>
    </row>
    <row r="28" spans="6:6" x14ac:dyDescent="0.25">
      <c r="F28">
        <f>12*F27</f>
        <v>4.9054715188744913</v>
      </c>
    </row>
    <row r="29" spans="6:6" x14ac:dyDescent="0.25">
      <c r="F29">
        <f>(F28-4)*30</f>
        <v>27.164145566234737</v>
      </c>
    </row>
    <row r="33" spans="6:9" x14ac:dyDescent="0.25">
      <c r="F33">
        <f>LN(91/73)/LN(1+0.089/4)</f>
        <v>10.015416772921981</v>
      </c>
    </row>
    <row r="35" spans="6:9" x14ac:dyDescent="0.25">
      <c r="F35">
        <f>73*(1+0.089/4)^10</f>
        <v>90.969132326871431</v>
      </c>
    </row>
    <row r="37" spans="6:9" x14ac:dyDescent="0.25">
      <c r="F37">
        <f>91/F35</f>
        <v>1.0003393202984245</v>
      </c>
    </row>
    <row r="39" spans="6:9" x14ac:dyDescent="0.25">
      <c r="F39">
        <f>(F37-1)*4/0.089</f>
        <v>1.5250350490990524E-2</v>
      </c>
    </row>
    <row r="40" spans="6:9" x14ac:dyDescent="0.25">
      <c r="F40">
        <f>F39*90</f>
        <v>1.372531544189147</v>
      </c>
    </row>
    <row r="43" spans="6:9" x14ac:dyDescent="0.25">
      <c r="F43">
        <f>100*(1+0.1/4)^4</f>
        <v>110.38128906249997</v>
      </c>
      <c r="I43">
        <f>LN((1+0.1/4)^4)</f>
        <v>9.8770450361485795E-2</v>
      </c>
    </row>
    <row r="44" spans="6:9" x14ac:dyDescent="0.25">
      <c r="I44">
        <f>100*EXP(I43)</f>
        <v>110.38128906249997</v>
      </c>
    </row>
    <row r="45" spans="6:9" x14ac:dyDescent="0.25">
      <c r="F45">
        <f>100*(1+0.1/12)^12</f>
        <v>110.47130674412968</v>
      </c>
    </row>
    <row r="47" spans="6:9" x14ac:dyDescent="0.25">
      <c r="F47">
        <f>100*(1+0.1/360)^360</f>
        <v>110.5155571428058</v>
      </c>
    </row>
    <row r="50" spans="6:12" x14ac:dyDescent="0.25">
      <c r="F50" t="s">
        <v>0</v>
      </c>
      <c r="G50">
        <f>(1+0.048/6)^6-1</f>
        <v>4.8970301636870328E-2</v>
      </c>
    </row>
    <row r="51" spans="6:12" x14ac:dyDescent="0.25">
      <c r="F51" t="s">
        <v>1</v>
      </c>
      <c r="G51">
        <f>(1+0.023/6)^12-1</f>
        <v>4.698233319035805E-2</v>
      </c>
    </row>
    <row r="54" spans="6:12" x14ac:dyDescent="0.25">
      <c r="G54">
        <f>EXP(1)</f>
        <v>2.7182818284590451</v>
      </c>
    </row>
    <row r="55" spans="6:12" x14ac:dyDescent="0.25">
      <c r="G55" t="s">
        <v>2</v>
      </c>
    </row>
    <row r="58" spans="6:12" x14ac:dyDescent="0.25">
      <c r="G58">
        <f>100*EXP(0.1)</f>
        <v>110.51709180756477</v>
      </c>
    </row>
    <row r="62" spans="6:12" x14ac:dyDescent="0.25">
      <c r="F62">
        <f>(1+0.039/2)^2-1</f>
        <v>3.9380250000000228E-2</v>
      </c>
    </row>
    <row r="63" spans="6:12" x14ac:dyDescent="0.25">
      <c r="F63">
        <f>LN(1+F62)</f>
        <v>3.8624622064745845E-2</v>
      </c>
      <c r="K63" t="s">
        <v>3</v>
      </c>
      <c r="L63">
        <f>1.007^12</f>
        <v>1.0873106619155053</v>
      </c>
    </row>
    <row r="64" spans="6:12" x14ac:dyDescent="0.25">
      <c r="K64" t="s">
        <v>4</v>
      </c>
      <c r="L64">
        <f>LN(L63)</f>
        <v>8.3707364837101533E-2</v>
      </c>
    </row>
    <row r="66" spans="3:12" x14ac:dyDescent="0.25">
      <c r="F66">
        <f>5555*EXP(F63*2*8)</f>
        <v>10305.650902751375</v>
      </c>
      <c r="L66">
        <f>11500*EXP(-L64*12)</f>
        <v>4211.6675306983343</v>
      </c>
    </row>
    <row r="67" spans="3:12" x14ac:dyDescent="0.25">
      <c r="F67" t="e">
        <f>5555*exú</f>
        <v>#NAME?</v>
      </c>
    </row>
    <row r="70" spans="3:12" x14ac:dyDescent="0.25">
      <c r="K70">
        <f>(1+0.09/3)^3</f>
        <v>1.092727</v>
      </c>
    </row>
    <row r="71" spans="3:12" x14ac:dyDescent="0.25">
      <c r="K71">
        <f>LN(K70)</f>
        <v>8.8676406724633214E-2</v>
      </c>
    </row>
    <row r="73" spans="3:12" x14ac:dyDescent="0.25">
      <c r="K73">
        <f>200*(1+0.09/3)^(3*5)</f>
        <v>311.59348332015287</v>
      </c>
    </row>
    <row r="74" spans="3:12" x14ac:dyDescent="0.25">
      <c r="K74">
        <f>200*EXP(K71*5)</f>
        <v>311.59348332015293</v>
      </c>
    </row>
    <row r="79" spans="3:12" x14ac:dyDescent="0.25">
      <c r="C79">
        <f>(1+0.007)^12</f>
        <v>1.0873106619155053</v>
      </c>
    </row>
    <row r="80" spans="3:12" x14ac:dyDescent="0.25">
      <c r="C80">
        <f>LN(C79)</f>
        <v>8.3707364837101533E-2</v>
      </c>
    </row>
    <row r="82" spans="3:5" x14ac:dyDescent="0.25">
      <c r="C82">
        <f>11500*EXP(-C80*12)</f>
        <v>4211.6675306983343</v>
      </c>
    </row>
    <row r="85" spans="3:5" x14ac:dyDescent="0.25">
      <c r="C85">
        <f>LN((1+0.09/3)^3)</f>
        <v>8.8676406724633214E-2</v>
      </c>
    </row>
    <row r="88" spans="3:5" x14ac:dyDescent="0.25">
      <c r="C88">
        <f>200*EXP(C85*5)</f>
        <v>311.59348332015293</v>
      </c>
    </row>
    <row r="89" spans="3:5" x14ac:dyDescent="0.25">
      <c r="C89">
        <f>200*(1+0.09/3)^(3*5)</f>
        <v>311.59348332015287</v>
      </c>
    </row>
    <row r="90" spans="3:5" x14ac:dyDescent="0.25">
      <c r="E90">
        <f>EXP(0.08)-1</f>
        <v>8.3287067674958637E-2</v>
      </c>
    </row>
    <row r="92" spans="3:5" x14ac:dyDescent="0.25">
      <c r="C92">
        <f>EXP(0.08)-1</f>
        <v>8.3287067674958637E-2</v>
      </c>
      <c r="E92">
        <f>((1+E90)^(1/12)-1)*12</f>
        <v>8.026726024823283E-2</v>
      </c>
    </row>
    <row r="93" spans="3:5" x14ac:dyDescent="0.25">
      <c r="C93">
        <f>(1+C92)^(1/12)-1</f>
        <v>6.6889383540194025E-3</v>
      </c>
    </row>
    <row r="94" spans="3:5" x14ac:dyDescent="0.25">
      <c r="C94">
        <f>12*C93</f>
        <v>8.026726024823283E-2</v>
      </c>
    </row>
    <row r="95" spans="3:5" x14ac:dyDescent="0.25">
      <c r="E95" s="1">
        <f>25000*(1+0.036/2)^(2*3)/1.008^(4*3)</f>
        <v>25287.173675874885</v>
      </c>
    </row>
    <row r="99" spans="3:11" x14ac:dyDescent="0.25">
      <c r="E99">
        <f>125000*1.028^14/(1+0.012/3)^(12*14)</f>
        <v>94091.386093559326</v>
      </c>
    </row>
    <row r="101" spans="3:11" x14ac:dyDescent="0.25">
      <c r="C101">
        <f>LN((1+0.036/2)^2)</f>
        <v>3.5679836256662024E-2</v>
      </c>
    </row>
    <row r="102" spans="3:11" x14ac:dyDescent="0.25">
      <c r="C102" s="1">
        <f>25000*EXP(C101*3)/1.008^12</f>
        <v>25287.173675874885</v>
      </c>
    </row>
    <row r="103" spans="3:11" x14ac:dyDescent="0.25">
      <c r="G103" t="s">
        <v>8</v>
      </c>
      <c r="H103">
        <f>(1+0.05/12)^12-1</f>
        <v>5.116189788173342E-2</v>
      </c>
      <c r="I103" t="s">
        <v>4</v>
      </c>
      <c r="J103">
        <f>LN(1+H103)</f>
        <v>4.989612178396452E-2</v>
      </c>
      <c r="K103">
        <f>LN((1+0.05/12)^12)</f>
        <v>4.989612178396452E-2</v>
      </c>
    </row>
    <row r="104" spans="3:11" x14ac:dyDescent="0.25">
      <c r="D104" t="s">
        <v>5</v>
      </c>
      <c r="E104">
        <f>100000*(1+0.05/12*0.85)^(12*5)</f>
        <v>123630.18989874011</v>
      </c>
      <c r="G104" s="2">
        <f>100000*((EXP(K103)-1)*0.85+1)^5</f>
        <v>123719.02549998093</v>
      </c>
    </row>
    <row r="105" spans="3:11" x14ac:dyDescent="0.25">
      <c r="D105" t="s">
        <v>6</v>
      </c>
      <c r="E105" s="2">
        <f>100000*(((1+0.05/12)^12-1)*0.85+1)^5</f>
        <v>123719.02549998093</v>
      </c>
    </row>
    <row r="107" spans="3:11" x14ac:dyDescent="0.25">
      <c r="D107" t="s">
        <v>7</v>
      </c>
      <c r="E107" s="3">
        <f>100000*(((1+0.05/12)^(12*5)-1)*0.85+1)</f>
        <v>124085.4876727987</v>
      </c>
      <c r="G107" s="3">
        <f>100000*((EXP(K103*5)-1)*0.85+1)</f>
        <v>124085.48767279873</v>
      </c>
    </row>
    <row r="112" spans="3:11" x14ac:dyDescent="0.25">
      <c r="D112">
        <f>200000*(((1+0.045/2)^2-1)*0.85+1)^6/1.019^6</f>
        <v>224324.28450909708</v>
      </c>
    </row>
    <row r="115" spans="4:4" x14ac:dyDescent="0.25">
      <c r="D115">
        <f>300000*(1-0.11/4)^(4*2)</f>
        <v>240014.86207565223</v>
      </c>
    </row>
    <row r="117" spans="4:4" x14ac:dyDescent="0.25">
      <c r="D117">
        <f>1-(1-0.11/4)^4</f>
        <v>0.10554511558593738</v>
      </c>
    </row>
    <row r="118" spans="4:4" x14ac:dyDescent="0.25">
      <c r="D118">
        <f>D117/(1-D117)</f>
        <v>0.11799937305398876</v>
      </c>
    </row>
    <row r="120" spans="4:4" x14ac:dyDescent="0.25">
      <c r="D120">
        <f>(300000/240015)^0.5-1</f>
        <v>0.11799905182540615</v>
      </c>
    </row>
    <row r="123" spans="4:4" x14ac:dyDescent="0.25">
      <c r="D123">
        <f>LN(1/(1-D117))</f>
        <v>0.11154081395814265</v>
      </c>
    </row>
    <row r="125" spans="4:4" x14ac:dyDescent="0.25">
      <c r="D125">
        <f>LN(1+D118)</f>
        <v>0.11154081395814265</v>
      </c>
    </row>
    <row r="128" spans="4:4" x14ac:dyDescent="0.25">
      <c r="D128">
        <f>D115*EXP(D125*2)</f>
        <v>300000</v>
      </c>
    </row>
    <row r="131" spans="3:5" x14ac:dyDescent="0.25">
      <c r="C131" t="s">
        <v>4</v>
      </c>
      <c r="D131">
        <f>LN(72/49)/8</f>
        <v>4.8105727613178592E-2</v>
      </c>
    </row>
    <row r="133" spans="3:5" x14ac:dyDescent="0.25">
      <c r="C133" t="s">
        <v>3</v>
      </c>
      <c r="D133">
        <f>EXP(D131)-1</f>
        <v>4.9281587497868706E-2</v>
      </c>
    </row>
    <row r="134" spans="3:5" x14ac:dyDescent="0.25">
      <c r="C134" t="s">
        <v>9</v>
      </c>
      <c r="D134">
        <f>D133/(1+D133)</f>
        <v>4.6966980155809517E-2</v>
      </c>
    </row>
    <row r="136" spans="3:5" x14ac:dyDescent="0.25">
      <c r="D136">
        <f>72000*(1-D134)^8</f>
        <v>48999.999999999993</v>
      </c>
      <c r="E136" t="s">
        <v>10</v>
      </c>
    </row>
    <row r="137" spans="3:5" x14ac:dyDescent="0.25">
      <c r="E137" t="s">
        <v>11</v>
      </c>
    </row>
    <row r="139" spans="3:5" x14ac:dyDescent="0.25">
      <c r="D139">
        <f>300000*(1+0.07*10/12)</f>
        <v>317500</v>
      </c>
    </row>
    <row r="141" spans="3:5" x14ac:dyDescent="0.25">
      <c r="D141">
        <f>D139*(1-0.085*8/12)</f>
        <v>299508.33333333331</v>
      </c>
    </row>
    <row r="144" spans="3:5" x14ac:dyDescent="0.25">
      <c r="D144">
        <f>(1-305000/317500)/0.085</f>
        <v>0.46317739694302962</v>
      </c>
    </row>
    <row r="145" spans="1:4" x14ac:dyDescent="0.25">
      <c r="D145">
        <f>10/12-D144</f>
        <v>0.37015593639030375</v>
      </c>
    </row>
    <row r="146" spans="1:4" x14ac:dyDescent="0.25">
      <c r="D146">
        <f>12*D145</f>
        <v>4.441871236683645</v>
      </c>
    </row>
    <row r="147" spans="1:4" x14ac:dyDescent="0.25">
      <c r="D147">
        <f>(D146-4)*30</f>
        <v>13.256137100509351</v>
      </c>
    </row>
    <row r="150" spans="1:4" x14ac:dyDescent="0.25">
      <c r="C150" t="s">
        <v>12</v>
      </c>
      <c r="D150">
        <f>50000*1.11</f>
        <v>55500.000000000007</v>
      </c>
    </row>
    <row r="152" spans="1:4" x14ac:dyDescent="0.25">
      <c r="D152">
        <f>D150*(1-0.13*9/12)</f>
        <v>50088.750000000007</v>
      </c>
    </row>
    <row r="154" spans="1:4" x14ac:dyDescent="0.25">
      <c r="D154">
        <f>(1-50000/55500)/0.13</f>
        <v>0.76230076230076216</v>
      </c>
    </row>
    <row r="156" spans="1:4" x14ac:dyDescent="0.25">
      <c r="D156">
        <f>1-D154</f>
        <v>0.23769923769923784</v>
      </c>
    </row>
    <row r="157" spans="1:4" x14ac:dyDescent="0.25">
      <c r="D157">
        <f>12*D156</f>
        <v>2.8523908523908541</v>
      </c>
    </row>
    <row r="158" spans="1:4" x14ac:dyDescent="0.25">
      <c r="D158">
        <f>(D157-2)*30</f>
        <v>25.571725571725622</v>
      </c>
    </row>
    <row r="160" spans="1:4" x14ac:dyDescent="0.25">
      <c r="A160" t="s">
        <v>14</v>
      </c>
      <c r="B160" t="s">
        <v>15</v>
      </c>
    </row>
    <row r="161" spans="1:7" x14ac:dyDescent="0.25">
      <c r="A161" t="s">
        <v>22</v>
      </c>
    </row>
    <row r="162" spans="1:7" x14ac:dyDescent="0.25">
      <c r="C162" t="s">
        <v>13</v>
      </c>
      <c r="D162">
        <v>4</v>
      </c>
      <c r="E162">
        <v>3</v>
      </c>
      <c r="F162">
        <v>2</v>
      </c>
      <c r="G162">
        <v>1</v>
      </c>
    </row>
    <row r="163" spans="1:7" x14ac:dyDescent="0.25">
      <c r="A163" t="s">
        <v>17</v>
      </c>
      <c r="B163" t="s">
        <v>16</v>
      </c>
      <c r="D163">
        <v>1000</v>
      </c>
      <c r="E163">
        <v>1000</v>
      </c>
      <c r="F163">
        <v>1000</v>
      </c>
      <c r="G163">
        <v>1000</v>
      </c>
    </row>
    <row r="164" spans="1:7" x14ac:dyDescent="0.25">
      <c r="C164" t="s">
        <v>12</v>
      </c>
      <c r="D164">
        <f>D163*1.1^D162</f>
        <v>1464.1000000000004</v>
      </c>
      <c r="E164">
        <f t="shared" ref="E164:G164" si="0">E163*1.1^E162</f>
        <v>1331.0000000000005</v>
      </c>
      <c r="F164">
        <f t="shared" si="0"/>
        <v>1210.0000000000002</v>
      </c>
      <c r="G164">
        <f t="shared" si="0"/>
        <v>1100</v>
      </c>
    </row>
    <row r="165" spans="1:7" ht="15.75" x14ac:dyDescent="0.25">
      <c r="D165" s="4">
        <f>SUM(D164:G164)</f>
        <v>5105.1000000000013</v>
      </c>
    </row>
    <row r="166" spans="1:7" x14ac:dyDescent="0.25">
      <c r="D166">
        <f>1000*1.1*((1+0.1)^4-1)/0.1</f>
        <v>5105.100000000004</v>
      </c>
    </row>
    <row r="170" spans="1:7" x14ac:dyDescent="0.25">
      <c r="C170" t="s">
        <v>13</v>
      </c>
      <c r="D170">
        <v>3</v>
      </c>
      <c r="E170">
        <v>2</v>
      </c>
      <c r="F170">
        <v>1</v>
      </c>
      <c r="G170">
        <v>0</v>
      </c>
    </row>
    <row r="171" spans="1:7" x14ac:dyDescent="0.25">
      <c r="A171" t="s">
        <v>18</v>
      </c>
      <c r="B171" t="s">
        <v>19</v>
      </c>
      <c r="D171">
        <v>1000</v>
      </c>
      <c r="E171">
        <v>1000</v>
      </c>
      <c r="F171">
        <v>1000</v>
      </c>
      <c r="G171">
        <v>1000</v>
      </c>
    </row>
    <row r="172" spans="1:7" x14ac:dyDescent="0.25">
      <c r="C172" t="s">
        <v>12</v>
      </c>
      <c r="D172">
        <f>D171*1.1^D170</f>
        <v>1331.0000000000005</v>
      </c>
      <c r="E172">
        <f t="shared" ref="E172:G172" si="1">E171*1.1^E170</f>
        <v>1210.0000000000002</v>
      </c>
      <c r="F172">
        <f t="shared" si="1"/>
        <v>1100</v>
      </c>
      <c r="G172">
        <f t="shared" si="1"/>
        <v>1000</v>
      </c>
    </row>
    <row r="173" spans="1:7" ht="15.75" x14ac:dyDescent="0.25">
      <c r="D173" s="4">
        <f>SUM(D172:G172)</f>
        <v>4641.0000000000009</v>
      </c>
    </row>
    <row r="175" spans="1:7" ht="18.75" x14ac:dyDescent="0.3">
      <c r="D175" s="5">
        <f>1000*(1.1^4-1)/0.1</f>
        <v>4641.0000000000036</v>
      </c>
    </row>
    <row r="178" spans="4:6" x14ac:dyDescent="0.25">
      <c r="D178" s="6">
        <f>5000*((1+0.041/12)^(12*20)-1)/(0.041/12)*(1+0.041/12)</f>
        <v>1860963.9923784763</v>
      </c>
    </row>
    <row r="179" spans="4:6" x14ac:dyDescent="0.25">
      <c r="D179" s="6">
        <f>5000*((1+0.041/12)^(12*20)-1)/(0.041/12)</f>
        <v>1854627.3489362774</v>
      </c>
      <c r="F179">
        <f>D178-D179</f>
        <v>6336.643442198867</v>
      </c>
    </row>
    <row r="183" spans="4:6" x14ac:dyDescent="0.25">
      <c r="F183">
        <v>5000000</v>
      </c>
    </row>
    <row r="184" spans="4:6" x14ac:dyDescent="0.25">
      <c r="F184">
        <f>(1+0.038/2)*((1+0.038/2)^(2*2*10)-1)/(0.038/2)</f>
        <v>60.23281615131657</v>
      </c>
    </row>
    <row r="185" spans="4:6" x14ac:dyDescent="0.25">
      <c r="E185" t="s">
        <v>20</v>
      </c>
      <c r="F185">
        <f>F183/F184</f>
        <v>83011.227425246499</v>
      </c>
    </row>
    <row r="187" spans="4:6" x14ac:dyDescent="0.25">
      <c r="E187" t="s">
        <v>21</v>
      </c>
      <c r="F187">
        <f>F183-F185*4*10</f>
        <v>1679550.90299014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F3612-7174-42AA-A186-838EAC1367FF}">
  <dimension ref="A3:L1060"/>
  <sheetViews>
    <sheetView tabSelected="1" topLeftCell="A850" zoomScale="175" zoomScaleNormal="175" workbookViewId="0">
      <selection activeCell="C961" sqref="C961"/>
    </sheetView>
  </sheetViews>
  <sheetFormatPr defaultRowHeight="15" x14ac:dyDescent="0.25"/>
  <cols>
    <col min="8" max="9" width="15.7109375" bestFit="1" customWidth="1"/>
  </cols>
  <sheetData>
    <row r="3" spans="1:4" x14ac:dyDescent="0.25">
      <c r="A3" s="8" t="s">
        <v>23</v>
      </c>
      <c r="B3" s="8"/>
      <c r="C3" s="8"/>
    </row>
    <row r="5" spans="1:4" x14ac:dyDescent="0.25">
      <c r="A5" s="8" t="s">
        <v>18</v>
      </c>
      <c r="B5" s="8">
        <v>2700000</v>
      </c>
      <c r="C5" s="8"/>
    </row>
    <row r="6" spans="1:4" x14ac:dyDescent="0.25">
      <c r="A6" s="8" t="s">
        <v>24</v>
      </c>
      <c r="B6" s="8" t="s">
        <v>25</v>
      </c>
      <c r="C6" s="8"/>
    </row>
    <row r="7" spans="1:4" x14ac:dyDescent="0.25">
      <c r="A7" s="8" t="s">
        <v>26</v>
      </c>
      <c r="B7" s="8">
        <v>5.1999999999999998E-2</v>
      </c>
      <c r="C7" s="8" t="s">
        <v>27</v>
      </c>
    </row>
    <row r="8" spans="1:4" x14ac:dyDescent="0.25">
      <c r="A8" s="8" t="s">
        <v>28</v>
      </c>
      <c r="B8" s="8">
        <v>15</v>
      </c>
      <c r="C8" s="8" t="s">
        <v>29</v>
      </c>
    </row>
    <row r="9" spans="1:4" x14ac:dyDescent="0.25">
      <c r="A9" s="8" t="s">
        <v>30</v>
      </c>
      <c r="B9" s="8">
        <v>15</v>
      </c>
      <c r="C9" s="8" t="s">
        <v>31</v>
      </c>
    </row>
    <row r="11" spans="1:4" x14ac:dyDescent="0.25">
      <c r="C11" s="8" t="s">
        <v>32</v>
      </c>
      <c r="D11" s="8">
        <f>((1+0.052/24)^(24*15)-1)/(0.052/24)</f>
        <v>544.44570280272546</v>
      </c>
    </row>
    <row r="12" spans="1:4" x14ac:dyDescent="0.25">
      <c r="C12" s="8" t="s">
        <v>24</v>
      </c>
      <c r="D12" s="8">
        <f>B5/D11</f>
        <v>4959.1722114818831</v>
      </c>
    </row>
    <row r="14" spans="1:4" x14ac:dyDescent="0.25">
      <c r="A14" t="s">
        <v>33</v>
      </c>
    </row>
    <row r="16" spans="1:4" x14ac:dyDescent="0.25">
      <c r="A16" t="s">
        <v>17</v>
      </c>
      <c r="B16">
        <f>12*2000*(1+13/24*2*0.028)*((1+2*0.028)^9-1)/(2*0.028)</f>
        <v>279496.58177025814</v>
      </c>
    </row>
    <row r="18" spans="1:5" x14ac:dyDescent="0.25">
      <c r="A18" t="s">
        <v>18</v>
      </c>
      <c r="B18">
        <f>12*2000*(1+11/24*2*0.028)*((1+2*0.028)^9-1)/(2*0.028)</f>
        <v>278230.66389747144</v>
      </c>
    </row>
    <row r="21" spans="1:5" x14ac:dyDescent="0.25">
      <c r="A21" s="7" t="s">
        <v>34</v>
      </c>
    </row>
    <row r="22" spans="1:5" x14ac:dyDescent="0.25">
      <c r="A22" t="s">
        <v>17</v>
      </c>
      <c r="B22">
        <f>3*450*(1+4/6*0.071/6)*((1+0.071/6)^(6*14)-1)/(0.071/6)</f>
        <v>193898.3863306139</v>
      </c>
      <c r="D22" t="s">
        <v>35</v>
      </c>
      <c r="E22">
        <f>6*14</f>
        <v>84</v>
      </c>
    </row>
    <row r="24" spans="1:5" x14ac:dyDescent="0.25">
      <c r="A24" t="s">
        <v>18</v>
      </c>
      <c r="B24">
        <f>3*450*(1+2/6*0.071/6)*((1+0.071/6)^(6*14)-1)/(0.071/6)</f>
        <v>193139.55128323915</v>
      </c>
    </row>
    <row r="27" spans="1:5" x14ac:dyDescent="0.25">
      <c r="A27" s="7" t="s">
        <v>34</v>
      </c>
    </row>
    <row r="29" spans="1:5" x14ac:dyDescent="0.25">
      <c r="A29" t="s">
        <v>17</v>
      </c>
      <c r="B29">
        <v>2000000</v>
      </c>
    </row>
    <row r="30" spans="1:5" x14ac:dyDescent="0.25">
      <c r="A30" t="s">
        <v>36</v>
      </c>
      <c r="B30">
        <f>18*(1+19/36*0.045/2)*((1+0.045/2)^(2*10)-1)/(0.045/2)</f>
        <v>453.73219795427644</v>
      </c>
    </row>
    <row r="31" spans="1:5" x14ac:dyDescent="0.25">
      <c r="A31" t="s">
        <v>37</v>
      </c>
      <c r="B31">
        <f>B29/B30</f>
        <v>4407.8864339302281</v>
      </c>
    </row>
    <row r="33" spans="1:3" x14ac:dyDescent="0.25">
      <c r="A33" s="7" t="s">
        <v>34</v>
      </c>
    </row>
    <row r="34" spans="1:3" x14ac:dyDescent="0.25">
      <c r="A34" t="s">
        <v>18</v>
      </c>
      <c r="B34" t="s">
        <v>25</v>
      </c>
    </row>
    <row r="35" spans="1:3" x14ac:dyDescent="0.25">
      <c r="A35" t="s">
        <v>38</v>
      </c>
      <c r="B35">
        <v>8</v>
      </c>
      <c r="C35" t="s">
        <v>41</v>
      </c>
    </row>
    <row r="36" spans="1:3" x14ac:dyDescent="0.25">
      <c r="A36" t="s">
        <v>39</v>
      </c>
      <c r="B36">
        <v>4</v>
      </c>
      <c r="C36" t="s">
        <v>40</v>
      </c>
    </row>
    <row r="37" spans="1:3" x14ac:dyDescent="0.25">
      <c r="A37" t="s">
        <v>26</v>
      </c>
      <c r="B37">
        <v>0.06</v>
      </c>
      <c r="C37" t="s">
        <v>27</v>
      </c>
    </row>
    <row r="38" spans="1:3" x14ac:dyDescent="0.25">
      <c r="A38" t="s">
        <v>28</v>
      </c>
      <c r="B38" t="s">
        <v>43</v>
      </c>
    </row>
    <row r="39" spans="1:3" x14ac:dyDescent="0.25">
      <c r="A39" t="s">
        <v>24</v>
      </c>
      <c r="B39">
        <v>80</v>
      </c>
    </row>
    <row r="41" spans="1:3" x14ac:dyDescent="0.25">
      <c r="A41" t="s">
        <v>18</v>
      </c>
      <c r="B41">
        <f>15*80*(1+14/30*0.06/3)*((1+0.06/3)^(3*35)-1)/(0.06/3)</f>
        <v>423839.7401432661</v>
      </c>
    </row>
    <row r="42" spans="1:3" x14ac:dyDescent="0.25">
      <c r="A42" t="s">
        <v>46</v>
      </c>
      <c r="B42">
        <f>B41-80*15*3*35</f>
        <v>297839.7401432661</v>
      </c>
    </row>
    <row r="43" spans="1:3" x14ac:dyDescent="0.25">
      <c r="A43" s="7" t="s">
        <v>34</v>
      </c>
    </row>
    <row r="44" spans="1:3" x14ac:dyDescent="0.25">
      <c r="A44" t="s">
        <v>45</v>
      </c>
    </row>
    <row r="46" spans="1:3" x14ac:dyDescent="0.25">
      <c r="A46" t="s">
        <v>17</v>
      </c>
      <c r="B46" t="s">
        <v>25</v>
      </c>
    </row>
    <row r="47" spans="1:3" x14ac:dyDescent="0.25">
      <c r="A47" t="s">
        <v>47</v>
      </c>
      <c r="B47">
        <f>(1+0.13/12)^12</f>
        <v>1.1380324816138776</v>
      </c>
    </row>
    <row r="48" spans="1:3" x14ac:dyDescent="0.25">
      <c r="A48" t="s">
        <v>17</v>
      </c>
      <c r="B48">
        <f>1300*B47*(B47^13-1)/(B47-1)</f>
        <v>46842.785841263845</v>
      </c>
    </row>
    <row r="50" spans="1:3" x14ac:dyDescent="0.25">
      <c r="A50" t="s">
        <v>18</v>
      </c>
      <c r="B50">
        <f>1300*(B47^13-1)/(B47-1)</f>
        <v>41161.202863765982</v>
      </c>
      <c r="C50">
        <f>B50*B47</f>
        <v>46842.785841263845</v>
      </c>
    </row>
    <row r="52" spans="1:3" x14ac:dyDescent="0.25">
      <c r="A52" s="7" t="s">
        <v>34</v>
      </c>
    </row>
    <row r="53" spans="1:3" x14ac:dyDescent="0.25">
      <c r="A53" t="s">
        <v>17</v>
      </c>
      <c r="B53">
        <v>2500000</v>
      </c>
    </row>
    <row r="54" spans="1:3" x14ac:dyDescent="0.25">
      <c r="A54" t="s">
        <v>24</v>
      </c>
      <c r="B54" t="s">
        <v>25</v>
      </c>
    </row>
    <row r="55" spans="1:3" x14ac:dyDescent="0.25">
      <c r="A55" t="s">
        <v>26</v>
      </c>
      <c r="B55">
        <v>3.5000000000000003E-2</v>
      </c>
      <c r="C55" t="s">
        <v>48</v>
      </c>
    </row>
    <row r="56" spans="1:3" x14ac:dyDescent="0.25">
      <c r="A56" t="s">
        <v>28</v>
      </c>
      <c r="B56">
        <v>7</v>
      </c>
      <c r="C56" t="s">
        <v>29</v>
      </c>
    </row>
    <row r="57" spans="1:3" x14ac:dyDescent="0.25">
      <c r="A57" t="s">
        <v>38</v>
      </c>
      <c r="B57">
        <v>1</v>
      </c>
      <c r="C57" t="s">
        <v>50</v>
      </c>
    </row>
    <row r="58" spans="1:3" x14ac:dyDescent="0.25">
      <c r="A58" t="s">
        <v>39</v>
      </c>
      <c r="B58">
        <v>2</v>
      </c>
      <c r="C58" t="s">
        <v>49</v>
      </c>
    </row>
    <row r="60" spans="1:3" x14ac:dyDescent="0.25">
      <c r="A60" t="s">
        <v>47</v>
      </c>
      <c r="B60">
        <f>(1+B55/45)^15</f>
        <v>1.0117303997664966</v>
      </c>
    </row>
    <row r="61" spans="1:3" x14ac:dyDescent="0.25">
      <c r="A61" t="s">
        <v>36</v>
      </c>
      <c r="B61">
        <f>B60*(B60^(12*7)-1)/(B60-1)</f>
        <v>143.46947886884328</v>
      </c>
    </row>
    <row r="63" spans="1:3" x14ac:dyDescent="0.25">
      <c r="A63" t="s">
        <v>24</v>
      </c>
      <c r="B63">
        <f>B53/B61</f>
        <v>17425.308990530637</v>
      </c>
    </row>
    <row r="65" spans="1:3" x14ac:dyDescent="0.25">
      <c r="A65" t="s">
        <v>46</v>
      </c>
      <c r="B65">
        <f>B53-B63*12*7</f>
        <v>1036274.0447954265</v>
      </c>
    </row>
    <row r="67" spans="1:3" x14ac:dyDescent="0.25">
      <c r="A67" s="7" t="s">
        <v>34</v>
      </c>
    </row>
    <row r="68" spans="1:3" x14ac:dyDescent="0.25">
      <c r="A68" t="s">
        <v>18</v>
      </c>
      <c r="B68" t="s">
        <v>25</v>
      </c>
    </row>
    <row r="69" spans="1:3" x14ac:dyDescent="0.25">
      <c r="A69" t="s">
        <v>24</v>
      </c>
      <c r="B69">
        <v>1</v>
      </c>
    </row>
    <row r="70" spans="1:3" x14ac:dyDescent="0.25">
      <c r="A70" t="s">
        <v>26</v>
      </c>
      <c r="B70">
        <v>5.5E-2</v>
      </c>
    </row>
    <row r="71" spans="1:3" x14ac:dyDescent="0.25">
      <c r="A71" t="s">
        <v>28</v>
      </c>
      <c r="B71">
        <v>17.5</v>
      </c>
      <c r="C71" t="s">
        <v>51</v>
      </c>
    </row>
    <row r="72" spans="1:3" x14ac:dyDescent="0.25">
      <c r="A72" t="s">
        <v>38</v>
      </c>
      <c r="B72">
        <v>6</v>
      </c>
      <c r="C72" t="s">
        <v>52</v>
      </c>
    </row>
    <row r="73" spans="1:3" x14ac:dyDescent="0.25">
      <c r="A73" t="s">
        <v>39</v>
      </c>
      <c r="B73">
        <v>15</v>
      </c>
      <c r="C73" t="s">
        <v>31</v>
      </c>
    </row>
    <row r="75" spans="1:3" x14ac:dyDescent="0.25">
      <c r="A75" t="s">
        <v>47</v>
      </c>
      <c r="B75">
        <f>(1+B70/24)^12</f>
        <v>1.0278492760362774</v>
      </c>
    </row>
    <row r="76" spans="1:3" x14ac:dyDescent="0.25">
      <c r="A76" t="s">
        <v>18</v>
      </c>
      <c r="B76">
        <f>(B75^(2*B71)-1)/(B75-1)</f>
        <v>58.003386309690256</v>
      </c>
    </row>
    <row r="77" spans="1:3" x14ac:dyDescent="0.25">
      <c r="A77" t="s">
        <v>46</v>
      </c>
      <c r="B77">
        <f>B76-2*B71</f>
        <v>23.003386309690256</v>
      </c>
    </row>
    <row r="79" spans="1:3" x14ac:dyDescent="0.25">
      <c r="A79" s="7" t="s">
        <v>34</v>
      </c>
    </row>
    <row r="80" spans="1:3" x14ac:dyDescent="0.25">
      <c r="A80" t="s">
        <v>53</v>
      </c>
    </row>
    <row r="82" spans="1:3" x14ac:dyDescent="0.25">
      <c r="A82" t="s">
        <v>24</v>
      </c>
      <c r="B82">
        <v>500</v>
      </c>
    </row>
    <row r="83" spans="1:3" x14ac:dyDescent="0.25">
      <c r="A83" t="s">
        <v>4</v>
      </c>
      <c r="B83">
        <v>0.05</v>
      </c>
      <c r="C83" t="s">
        <v>27</v>
      </c>
    </row>
    <row r="84" spans="1:3" x14ac:dyDescent="0.25">
      <c r="A84" t="s">
        <v>38</v>
      </c>
      <c r="B84">
        <v>1</v>
      </c>
      <c r="C84" t="s">
        <v>50</v>
      </c>
    </row>
    <row r="85" spans="1:3" x14ac:dyDescent="0.25">
      <c r="A85" t="s">
        <v>28</v>
      </c>
      <c r="B85">
        <v>20</v>
      </c>
      <c r="C85" t="s">
        <v>29</v>
      </c>
    </row>
    <row r="87" spans="1:3" x14ac:dyDescent="0.25">
      <c r="A87" t="s">
        <v>47</v>
      </c>
      <c r="B87">
        <f>EXP(B83/12)</f>
        <v>1.0041753592911185</v>
      </c>
    </row>
    <row r="89" spans="1:3" x14ac:dyDescent="0.25">
      <c r="A89" t="s">
        <v>17</v>
      </c>
      <c r="B89">
        <f>B82*B87*(B87^(12*20)-1)/(B87-1)</f>
        <v>206623.68818492818</v>
      </c>
    </row>
    <row r="90" spans="1:3" x14ac:dyDescent="0.25">
      <c r="A90" t="s">
        <v>18</v>
      </c>
      <c r="B90">
        <f>B82*(B87^(12*20)-1)/(B87-1)</f>
        <v>205764.54727069868</v>
      </c>
    </row>
    <row r="93" spans="1:3" x14ac:dyDescent="0.25">
      <c r="A93" s="7" t="s">
        <v>34</v>
      </c>
    </row>
    <row r="94" spans="1:3" x14ac:dyDescent="0.25">
      <c r="A94" t="s">
        <v>18</v>
      </c>
      <c r="B94">
        <v>1150000</v>
      </c>
    </row>
    <row r="95" spans="1:3" x14ac:dyDescent="0.25">
      <c r="A95" t="s">
        <v>4</v>
      </c>
      <c r="B95">
        <v>2.9000000000000001E-2</v>
      </c>
      <c r="C95" t="s">
        <v>54</v>
      </c>
    </row>
    <row r="96" spans="1:3" x14ac:dyDescent="0.25">
      <c r="A96" t="s">
        <v>24</v>
      </c>
      <c r="B96" t="s">
        <v>25</v>
      </c>
    </row>
    <row r="97" spans="1:3" x14ac:dyDescent="0.25">
      <c r="A97" t="s">
        <v>38</v>
      </c>
      <c r="B97">
        <v>2</v>
      </c>
      <c r="C97" t="s">
        <v>40</v>
      </c>
    </row>
    <row r="98" spans="1:3" x14ac:dyDescent="0.25">
      <c r="A98" t="s">
        <v>28</v>
      </c>
      <c r="B98">
        <v>21</v>
      </c>
      <c r="C98" t="s">
        <v>29</v>
      </c>
    </row>
    <row r="100" spans="1:3" x14ac:dyDescent="0.25">
      <c r="A100" t="s">
        <v>47</v>
      </c>
      <c r="B100">
        <f>EXP(B95/3)</f>
        <v>1.0097135398028039</v>
      </c>
    </row>
    <row r="102" spans="1:3" x14ac:dyDescent="0.25">
      <c r="A102" t="s">
        <v>36</v>
      </c>
      <c r="B102">
        <f>(B100^(6*21)-1)/(B100-1)</f>
        <v>245.06206556423979</v>
      </c>
    </row>
    <row r="103" spans="1:3" x14ac:dyDescent="0.25">
      <c r="A103" t="s">
        <v>37</v>
      </c>
      <c r="B103">
        <f>B94/B102</f>
        <v>4692.6887576508352</v>
      </c>
    </row>
    <row r="105" spans="1:3" x14ac:dyDescent="0.25">
      <c r="A105" s="7" t="s">
        <v>34</v>
      </c>
    </row>
    <row r="106" spans="1:3" x14ac:dyDescent="0.25">
      <c r="A106" t="s">
        <v>17</v>
      </c>
      <c r="B106" t="s">
        <v>25</v>
      </c>
    </row>
    <row r="107" spans="1:3" x14ac:dyDescent="0.25">
      <c r="A107" t="s">
        <v>24</v>
      </c>
      <c r="B107">
        <v>1450</v>
      </c>
    </row>
    <row r="108" spans="1:3" x14ac:dyDescent="0.25">
      <c r="A108" t="s">
        <v>28</v>
      </c>
      <c r="B108">
        <v>15</v>
      </c>
      <c r="C108" t="s">
        <v>29</v>
      </c>
    </row>
    <row r="109" spans="1:3" x14ac:dyDescent="0.25">
      <c r="A109" t="s">
        <v>26</v>
      </c>
      <c r="B109">
        <v>3.7999999999999999E-2</v>
      </c>
      <c r="C109" t="s">
        <v>27</v>
      </c>
    </row>
    <row r="110" spans="1:3" x14ac:dyDescent="0.25">
      <c r="A110" t="s">
        <v>55</v>
      </c>
      <c r="B110">
        <v>3</v>
      </c>
      <c r="C110" t="s">
        <v>40</v>
      </c>
    </row>
    <row r="111" spans="1:3" x14ac:dyDescent="0.25">
      <c r="A111" t="s">
        <v>4</v>
      </c>
      <c r="B111" t="s">
        <v>25</v>
      </c>
    </row>
    <row r="112" spans="1:3" x14ac:dyDescent="0.25">
      <c r="A112" t="s">
        <v>38</v>
      </c>
      <c r="B112">
        <v>6</v>
      </c>
      <c r="C112" t="s">
        <v>56</v>
      </c>
    </row>
    <row r="114" spans="1:3" x14ac:dyDescent="0.25">
      <c r="A114" t="s">
        <v>57</v>
      </c>
    </row>
    <row r="115" spans="1:3" x14ac:dyDescent="0.25">
      <c r="A115" t="s">
        <v>47</v>
      </c>
      <c r="B115">
        <f>(1+B109/4)^2</f>
        <v>1.0190902500000001</v>
      </c>
    </row>
    <row r="116" spans="1:3" x14ac:dyDescent="0.25">
      <c r="A116" t="s">
        <v>17</v>
      </c>
      <c r="B116">
        <f>B107*B115*(B115^(2*15)-1)/(B115-1)</f>
        <v>59099.956071716886</v>
      </c>
    </row>
    <row r="118" spans="1:3" x14ac:dyDescent="0.25">
      <c r="A118" t="s">
        <v>58</v>
      </c>
    </row>
    <row r="119" spans="1:3" x14ac:dyDescent="0.25">
      <c r="A119" t="s">
        <v>3</v>
      </c>
      <c r="B119">
        <f>(1+B109/4)^2-1</f>
        <v>1.9090250000000086E-2</v>
      </c>
      <c r="C119" t="s">
        <v>54</v>
      </c>
    </row>
    <row r="120" spans="1:3" x14ac:dyDescent="0.25">
      <c r="A120" t="s">
        <v>4</v>
      </c>
      <c r="B120">
        <f>LN(B119+1)</f>
        <v>1.8910317541510353E-2</v>
      </c>
      <c r="C120" t="s">
        <v>54</v>
      </c>
    </row>
    <row r="122" spans="1:3" x14ac:dyDescent="0.25">
      <c r="A122" t="s">
        <v>47</v>
      </c>
      <c r="B122">
        <f>EXP(B120)</f>
        <v>1.0190902500000001</v>
      </c>
    </row>
    <row r="123" spans="1:3" x14ac:dyDescent="0.25">
      <c r="A123" t="s">
        <v>17</v>
      </c>
      <c r="B123">
        <f>B107*B122*(B122^(2*15)-1)/(B122-1)</f>
        <v>59099.956071716886</v>
      </c>
    </row>
    <row r="126" spans="1:3" x14ac:dyDescent="0.25">
      <c r="A126" s="7" t="s">
        <v>34</v>
      </c>
    </row>
    <row r="127" spans="1:3" x14ac:dyDescent="0.25">
      <c r="A127" t="s">
        <v>59</v>
      </c>
    </row>
    <row r="128" spans="1:3" x14ac:dyDescent="0.25">
      <c r="A128" t="s">
        <v>26</v>
      </c>
      <c r="B128">
        <v>4.7E-2</v>
      </c>
      <c r="C128" t="s">
        <v>27</v>
      </c>
    </row>
    <row r="129" spans="1:4" x14ac:dyDescent="0.25">
      <c r="A129" t="s">
        <v>39</v>
      </c>
      <c r="B129">
        <v>3</v>
      </c>
      <c r="C129" t="s">
        <v>40</v>
      </c>
    </row>
    <row r="130" spans="1:4" x14ac:dyDescent="0.25">
      <c r="A130" t="s">
        <v>60</v>
      </c>
      <c r="B130">
        <v>350</v>
      </c>
    </row>
    <row r="131" spans="1:4" x14ac:dyDescent="0.25">
      <c r="A131" t="s">
        <v>38</v>
      </c>
      <c r="B131">
        <v>10</v>
      </c>
      <c r="C131" t="s">
        <v>31</v>
      </c>
      <c r="D131" t="s">
        <v>64</v>
      </c>
    </row>
    <row r="133" spans="1:4" x14ac:dyDescent="0.25">
      <c r="A133" t="s">
        <v>62</v>
      </c>
      <c r="B133">
        <v>2500</v>
      </c>
    </row>
    <row r="134" spans="1:4" x14ac:dyDescent="0.25">
      <c r="A134" t="s">
        <v>38</v>
      </c>
      <c r="B134" t="s">
        <v>63</v>
      </c>
      <c r="D134" t="s">
        <v>61</v>
      </c>
    </row>
    <row r="136" spans="1:4" x14ac:dyDescent="0.25">
      <c r="A136" t="s">
        <v>65</v>
      </c>
      <c r="B136">
        <v>10000</v>
      </c>
    </row>
    <row r="137" spans="1:4" x14ac:dyDescent="0.25">
      <c r="A137" t="s">
        <v>38</v>
      </c>
      <c r="B137" t="s">
        <v>66</v>
      </c>
      <c r="C137" t="s">
        <v>67</v>
      </c>
      <c r="D137" t="s">
        <v>68</v>
      </c>
    </row>
    <row r="139" spans="1:4" x14ac:dyDescent="0.25">
      <c r="A139" t="s">
        <v>70</v>
      </c>
      <c r="B139">
        <f>350*9*(1+10/18*0.047/4)*((1+0.047/4)^(4*16)-1)/(0.047/4)</f>
        <v>300045.77608328778</v>
      </c>
    </row>
    <row r="140" spans="1:4" x14ac:dyDescent="0.25">
      <c r="A140" t="s">
        <v>69</v>
      </c>
      <c r="B140">
        <f>2500*((1+0.047/4)^(4*16)-1)/(0.047/4)</f>
        <v>236587.17978535974</v>
      </c>
    </row>
    <row r="141" spans="1:4" x14ac:dyDescent="0.25">
      <c r="A141" t="s">
        <v>71</v>
      </c>
    </row>
    <row r="142" spans="1:4" x14ac:dyDescent="0.25">
      <c r="A142" t="s">
        <v>47</v>
      </c>
      <c r="B142">
        <f>(1+0.047/4)^4</f>
        <v>1.0478348829987536</v>
      </c>
    </row>
    <row r="143" spans="1:4" x14ac:dyDescent="0.25">
      <c r="A143" t="s">
        <v>71</v>
      </c>
      <c r="B143">
        <f>10000*(B142^16-1)/(B142-1)</f>
        <v>232457.92093191997</v>
      </c>
    </row>
    <row r="144" spans="1:4" x14ac:dyDescent="0.25">
      <c r="A144" t="s">
        <v>72</v>
      </c>
      <c r="B144">
        <f>B143+B140+B139</f>
        <v>769090.87680056749</v>
      </c>
    </row>
    <row r="148" spans="1:7" x14ac:dyDescent="0.25">
      <c r="A148" t="s">
        <v>73</v>
      </c>
    </row>
    <row r="150" spans="1:7" x14ac:dyDescent="0.25">
      <c r="A150" t="s">
        <v>74</v>
      </c>
      <c r="C150" t="s">
        <v>42</v>
      </c>
      <c r="D150">
        <v>0</v>
      </c>
      <c r="E150">
        <v>1</v>
      </c>
      <c r="F150">
        <v>2</v>
      </c>
      <c r="G150">
        <v>3</v>
      </c>
    </row>
    <row r="151" spans="1:7" x14ac:dyDescent="0.25">
      <c r="A151" t="s">
        <v>81</v>
      </c>
      <c r="C151" t="s">
        <v>24</v>
      </c>
      <c r="D151">
        <v>1000</v>
      </c>
      <c r="E151">
        <v>1000</v>
      </c>
      <c r="F151">
        <v>1000</v>
      </c>
      <c r="G151">
        <v>1000</v>
      </c>
    </row>
    <row r="152" spans="1:7" x14ac:dyDescent="0.25">
      <c r="C152" t="s">
        <v>75</v>
      </c>
      <c r="D152">
        <f>D151/(1+0.1)^D150</f>
        <v>1000</v>
      </c>
      <c r="E152">
        <f t="shared" ref="E152:G152" si="0">E151/(1+0.1)^E150</f>
        <v>909.09090909090901</v>
      </c>
      <c r="F152">
        <f t="shared" si="0"/>
        <v>826.44628099173542</v>
      </c>
      <c r="G152">
        <f t="shared" si="0"/>
        <v>751.31480090157754</v>
      </c>
    </row>
    <row r="153" spans="1:7" x14ac:dyDescent="0.25">
      <c r="C153" t="s">
        <v>76</v>
      </c>
      <c r="D153">
        <f>SUM(D152:G152)</f>
        <v>3486.8519909842221</v>
      </c>
    </row>
    <row r="155" spans="1:7" x14ac:dyDescent="0.25">
      <c r="C155" t="s">
        <v>77</v>
      </c>
    </row>
    <row r="156" spans="1:7" x14ac:dyDescent="0.25">
      <c r="D156" s="9">
        <f>D153</f>
        <v>3486.8519909842221</v>
      </c>
      <c r="E156">
        <f>D158*1.1</f>
        <v>2735.5371900826444</v>
      </c>
      <c r="F156">
        <f>E158*1.1</f>
        <v>1909.090909090909</v>
      </c>
      <c r="G156">
        <f>F158*1.1</f>
        <v>1000</v>
      </c>
    </row>
    <row r="157" spans="1:7" x14ac:dyDescent="0.25">
      <c r="C157" t="s">
        <v>78</v>
      </c>
      <c r="D157">
        <v>1000</v>
      </c>
      <c r="E157">
        <v>1000</v>
      </c>
      <c r="F157">
        <v>1000</v>
      </c>
      <c r="G157">
        <v>1000</v>
      </c>
    </row>
    <row r="158" spans="1:7" x14ac:dyDescent="0.25">
      <c r="C158" t="s">
        <v>79</v>
      </c>
      <c r="D158">
        <f>D156-D157</f>
        <v>2486.8519909842221</v>
      </c>
      <c r="E158">
        <f>E156-E157</f>
        <v>1735.5371900826444</v>
      </c>
      <c r="F158">
        <f>F156-F157</f>
        <v>909.09090909090901</v>
      </c>
      <c r="G158">
        <f>G156-G157</f>
        <v>0</v>
      </c>
    </row>
    <row r="160" spans="1:7" x14ac:dyDescent="0.25">
      <c r="C160" t="s">
        <v>80</v>
      </c>
      <c r="D160">
        <f>1000*(1-1/1.1^4)/(1-1/1.1)</f>
        <v>3486.851990984223</v>
      </c>
    </row>
    <row r="163" spans="1:7" x14ac:dyDescent="0.25">
      <c r="A163" t="s">
        <v>82</v>
      </c>
      <c r="C163" t="s">
        <v>42</v>
      </c>
      <c r="D163">
        <v>1</v>
      </c>
      <c r="E163">
        <v>2</v>
      </c>
      <c r="F163">
        <v>3</v>
      </c>
      <c r="G163">
        <v>4</v>
      </c>
    </row>
    <row r="164" spans="1:7" x14ac:dyDescent="0.25">
      <c r="C164" t="s">
        <v>24</v>
      </c>
      <c r="D164">
        <v>1000</v>
      </c>
      <c r="E164">
        <v>1000</v>
      </c>
      <c r="F164">
        <v>1000</v>
      </c>
      <c r="G164">
        <v>1000</v>
      </c>
    </row>
    <row r="165" spans="1:7" x14ac:dyDescent="0.25">
      <c r="C165" t="s">
        <v>75</v>
      </c>
      <c r="D165">
        <f>D164/(1+0.1)^D163</f>
        <v>909.09090909090901</v>
      </c>
      <c r="E165">
        <f t="shared" ref="E165:G165" si="1">E164/(1+0.1)^E163</f>
        <v>826.44628099173542</v>
      </c>
      <c r="F165">
        <f t="shared" si="1"/>
        <v>751.31480090157754</v>
      </c>
      <c r="G165">
        <f t="shared" si="1"/>
        <v>683.01345536507051</v>
      </c>
    </row>
    <row r="166" spans="1:7" x14ac:dyDescent="0.25">
      <c r="C166" t="s">
        <v>76</v>
      </c>
      <c r="D166">
        <f>SUM(D165:G165)</f>
        <v>3169.8654463492926</v>
      </c>
    </row>
    <row r="168" spans="1:7" x14ac:dyDescent="0.25">
      <c r="C168" t="s">
        <v>83</v>
      </c>
      <c r="D168">
        <f>1000*(1-1/1.1^4)/0.1</f>
        <v>3169.8654463492949</v>
      </c>
    </row>
    <row r="171" spans="1:7" x14ac:dyDescent="0.25">
      <c r="A171" t="s">
        <v>81</v>
      </c>
      <c r="B171">
        <f>25000*(1-1/(1+0.053/12)^(12*20))/(1-1/(1+0.053/12))</f>
        <v>3711042.6867046966</v>
      </c>
    </row>
    <row r="173" spans="1:7" x14ac:dyDescent="0.25">
      <c r="A173" t="s">
        <v>82</v>
      </c>
      <c r="B173">
        <f>25000*(1-1/(1+0.053/12)^(12*20))/(0.053/12)</f>
        <v>3694724.3209538884</v>
      </c>
    </row>
    <row r="176" spans="1:7" x14ac:dyDescent="0.25">
      <c r="A176" s="7" t="s">
        <v>34</v>
      </c>
    </row>
    <row r="177" spans="1:3" x14ac:dyDescent="0.25">
      <c r="A177" t="s">
        <v>84</v>
      </c>
      <c r="B177">
        <v>3000000</v>
      </c>
    </row>
    <row r="178" spans="1:3" x14ac:dyDescent="0.25">
      <c r="A178" t="s">
        <v>24</v>
      </c>
      <c r="B178" t="s">
        <v>25</v>
      </c>
    </row>
    <row r="179" spans="1:3" x14ac:dyDescent="0.25">
      <c r="A179" t="s">
        <v>85</v>
      </c>
      <c r="B179">
        <v>1</v>
      </c>
      <c r="C179" t="s">
        <v>86</v>
      </c>
    </row>
    <row r="180" spans="1:3" x14ac:dyDescent="0.25">
      <c r="A180" t="s">
        <v>26</v>
      </c>
      <c r="B180">
        <v>4.3999999999999997E-2</v>
      </c>
      <c r="C180" t="s">
        <v>27</v>
      </c>
    </row>
    <row r="181" spans="1:3" x14ac:dyDescent="0.25">
      <c r="A181" t="s">
        <v>28</v>
      </c>
      <c r="B181">
        <v>17</v>
      </c>
      <c r="C181" t="s">
        <v>29</v>
      </c>
    </row>
    <row r="183" spans="1:3" x14ac:dyDescent="0.25">
      <c r="A183" t="s">
        <v>36</v>
      </c>
      <c r="B183">
        <f>(1-(1+B180)^-17)/B180</f>
        <v>11.796802486174652</v>
      </c>
    </row>
    <row r="184" spans="1:3" x14ac:dyDescent="0.25">
      <c r="A184" t="s">
        <v>37</v>
      </c>
      <c r="B184">
        <f>B177/B183</f>
        <v>254306.19894805152</v>
      </c>
    </row>
    <row r="187" spans="1:3" x14ac:dyDescent="0.25">
      <c r="A187" t="s">
        <v>87</v>
      </c>
    </row>
    <row r="188" spans="1:3" x14ac:dyDescent="0.25">
      <c r="A188" t="s">
        <v>81</v>
      </c>
      <c r="B188">
        <f>12000*9*(1+10/18*2*0.013)*(1-1/(1+2*0.013)^(2*35))/(2*0.013)</f>
        <v>3515029.2184359464</v>
      </c>
    </row>
    <row r="189" spans="1:3" x14ac:dyDescent="0.25">
      <c r="A189" t="s">
        <v>82</v>
      </c>
      <c r="B189">
        <f>12000*9*(1+8/18*2*0.013)*(1-1/(1+2*0.013)^(2*35))/(2*0.013)</f>
        <v>3505019.2776167421</v>
      </c>
    </row>
    <row r="191" spans="1:3" x14ac:dyDescent="0.25">
      <c r="A191" s="7" t="s">
        <v>34</v>
      </c>
    </row>
    <row r="192" spans="1:3" x14ac:dyDescent="0.25">
      <c r="A192" t="s">
        <v>82</v>
      </c>
      <c r="B192">
        <v>1200000</v>
      </c>
    </row>
    <row r="193" spans="1:3" x14ac:dyDescent="0.25">
      <c r="A193" t="s">
        <v>26</v>
      </c>
      <c r="B193">
        <v>0.06</v>
      </c>
      <c r="C193" t="s">
        <v>54</v>
      </c>
    </row>
    <row r="194" spans="1:3" x14ac:dyDescent="0.25">
      <c r="A194" t="s">
        <v>24</v>
      </c>
      <c r="B194" t="s">
        <v>25</v>
      </c>
    </row>
    <row r="195" spans="1:3" x14ac:dyDescent="0.25">
      <c r="A195" t="s">
        <v>39</v>
      </c>
      <c r="B195">
        <v>3</v>
      </c>
      <c r="C195" t="s">
        <v>40</v>
      </c>
    </row>
    <row r="196" spans="1:3" x14ac:dyDescent="0.25">
      <c r="A196" t="s">
        <v>38</v>
      </c>
      <c r="B196">
        <v>5</v>
      </c>
      <c r="C196" t="s">
        <v>31</v>
      </c>
    </row>
    <row r="197" spans="1:3" x14ac:dyDescent="0.25">
      <c r="A197" t="s">
        <v>28</v>
      </c>
      <c r="B197">
        <v>16</v>
      </c>
      <c r="C197" t="s">
        <v>29</v>
      </c>
    </row>
    <row r="199" spans="1:3" x14ac:dyDescent="0.25">
      <c r="A199" t="s">
        <v>36</v>
      </c>
      <c r="B199">
        <f>18*(1+17/36*0.06/2)*(1-(1+0.06/2)^(-4*16))/(0.06/2)</f>
        <v>516.73476070792356</v>
      </c>
    </row>
    <row r="200" spans="1:3" x14ac:dyDescent="0.25">
      <c r="A200" t="s">
        <v>37</v>
      </c>
      <c r="B200">
        <f>B192/B199</f>
        <v>2322.2745811719869</v>
      </c>
    </row>
    <row r="202" spans="1:3" x14ac:dyDescent="0.25">
      <c r="A202" s="7" t="s">
        <v>34</v>
      </c>
    </row>
    <row r="203" spans="1:3" x14ac:dyDescent="0.25">
      <c r="A203" t="s">
        <v>45</v>
      </c>
    </row>
    <row r="204" spans="1:3" x14ac:dyDescent="0.25">
      <c r="A204" t="s">
        <v>82</v>
      </c>
      <c r="B204" t="s">
        <v>25</v>
      </c>
    </row>
    <row r="205" spans="1:3" x14ac:dyDescent="0.25">
      <c r="A205" t="s">
        <v>47</v>
      </c>
      <c r="B205">
        <f>(1+0.072/6)^-3</f>
        <v>0.96484702589686466</v>
      </c>
    </row>
    <row r="206" spans="1:3" x14ac:dyDescent="0.25">
      <c r="A206" t="s">
        <v>82</v>
      </c>
      <c r="B206">
        <f>7850*B205*(1-B205^(2*7))/(1-B205)</f>
        <v>84907.399390017381</v>
      </c>
    </row>
    <row r="208" spans="1:3" x14ac:dyDescent="0.25">
      <c r="A208" t="s">
        <v>88</v>
      </c>
    </row>
    <row r="209" spans="1:4" x14ac:dyDescent="0.25">
      <c r="A209">
        <f>1000/(1-(1+0.053/12)^-1)</f>
        <v>227415.09433961826</v>
      </c>
    </row>
    <row r="210" spans="1:4" x14ac:dyDescent="0.25">
      <c r="A210">
        <f>A209*0.053/12</f>
        <v>1004.4166666666473</v>
      </c>
    </row>
    <row r="213" spans="1:4" x14ac:dyDescent="0.25">
      <c r="A213" s="7" t="s">
        <v>34</v>
      </c>
    </row>
    <row r="214" spans="1:4" x14ac:dyDescent="0.25">
      <c r="A214" t="s">
        <v>24</v>
      </c>
      <c r="B214" t="s">
        <v>25</v>
      </c>
    </row>
    <row r="215" spans="1:4" x14ac:dyDescent="0.25">
      <c r="A215" t="s">
        <v>82</v>
      </c>
      <c r="B215">
        <v>500000</v>
      </c>
    </row>
    <row r="216" spans="1:4" x14ac:dyDescent="0.25">
      <c r="A216" t="s">
        <v>26</v>
      </c>
      <c r="B216">
        <v>6.8000000000000005E-2</v>
      </c>
      <c r="C216" t="s">
        <v>27</v>
      </c>
    </row>
    <row r="217" spans="1:4" x14ac:dyDescent="0.25">
      <c r="A217" t="s">
        <v>39</v>
      </c>
      <c r="B217">
        <v>9</v>
      </c>
      <c r="C217" t="s">
        <v>31</v>
      </c>
    </row>
    <row r="218" spans="1:4" x14ac:dyDescent="0.25">
      <c r="A218" t="s">
        <v>38</v>
      </c>
      <c r="B218">
        <v>3</v>
      </c>
      <c r="C218" t="s">
        <v>40</v>
      </c>
      <c r="D218">
        <f>360/9</f>
        <v>40</v>
      </c>
    </row>
    <row r="219" spans="1:4" x14ac:dyDescent="0.25">
      <c r="A219" t="s">
        <v>28</v>
      </c>
      <c r="B219" t="s">
        <v>89</v>
      </c>
    </row>
    <row r="221" spans="1:4" x14ac:dyDescent="0.25">
      <c r="A221" t="s">
        <v>47</v>
      </c>
      <c r="B221">
        <f>(1+B216/40)^-10</f>
        <v>0.98315787508344588</v>
      </c>
    </row>
    <row r="223" spans="1:4" x14ac:dyDescent="0.25">
      <c r="A223" t="s">
        <v>36</v>
      </c>
      <c r="B223">
        <f>B221/(1-B221)</f>
        <v>58.374930714182035</v>
      </c>
    </row>
    <row r="224" spans="1:4" x14ac:dyDescent="0.25">
      <c r="A224" t="s">
        <v>37</v>
      </c>
      <c r="B224">
        <f>B215/B223</f>
        <v>8565.3206587622772</v>
      </c>
    </row>
    <row r="226" spans="1:2" x14ac:dyDescent="0.25">
      <c r="A226" t="s">
        <v>90</v>
      </c>
      <c r="B226">
        <f>B224*B221/(1-B221)</f>
        <v>499999.99999999994</v>
      </c>
    </row>
    <row r="228" spans="1:2" x14ac:dyDescent="0.25">
      <c r="A228" s="7" t="s">
        <v>91</v>
      </c>
    </row>
    <row r="229" spans="1:2" x14ac:dyDescent="0.25">
      <c r="A229" t="s">
        <v>92</v>
      </c>
    </row>
    <row r="230" spans="1:2" x14ac:dyDescent="0.25">
      <c r="A230" t="s">
        <v>93</v>
      </c>
    </row>
    <row r="231" spans="1:2" x14ac:dyDescent="0.25">
      <c r="A231" t="s">
        <v>94</v>
      </c>
      <c r="B231">
        <f>(1+0.041/6)^-3</f>
        <v>0.97977700827513958</v>
      </c>
    </row>
    <row r="233" spans="1:2" x14ac:dyDescent="0.25">
      <c r="A233" t="s">
        <v>81</v>
      </c>
      <c r="B233">
        <f>60000*B231/(1-B231)</f>
        <v>2906920.0688165799</v>
      </c>
    </row>
    <row r="235" spans="1:2" x14ac:dyDescent="0.25">
      <c r="A235" t="s">
        <v>95</v>
      </c>
      <c r="B235">
        <f>B233/(1+0.041/6)^(6*16)</f>
        <v>1511836.7463706681</v>
      </c>
    </row>
    <row r="237" spans="1:2" x14ac:dyDescent="0.25">
      <c r="A237" t="s">
        <v>36</v>
      </c>
      <c r="B237">
        <f>4*(1+3/8*0.037)*(1.037^27-1)/0.037</f>
        <v>182.71900936134853</v>
      </c>
    </row>
    <row r="239" spans="1:2" x14ac:dyDescent="0.25">
      <c r="A239" t="s">
        <v>24</v>
      </c>
      <c r="B239">
        <f>B235/B237</f>
        <v>8274.1076128583391</v>
      </c>
    </row>
    <row r="241" spans="1:9" x14ac:dyDescent="0.25">
      <c r="A241" t="s">
        <v>96</v>
      </c>
      <c r="B241" t="s">
        <v>108</v>
      </c>
    </row>
    <row r="243" spans="1:9" x14ac:dyDescent="0.25">
      <c r="B243" t="s">
        <v>97</v>
      </c>
      <c r="C243" t="s">
        <v>98</v>
      </c>
      <c r="D243" t="s">
        <v>101</v>
      </c>
      <c r="E243" s="1" t="s">
        <v>99</v>
      </c>
      <c r="F243" t="s">
        <v>100</v>
      </c>
    </row>
    <row r="244" spans="1:9" x14ac:dyDescent="0.25">
      <c r="B244">
        <v>0</v>
      </c>
      <c r="F244">
        <v>3000000</v>
      </c>
    </row>
    <row r="245" spans="1:9" x14ac:dyDescent="0.25">
      <c r="B245">
        <v>1</v>
      </c>
      <c r="C245">
        <f>F244*0.036/12/(1-(1+0.036/12)^(-12*25))</f>
        <v>15180.081373195753</v>
      </c>
      <c r="D245">
        <f>F244*0.036/12</f>
        <v>8999.9999999999982</v>
      </c>
      <c r="E245">
        <f>C245-D245</f>
        <v>6180.0813731957551</v>
      </c>
      <c r="F245">
        <f>F244-E245</f>
        <v>2993819.9186268044</v>
      </c>
      <c r="H245" s="1" t="s">
        <v>102</v>
      </c>
    </row>
    <row r="246" spans="1:9" x14ac:dyDescent="0.25">
      <c r="B246">
        <v>2</v>
      </c>
      <c r="C246">
        <f>C245</f>
        <v>15180.081373195753</v>
      </c>
      <c r="D246">
        <f t="shared" ref="D246:D309" si="2">F245*0.036/12</f>
        <v>8981.4597558804126</v>
      </c>
      <c r="E246">
        <f t="shared" ref="E246:E309" si="3">C246-D246</f>
        <v>6198.6216173153407</v>
      </c>
      <c r="F246">
        <f t="shared" ref="F246:F309" si="4">F245-E246</f>
        <v>2987621.297009489</v>
      </c>
      <c r="H246" s="1" t="s">
        <v>47</v>
      </c>
      <c r="I246" s="1">
        <f>E246/E245</f>
        <v>1.0029999999999997</v>
      </c>
    </row>
    <row r="247" spans="1:9" x14ac:dyDescent="0.25">
      <c r="B247">
        <v>3</v>
      </c>
      <c r="C247">
        <f t="shared" ref="C247:C310" si="5">C246</f>
        <v>15180.081373195753</v>
      </c>
      <c r="D247">
        <f t="shared" si="2"/>
        <v>8962.8638910284662</v>
      </c>
      <c r="E247">
        <f t="shared" si="3"/>
        <v>6217.217482167287</v>
      </c>
      <c r="F247">
        <f t="shared" si="4"/>
        <v>2981404.0795273217</v>
      </c>
      <c r="I247">
        <f t="shared" ref="I247:I254" si="6">E247/E246</f>
        <v>1.0030000000000001</v>
      </c>
    </row>
    <row r="248" spans="1:9" x14ac:dyDescent="0.25">
      <c r="B248">
        <v>4</v>
      </c>
      <c r="C248">
        <f t="shared" si="5"/>
        <v>15180.081373195753</v>
      </c>
      <c r="D248">
        <f t="shared" si="2"/>
        <v>8944.2122385819657</v>
      </c>
      <c r="E248">
        <f t="shared" si="3"/>
        <v>6235.8691346137875</v>
      </c>
      <c r="F248">
        <f t="shared" si="4"/>
        <v>2975168.210392708</v>
      </c>
      <c r="I248">
        <f t="shared" si="6"/>
        <v>1.0029999999999999</v>
      </c>
    </row>
    <row r="249" spans="1:9" x14ac:dyDescent="0.25">
      <c r="B249">
        <v>5</v>
      </c>
      <c r="C249">
        <f t="shared" si="5"/>
        <v>15180.081373195753</v>
      </c>
      <c r="D249">
        <f t="shared" si="2"/>
        <v>8925.5046311781243</v>
      </c>
      <c r="E249">
        <f t="shared" si="3"/>
        <v>6254.5767420176289</v>
      </c>
      <c r="F249">
        <f t="shared" si="4"/>
        <v>2968913.6336506903</v>
      </c>
      <c r="I249">
        <f t="shared" si="6"/>
        <v>1.0030000000000001</v>
      </c>
    </row>
    <row r="250" spans="1:9" x14ac:dyDescent="0.25">
      <c r="B250">
        <v>6</v>
      </c>
      <c r="C250">
        <f t="shared" si="5"/>
        <v>15180.081373195753</v>
      </c>
      <c r="D250">
        <f t="shared" si="2"/>
        <v>8906.7409009520707</v>
      </c>
      <c r="E250">
        <f t="shared" si="3"/>
        <v>6273.3404722436826</v>
      </c>
      <c r="F250">
        <f t="shared" si="4"/>
        <v>2962640.2931784466</v>
      </c>
      <c r="I250">
        <f t="shared" si="6"/>
        <v>1.0030000000000001</v>
      </c>
    </row>
    <row r="251" spans="1:9" x14ac:dyDescent="0.25">
      <c r="B251">
        <v>7</v>
      </c>
      <c r="C251">
        <f t="shared" si="5"/>
        <v>15180.081373195753</v>
      </c>
      <c r="D251">
        <f t="shared" si="2"/>
        <v>8887.9208795353388</v>
      </c>
      <c r="E251">
        <f t="shared" si="3"/>
        <v>6292.1604936604144</v>
      </c>
      <c r="F251">
        <f t="shared" si="4"/>
        <v>2956348.1326847863</v>
      </c>
      <c r="I251">
        <f t="shared" si="6"/>
        <v>1.0030000000000001</v>
      </c>
    </row>
    <row r="252" spans="1:9" x14ac:dyDescent="0.25">
      <c r="B252">
        <v>8</v>
      </c>
      <c r="C252">
        <f t="shared" si="5"/>
        <v>15180.081373195753</v>
      </c>
      <c r="D252">
        <f t="shared" si="2"/>
        <v>8869.0443980543587</v>
      </c>
      <c r="E252">
        <f t="shared" si="3"/>
        <v>6311.0369751413946</v>
      </c>
      <c r="F252">
        <f t="shared" si="4"/>
        <v>2950037.0957096447</v>
      </c>
      <c r="I252">
        <f t="shared" si="6"/>
        <v>1.0029999999999999</v>
      </c>
    </row>
    <row r="253" spans="1:9" x14ac:dyDescent="0.25">
      <c r="B253">
        <v>9</v>
      </c>
      <c r="C253">
        <f t="shared" si="5"/>
        <v>15180.081373195753</v>
      </c>
      <c r="D253">
        <f t="shared" si="2"/>
        <v>8850.1112871289333</v>
      </c>
      <c r="E253">
        <f t="shared" si="3"/>
        <v>6329.9700860668199</v>
      </c>
      <c r="F253">
        <f t="shared" si="4"/>
        <v>2943707.1256235777</v>
      </c>
      <c r="I253">
        <f t="shared" si="6"/>
        <v>1.0030000000000001</v>
      </c>
    </row>
    <row r="254" spans="1:9" x14ac:dyDescent="0.25">
      <c r="B254">
        <v>10</v>
      </c>
      <c r="C254">
        <f t="shared" si="5"/>
        <v>15180.081373195753</v>
      </c>
      <c r="D254">
        <f t="shared" si="2"/>
        <v>8831.121376870733</v>
      </c>
      <c r="E254">
        <f t="shared" si="3"/>
        <v>6348.9599963250203</v>
      </c>
      <c r="F254">
        <f t="shared" si="4"/>
        <v>2937358.1656272528</v>
      </c>
      <c r="I254">
        <f t="shared" si="6"/>
        <v>1.0029999999999999</v>
      </c>
    </row>
    <row r="255" spans="1:9" x14ac:dyDescent="0.25">
      <c r="B255">
        <v>11</v>
      </c>
      <c r="C255">
        <f t="shared" si="5"/>
        <v>15180.081373195753</v>
      </c>
      <c r="D255">
        <f t="shared" si="2"/>
        <v>8812.074496881758</v>
      </c>
      <c r="E255">
        <f t="shared" si="3"/>
        <v>6368.0068763139952</v>
      </c>
      <c r="F255">
        <f t="shared" si="4"/>
        <v>2930990.1587509387</v>
      </c>
    </row>
    <row r="256" spans="1:9" x14ac:dyDescent="0.25">
      <c r="B256">
        <v>12</v>
      </c>
      <c r="C256">
        <f t="shared" si="5"/>
        <v>15180.081373195753</v>
      </c>
      <c r="D256">
        <f t="shared" si="2"/>
        <v>8792.9704762528145</v>
      </c>
      <c r="E256">
        <f t="shared" si="3"/>
        <v>6387.1108969429388</v>
      </c>
      <c r="F256">
        <f t="shared" si="4"/>
        <v>2924603.0478539956</v>
      </c>
    </row>
    <row r="257" spans="2:12" x14ac:dyDescent="0.25">
      <c r="B257">
        <v>13</v>
      </c>
      <c r="C257">
        <f t="shared" si="5"/>
        <v>15180.081373195753</v>
      </c>
      <c r="D257">
        <f t="shared" si="2"/>
        <v>8773.8091435619863</v>
      </c>
      <c r="E257">
        <f t="shared" si="3"/>
        <v>6406.272229633767</v>
      </c>
      <c r="F257">
        <f t="shared" si="4"/>
        <v>2918196.7756243618</v>
      </c>
      <c r="H257" t="s">
        <v>103</v>
      </c>
    </row>
    <row r="258" spans="2:12" ht="18.75" x14ac:dyDescent="0.3">
      <c r="B258">
        <v>14</v>
      </c>
      <c r="C258">
        <f t="shared" si="5"/>
        <v>15180.081373195753</v>
      </c>
      <c r="D258">
        <f t="shared" si="2"/>
        <v>8754.5903268730854</v>
      </c>
      <c r="E258">
        <f t="shared" si="3"/>
        <v>6425.4910463226679</v>
      </c>
      <c r="F258">
        <f t="shared" si="4"/>
        <v>2911771.2845780393</v>
      </c>
      <c r="H258" s="10">
        <f>SUM(D245:D316)</f>
        <v>597115.00397804508</v>
      </c>
    </row>
    <row r="259" spans="2:12" x14ac:dyDescent="0.25">
      <c r="B259">
        <v>15</v>
      </c>
      <c r="C259">
        <f t="shared" si="5"/>
        <v>15180.081373195753</v>
      </c>
      <c r="D259">
        <f t="shared" si="2"/>
        <v>8735.3138537341165</v>
      </c>
      <c r="E259">
        <f t="shared" si="3"/>
        <v>6444.7675194616368</v>
      </c>
      <c r="F259">
        <f t="shared" si="4"/>
        <v>2905326.5170585779</v>
      </c>
      <c r="H259" t="s">
        <v>104</v>
      </c>
      <c r="I259">
        <f>E245*(I246^72-1)/(I246-1)</f>
        <v>495850.85489204095</v>
      </c>
    </row>
    <row r="260" spans="2:12" ht="18.75" x14ac:dyDescent="0.3">
      <c r="B260">
        <v>16</v>
      </c>
      <c r="C260">
        <f t="shared" si="5"/>
        <v>15180.081373195753</v>
      </c>
      <c r="D260">
        <f t="shared" si="2"/>
        <v>8715.9795511757329</v>
      </c>
      <c r="E260">
        <f t="shared" si="3"/>
        <v>6464.1018220200203</v>
      </c>
      <c r="F260">
        <f t="shared" si="4"/>
        <v>2898862.4152365578</v>
      </c>
      <c r="H260" t="s">
        <v>105</v>
      </c>
      <c r="I260" s="10">
        <f>72*C258-I259</f>
        <v>597115.00397805322</v>
      </c>
    </row>
    <row r="261" spans="2:12" x14ac:dyDescent="0.25">
      <c r="B261">
        <v>17</v>
      </c>
      <c r="C261">
        <f t="shared" si="5"/>
        <v>15180.081373195753</v>
      </c>
      <c r="D261">
        <f t="shared" si="2"/>
        <v>8696.5872457096721</v>
      </c>
      <c r="E261">
        <f t="shared" si="3"/>
        <v>6483.4941274860812</v>
      </c>
      <c r="F261">
        <f t="shared" si="4"/>
        <v>2892378.9211090719</v>
      </c>
    </row>
    <row r="262" spans="2:12" x14ac:dyDescent="0.25">
      <c r="B262">
        <v>18</v>
      </c>
      <c r="C262">
        <f t="shared" si="5"/>
        <v>15180.081373195753</v>
      </c>
      <c r="D262">
        <f t="shared" si="2"/>
        <v>8677.1367633272148</v>
      </c>
      <c r="E262">
        <f t="shared" si="3"/>
        <v>6502.9446098685385</v>
      </c>
      <c r="F262">
        <f t="shared" si="4"/>
        <v>2885875.9764992036</v>
      </c>
    </row>
    <row r="263" spans="2:12" x14ac:dyDescent="0.25">
      <c r="B263">
        <v>19</v>
      </c>
      <c r="C263">
        <f t="shared" si="5"/>
        <v>15180.081373195753</v>
      </c>
      <c r="D263">
        <f t="shared" si="2"/>
        <v>8657.6279294976102</v>
      </c>
      <c r="E263">
        <f t="shared" si="3"/>
        <v>6522.453443698143</v>
      </c>
      <c r="F263">
        <f t="shared" si="4"/>
        <v>2879353.5230555055</v>
      </c>
      <c r="H263" t="s">
        <v>106</v>
      </c>
    </row>
    <row r="264" spans="2:12" x14ac:dyDescent="0.25">
      <c r="B264">
        <v>20</v>
      </c>
      <c r="C264">
        <f t="shared" si="5"/>
        <v>15180.081373195753</v>
      </c>
      <c r="D264">
        <f t="shared" si="2"/>
        <v>8638.0605691665169</v>
      </c>
      <c r="E264">
        <f t="shared" si="3"/>
        <v>6542.0208040292364</v>
      </c>
      <c r="F264">
        <f t="shared" si="4"/>
        <v>2872811.502251476</v>
      </c>
      <c r="H264">
        <f>300*C251-F244</f>
        <v>1554024.4119587261</v>
      </c>
    </row>
    <row r="265" spans="2:12" x14ac:dyDescent="0.25">
      <c r="B265">
        <v>21</v>
      </c>
      <c r="C265">
        <f t="shared" si="5"/>
        <v>15180.081373195753</v>
      </c>
      <c r="D265">
        <f t="shared" si="2"/>
        <v>8618.4345067544273</v>
      </c>
      <c r="E265">
        <f t="shared" si="3"/>
        <v>6561.646866441326</v>
      </c>
      <c r="F265">
        <f t="shared" si="4"/>
        <v>2866249.8553850348</v>
      </c>
    </row>
    <row r="266" spans="2:12" x14ac:dyDescent="0.25">
      <c r="B266">
        <v>22</v>
      </c>
      <c r="C266">
        <f t="shared" si="5"/>
        <v>15180.081373195753</v>
      </c>
      <c r="D266">
        <f t="shared" si="2"/>
        <v>8598.7495661551038</v>
      </c>
      <c r="E266">
        <f t="shared" si="3"/>
        <v>6581.3318070406494</v>
      </c>
      <c r="F266">
        <f t="shared" si="4"/>
        <v>2859668.5235779942</v>
      </c>
      <c r="H266" t="s">
        <v>107</v>
      </c>
    </row>
    <row r="267" spans="2:12" x14ac:dyDescent="0.25">
      <c r="B267">
        <v>23</v>
      </c>
      <c r="C267">
        <f t="shared" si="5"/>
        <v>15180.081373195753</v>
      </c>
      <c r="D267">
        <f t="shared" si="2"/>
        <v>8579.0055707339816</v>
      </c>
      <c r="E267">
        <f t="shared" si="3"/>
        <v>6601.0758024617717</v>
      </c>
      <c r="F267">
        <f t="shared" si="4"/>
        <v>2853067.4477755325</v>
      </c>
      <c r="H267" t="str">
        <f>B243</f>
        <v>#</v>
      </c>
      <c r="I267" t="str">
        <f t="shared" ref="I267:L267" si="7">C243</f>
        <v>A</v>
      </c>
      <c r="J267" t="str">
        <f t="shared" si="7"/>
        <v>I</v>
      </c>
      <c r="K267" t="str">
        <f t="shared" si="7"/>
        <v>M</v>
      </c>
      <c r="L267" t="str">
        <f t="shared" si="7"/>
        <v>D</v>
      </c>
    </row>
    <row r="268" spans="2:12" x14ac:dyDescent="0.25">
      <c r="B268">
        <v>24</v>
      </c>
      <c r="C268">
        <f t="shared" si="5"/>
        <v>15180.081373195753</v>
      </c>
      <c r="D268">
        <f t="shared" si="2"/>
        <v>8559.2023433265967</v>
      </c>
      <c r="E268">
        <f t="shared" si="3"/>
        <v>6620.8790298691565</v>
      </c>
      <c r="F268">
        <f t="shared" si="4"/>
        <v>2846446.5687456634</v>
      </c>
      <c r="H268">
        <v>286</v>
      </c>
      <c r="I268">
        <f>C257</f>
        <v>15180.081373195753</v>
      </c>
      <c r="J268">
        <f>I268-K268</f>
        <v>666.98416013844871</v>
      </c>
      <c r="K268">
        <f>E245*I246^285</f>
        <v>14513.097213057305</v>
      </c>
      <c r="L268">
        <f>F244-E245*(I246^286-1)/(I246-1)</f>
        <v>207814.95616612118</v>
      </c>
    </row>
    <row r="269" spans="2:12" x14ac:dyDescent="0.25">
      <c r="B269">
        <v>25</v>
      </c>
      <c r="C269">
        <f t="shared" si="5"/>
        <v>15180.081373195753</v>
      </c>
      <c r="D269">
        <f t="shared" si="2"/>
        <v>8539.3397062369895</v>
      </c>
      <c r="E269">
        <f t="shared" si="3"/>
        <v>6640.7416669587637</v>
      </c>
      <c r="F269">
        <f t="shared" si="4"/>
        <v>2839805.8270787047</v>
      </c>
      <c r="H269">
        <f>B530</f>
        <v>286</v>
      </c>
      <c r="I269">
        <f t="shared" ref="I269:L269" si="8">C530</f>
        <v>15180.081373195753</v>
      </c>
      <c r="J269">
        <f t="shared" si="8"/>
        <v>666.98416013703115</v>
      </c>
      <c r="K269">
        <f t="shared" si="8"/>
        <v>14513.097213058722</v>
      </c>
      <c r="L269">
        <f t="shared" si="8"/>
        <v>207814.95616595165</v>
      </c>
    </row>
    <row r="270" spans="2:12" x14ac:dyDescent="0.25">
      <c r="B270">
        <v>26</v>
      </c>
      <c r="C270">
        <f t="shared" si="5"/>
        <v>15180.081373195753</v>
      </c>
      <c r="D270">
        <f t="shared" si="2"/>
        <v>8519.4174812361143</v>
      </c>
      <c r="E270">
        <f t="shared" si="3"/>
        <v>6660.6638919596389</v>
      </c>
      <c r="F270">
        <f t="shared" si="4"/>
        <v>2833145.1631867453</v>
      </c>
    </row>
    <row r="271" spans="2:12" x14ac:dyDescent="0.25">
      <c r="B271">
        <v>27</v>
      </c>
      <c r="C271">
        <f t="shared" si="5"/>
        <v>15180.081373195753</v>
      </c>
      <c r="D271">
        <f t="shared" si="2"/>
        <v>8499.4354895602355</v>
      </c>
      <c r="E271">
        <f t="shared" si="3"/>
        <v>6680.6458836355177</v>
      </c>
      <c r="F271">
        <f t="shared" si="4"/>
        <v>2826464.5173031096</v>
      </c>
    </row>
    <row r="272" spans="2:12" x14ac:dyDescent="0.25">
      <c r="B272">
        <v>28</v>
      </c>
      <c r="C272">
        <f t="shared" si="5"/>
        <v>15180.081373195753</v>
      </c>
      <c r="D272">
        <f t="shared" si="2"/>
        <v>8479.3935519093284</v>
      </c>
      <c r="E272">
        <f t="shared" si="3"/>
        <v>6700.6878212864249</v>
      </c>
      <c r="F272">
        <f t="shared" si="4"/>
        <v>2819763.8294818234</v>
      </c>
    </row>
    <row r="273" spans="2:6" x14ac:dyDescent="0.25">
      <c r="B273">
        <v>29</v>
      </c>
      <c r="C273">
        <f t="shared" si="5"/>
        <v>15180.081373195753</v>
      </c>
      <c r="D273">
        <f t="shared" si="2"/>
        <v>8459.2914884454694</v>
      </c>
      <c r="E273">
        <f t="shared" si="3"/>
        <v>6720.7898847502838</v>
      </c>
      <c r="F273">
        <f t="shared" si="4"/>
        <v>2813043.0395970731</v>
      </c>
    </row>
    <row r="274" spans="2:6" x14ac:dyDescent="0.25">
      <c r="B274">
        <v>30</v>
      </c>
      <c r="C274">
        <f t="shared" si="5"/>
        <v>15180.081373195753</v>
      </c>
      <c r="D274">
        <f t="shared" si="2"/>
        <v>8439.1291187912193</v>
      </c>
      <c r="E274">
        <f t="shared" si="3"/>
        <v>6740.952254404534</v>
      </c>
      <c r="F274">
        <f t="shared" si="4"/>
        <v>2806302.0873426688</v>
      </c>
    </row>
    <row r="275" spans="2:6" x14ac:dyDescent="0.25">
      <c r="B275">
        <v>31</v>
      </c>
      <c r="C275">
        <f t="shared" si="5"/>
        <v>15180.081373195753</v>
      </c>
      <c r="D275">
        <f t="shared" si="2"/>
        <v>8418.9062620280056</v>
      </c>
      <c r="E275">
        <f t="shared" si="3"/>
        <v>6761.1751111677477</v>
      </c>
      <c r="F275">
        <f t="shared" si="4"/>
        <v>2799540.9122315012</v>
      </c>
    </row>
    <row r="276" spans="2:6" x14ac:dyDescent="0.25">
      <c r="B276">
        <v>32</v>
      </c>
      <c r="C276">
        <f t="shared" si="5"/>
        <v>15180.081373195753</v>
      </c>
      <c r="D276">
        <f t="shared" si="2"/>
        <v>8398.6227366945041</v>
      </c>
      <c r="E276">
        <f t="shared" si="3"/>
        <v>6781.4586365012492</v>
      </c>
      <c r="F276">
        <f t="shared" si="4"/>
        <v>2792759.4535949999</v>
      </c>
    </row>
    <row r="277" spans="2:6" x14ac:dyDescent="0.25">
      <c r="B277">
        <v>33</v>
      </c>
      <c r="C277">
        <f t="shared" si="5"/>
        <v>15180.081373195753</v>
      </c>
      <c r="D277">
        <f t="shared" si="2"/>
        <v>8378.2783607849979</v>
      </c>
      <c r="E277">
        <f t="shared" si="3"/>
        <v>6801.8030124107554</v>
      </c>
      <c r="F277">
        <f t="shared" si="4"/>
        <v>2785957.6505825892</v>
      </c>
    </row>
    <row r="278" spans="2:6" x14ac:dyDescent="0.25">
      <c r="B278">
        <v>34</v>
      </c>
      <c r="C278">
        <f t="shared" si="5"/>
        <v>15180.081373195753</v>
      </c>
      <c r="D278">
        <f t="shared" si="2"/>
        <v>8357.8729517477677</v>
      </c>
      <c r="E278">
        <f t="shared" si="3"/>
        <v>6822.2084214479855</v>
      </c>
      <c r="F278">
        <f t="shared" si="4"/>
        <v>2779135.4421611414</v>
      </c>
    </row>
    <row r="279" spans="2:6" x14ac:dyDescent="0.25">
      <c r="B279">
        <v>35</v>
      </c>
      <c r="C279">
        <f t="shared" si="5"/>
        <v>15180.081373195753</v>
      </c>
      <c r="D279">
        <f t="shared" si="2"/>
        <v>8337.406326483424</v>
      </c>
      <c r="E279">
        <f t="shared" si="3"/>
        <v>6842.6750467123293</v>
      </c>
      <c r="F279">
        <f t="shared" si="4"/>
        <v>2772292.7671144293</v>
      </c>
    </row>
    <row r="280" spans="2:6" x14ac:dyDescent="0.25">
      <c r="B280">
        <v>36</v>
      </c>
      <c r="C280">
        <f t="shared" si="5"/>
        <v>15180.081373195753</v>
      </c>
      <c r="D280">
        <f t="shared" si="2"/>
        <v>8316.8783013432876</v>
      </c>
      <c r="E280">
        <f t="shared" si="3"/>
        <v>6863.2030718524657</v>
      </c>
      <c r="F280">
        <f t="shared" si="4"/>
        <v>2765429.5640425766</v>
      </c>
    </row>
    <row r="281" spans="2:6" x14ac:dyDescent="0.25">
      <c r="B281">
        <v>37</v>
      </c>
      <c r="C281">
        <f t="shared" si="5"/>
        <v>15180.081373195753</v>
      </c>
      <c r="D281">
        <f t="shared" si="2"/>
        <v>8296.2886921277295</v>
      </c>
      <c r="E281">
        <f t="shared" si="3"/>
        <v>6883.7926810680237</v>
      </c>
      <c r="F281">
        <f t="shared" si="4"/>
        <v>2758545.7713615084</v>
      </c>
    </row>
    <row r="282" spans="2:6" x14ac:dyDescent="0.25">
      <c r="B282">
        <v>38</v>
      </c>
      <c r="C282">
        <f t="shared" si="5"/>
        <v>15180.081373195753</v>
      </c>
      <c r="D282">
        <f t="shared" si="2"/>
        <v>8275.6373140845244</v>
      </c>
      <c r="E282">
        <f t="shared" si="3"/>
        <v>6904.4440591112289</v>
      </c>
      <c r="F282">
        <f t="shared" si="4"/>
        <v>2751641.3273023972</v>
      </c>
    </row>
    <row r="283" spans="2:6" x14ac:dyDescent="0.25">
      <c r="B283">
        <v>39</v>
      </c>
      <c r="C283">
        <f t="shared" si="5"/>
        <v>15180.081373195753</v>
      </c>
      <c r="D283">
        <f t="shared" si="2"/>
        <v>8254.92398190719</v>
      </c>
      <c r="E283">
        <f t="shared" si="3"/>
        <v>6925.1573912885633</v>
      </c>
      <c r="F283">
        <f t="shared" si="4"/>
        <v>2744716.1699111084</v>
      </c>
    </row>
    <row r="284" spans="2:6" x14ac:dyDescent="0.25">
      <c r="B284">
        <v>40</v>
      </c>
      <c r="C284">
        <f t="shared" si="5"/>
        <v>15180.081373195753</v>
      </c>
      <c r="D284">
        <f t="shared" si="2"/>
        <v>8234.1485097333243</v>
      </c>
      <c r="E284">
        <f t="shared" si="3"/>
        <v>6945.9328634624289</v>
      </c>
      <c r="F284">
        <f t="shared" si="4"/>
        <v>2737770.2370476462</v>
      </c>
    </row>
    <row r="285" spans="2:6" x14ac:dyDescent="0.25">
      <c r="B285">
        <v>41</v>
      </c>
      <c r="C285">
        <f t="shared" si="5"/>
        <v>15180.081373195753</v>
      </c>
      <c r="D285">
        <f t="shared" si="2"/>
        <v>8213.3107111429381</v>
      </c>
      <c r="E285">
        <f t="shared" si="3"/>
        <v>6966.7706620528152</v>
      </c>
      <c r="F285">
        <f t="shared" si="4"/>
        <v>2730803.4663855932</v>
      </c>
    </row>
    <row r="286" spans="2:6" x14ac:dyDescent="0.25">
      <c r="B286">
        <v>42</v>
      </c>
      <c r="C286">
        <f t="shared" si="5"/>
        <v>15180.081373195753</v>
      </c>
      <c r="D286">
        <f t="shared" si="2"/>
        <v>8192.410399156779</v>
      </c>
      <c r="E286">
        <f t="shared" si="3"/>
        <v>6987.6709740389742</v>
      </c>
      <c r="F286">
        <f t="shared" si="4"/>
        <v>2723815.7954115542</v>
      </c>
    </row>
    <row r="287" spans="2:6" x14ac:dyDescent="0.25">
      <c r="B287">
        <v>43</v>
      </c>
      <c r="C287">
        <f t="shared" si="5"/>
        <v>15180.081373195753</v>
      </c>
      <c r="D287">
        <f t="shared" si="2"/>
        <v>8171.4473862346613</v>
      </c>
      <c r="E287">
        <f t="shared" si="3"/>
        <v>7008.633986961092</v>
      </c>
      <c r="F287">
        <f t="shared" si="4"/>
        <v>2716807.1614245931</v>
      </c>
    </row>
    <row r="288" spans="2:6" x14ac:dyDescent="0.25">
      <c r="B288">
        <v>44</v>
      </c>
      <c r="C288">
        <f t="shared" si="5"/>
        <v>15180.081373195753</v>
      </c>
      <c r="D288">
        <f t="shared" si="2"/>
        <v>8150.4214842737783</v>
      </c>
      <c r="E288">
        <f t="shared" si="3"/>
        <v>7029.6598889219749</v>
      </c>
      <c r="F288">
        <f t="shared" si="4"/>
        <v>2709777.5015356713</v>
      </c>
    </row>
    <row r="289" spans="2:6" x14ac:dyDescent="0.25">
      <c r="B289">
        <v>45</v>
      </c>
      <c r="C289">
        <f t="shared" si="5"/>
        <v>15180.081373195753</v>
      </c>
      <c r="D289">
        <f t="shared" si="2"/>
        <v>8129.3325046070131</v>
      </c>
      <c r="E289">
        <f t="shared" si="3"/>
        <v>7050.7488685887402</v>
      </c>
      <c r="F289">
        <f t="shared" si="4"/>
        <v>2702726.7526670825</v>
      </c>
    </row>
    <row r="290" spans="2:6" x14ac:dyDescent="0.25">
      <c r="B290">
        <v>46</v>
      </c>
      <c r="C290">
        <f t="shared" si="5"/>
        <v>15180.081373195753</v>
      </c>
      <c r="D290">
        <f t="shared" si="2"/>
        <v>8108.1802580012472</v>
      </c>
      <c r="E290">
        <f t="shared" si="3"/>
        <v>7071.901115194506</v>
      </c>
      <c r="F290">
        <f t="shared" si="4"/>
        <v>2695654.851551888</v>
      </c>
    </row>
    <row r="291" spans="2:6" x14ac:dyDescent="0.25">
      <c r="B291">
        <v>47</v>
      </c>
      <c r="C291">
        <f t="shared" si="5"/>
        <v>15180.081373195753</v>
      </c>
      <c r="D291">
        <f t="shared" si="2"/>
        <v>8086.964554655664</v>
      </c>
      <c r="E291">
        <f t="shared" si="3"/>
        <v>7093.1168185400893</v>
      </c>
      <c r="F291">
        <f t="shared" si="4"/>
        <v>2688561.7347333478</v>
      </c>
    </row>
    <row r="292" spans="2:6" x14ac:dyDescent="0.25">
      <c r="B292">
        <v>48</v>
      </c>
      <c r="C292">
        <f t="shared" si="5"/>
        <v>15180.081373195753</v>
      </c>
      <c r="D292">
        <f t="shared" si="2"/>
        <v>8065.6852042000428</v>
      </c>
      <c r="E292">
        <f t="shared" si="3"/>
        <v>7114.3961689957105</v>
      </c>
      <c r="F292">
        <f t="shared" si="4"/>
        <v>2681447.3385643521</v>
      </c>
    </row>
    <row r="293" spans="2:6" x14ac:dyDescent="0.25">
      <c r="B293">
        <v>49</v>
      </c>
      <c r="C293">
        <f t="shared" si="5"/>
        <v>15180.081373195753</v>
      </c>
      <c r="D293">
        <f t="shared" si="2"/>
        <v>8044.3420156930561</v>
      </c>
      <c r="E293">
        <f t="shared" si="3"/>
        <v>7135.7393575026972</v>
      </c>
      <c r="F293">
        <f t="shared" si="4"/>
        <v>2674311.5992068495</v>
      </c>
    </row>
    <row r="294" spans="2:6" x14ac:dyDescent="0.25">
      <c r="B294">
        <v>50</v>
      </c>
      <c r="C294">
        <f t="shared" si="5"/>
        <v>15180.081373195753</v>
      </c>
      <c r="D294">
        <f t="shared" si="2"/>
        <v>8022.9347976205472</v>
      </c>
      <c r="E294">
        <f t="shared" si="3"/>
        <v>7157.146575575206</v>
      </c>
      <c r="F294">
        <f t="shared" si="4"/>
        <v>2667154.4526312742</v>
      </c>
    </row>
    <row r="295" spans="2:6" x14ac:dyDescent="0.25">
      <c r="B295">
        <v>51</v>
      </c>
      <c r="C295">
        <f t="shared" si="5"/>
        <v>15180.081373195753</v>
      </c>
      <c r="D295">
        <f t="shared" si="2"/>
        <v>8001.4633578938219</v>
      </c>
      <c r="E295">
        <f t="shared" si="3"/>
        <v>7178.6180153019313</v>
      </c>
      <c r="F295">
        <f t="shared" si="4"/>
        <v>2659975.8346159724</v>
      </c>
    </row>
    <row r="296" spans="2:6" x14ac:dyDescent="0.25">
      <c r="B296">
        <v>52</v>
      </c>
      <c r="C296">
        <f t="shared" si="5"/>
        <v>15180.081373195753</v>
      </c>
      <c r="D296">
        <f t="shared" si="2"/>
        <v>7979.9275038479163</v>
      </c>
      <c r="E296">
        <f t="shared" si="3"/>
        <v>7200.1538693478369</v>
      </c>
      <c r="F296">
        <f t="shared" si="4"/>
        <v>2652775.6807466247</v>
      </c>
    </row>
    <row r="297" spans="2:6" x14ac:dyDescent="0.25">
      <c r="B297">
        <v>53</v>
      </c>
      <c r="C297">
        <f t="shared" si="5"/>
        <v>15180.081373195753</v>
      </c>
      <c r="D297">
        <f t="shared" si="2"/>
        <v>7958.3270422398737</v>
      </c>
      <c r="E297">
        <f t="shared" si="3"/>
        <v>7221.7543309558796</v>
      </c>
      <c r="F297">
        <f t="shared" si="4"/>
        <v>2645553.9264156688</v>
      </c>
    </row>
    <row r="298" spans="2:6" x14ac:dyDescent="0.25">
      <c r="B298">
        <v>54</v>
      </c>
      <c r="C298">
        <f t="shared" si="5"/>
        <v>15180.081373195753</v>
      </c>
      <c r="D298">
        <f t="shared" si="2"/>
        <v>7936.6617792470061</v>
      </c>
      <c r="E298">
        <f t="shared" si="3"/>
        <v>7243.4195939487472</v>
      </c>
      <c r="F298">
        <f t="shared" si="4"/>
        <v>2638310.5068217199</v>
      </c>
    </row>
    <row r="299" spans="2:6" x14ac:dyDescent="0.25">
      <c r="B299">
        <v>55</v>
      </c>
      <c r="C299">
        <f t="shared" si="5"/>
        <v>15180.081373195753</v>
      </c>
      <c r="D299">
        <f t="shared" si="2"/>
        <v>7914.9315204651584</v>
      </c>
      <c r="E299">
        <f t="shared" si="3"/>
        <v>7265.1498527305948</v>
      </c>
      <c r="F299">
        <f t="shared" si="4"/>
        <v>2631045.3569689891</v>
      </c>
    </row>
    <row r="300" spans="2:6" x14ac:dyDescent="0.25">
      <c r="B300">
        <v>56</v>
      </c>
      <c r="C300">
        <f t="shared" si="5"/>
        <v>15180.081373195753</v>
      </c>
      <c r="D300">
        <f t="shared" si="2"/>
        <v>7893.1360709069668</v>
      </c>
      <c r="E300">
        <f t="shared" si="3"/>
        <v>7286.9453022887865</v>
      </c>
      <c r="F300">
        <f t="shared" si="4"/>
        <v>2623758.4116667002</v>
      </c>
    </row>
    <row r="301" spans="2:6" x14ac:dyDescent="0.25">
      <c r="B301">
        <v>57</v>
      </c>
      <c r="C301">
        <f t="shared" si="5"/>
        <v>15180.081373195753</v>
      </c>
      <c r="D301">
        <f t="shared" si="2"/>
        <v>7871.2752350001001</v>
      </c>
      <c r="E301">
        <f t="shared" si="3"/>
        <v>7308.8061381956531</v>
      </c>
      <c r="F301">
        <f t="shared" si="4"/>
        <v>2616449.6055285046</v>
      </c>
    </row>
    <row r="302" spans="2:6" x14ac:dyDescent="0.25">
      <c r="B302">
        <v>58</v>
      </c>
      <c r="C302">
        <f t="shared" si="5"/>
        <v>15180.081373195753</v>
      </c>
      <c r="D302">
        <f t="shared" si="2"/>
        <v>7849.3488165855133</v>
      </c>
      <c r="E302">
        <f t="shared" si="3"/>
        <v>7330.73255661024</v>
      </c>
      <c r="F302">
        <f t="shared" si="4"/>
        <v>2609118.8729718942</v>
      </c>
    </row>
    <row r="303" spans="2:6" x14ac:dyDescent="0.25">
      <c r="B303">
        <v>59</v>
      </c>
      <c r="C303">
        <f t="shared" si="5"/>
        <v>15180.081373195753</v>
      </c>
      <c r="D303">
        <f t="shared" si="2"/>
        <v>7827.3566189156818</v>
      </c>
      <c r="E303">
        <f t="shared" si="3"/>
        <v>7352.7247542800715</v>
      </c>
      <c r="F303">
        <f t="shared" si="4"/>
        <v>2601766.1482176143</v>
      </c>
    </row>
    <row r="304" spans="2:6" x14ac:dyDescent="0.25">
      <c r="B304">
        <v>60</v>
      </c>
      <c r="C304">
        <f t="shared" si="5"/>
        <v>15180.081373195753</v>
      </c>
      <c r="D304">
        <f t="shared" si="2"/>
        <v>7805.2984446528426</v>
      </c>
      <c r="E304">
        <f t="shared" si="3"/>
        <v>7374.7829285429107</v>
      </c>
      <c r="F304">
        <f t="shared" si="4"/>
        <v>2594391.3652890716</v>
      </c>
    </row>
    <row r="305" spans="2:6" x14ac:dyDescent="0.25">
      <c r="B305">
        <v>61</v>
      </c>
      <c r="C305">
        <f t="shared" si="5"/>
        <v>15180.081373195753</v>
      </c>
      <c r="D305">
        <f t="shared" si="2"/>
        <v>7783.1740958672135</v>
      </c>
      <c r="E305">
        <f t="shared" si="3"/>
        <v>7396.9072773285397</v>
      </c>
      <c r="F305">
        <f t="shared" si="4"/>
        <v>2586994.4580117431</v>
      </c>
    </row>
    <row r="306" spans="2:6" x14ac:dyDescent="0.25">
      <c r="B306">
        <v>62</v>
      </c>
      <c r="C306">
        <f t="shared" si="5"/>
        <v>15180.081373195753</v>
      </c>
      <c r="D306">
        <f t="shared" si="2"/>
        <v>7760.9833740352287</v>
      </c>
      <c r="E306">
        <f t="shared" si="3"/>
        <v>7419.0979991605245</v>
      </c>
      <c r="F306">
        <f t="shared" si="4"/>
        <v>2579575.3600125825</v>
      </c>
    </row>
    <row r="307" spans="2:6" x14ac:dyDescent="0.25">
      <c r="B307">
        <v>63</v>
      </c>
      <c r="C307">
        <f t="shared" si="5"/>
        <v>15180.081373195753</v>
      </c>
      <c r="D307">
        <f t="shared" si="2"/>
        <v>7738.7260800377471</v>
      </c>
      <c r="E307">
        <f t="shared" si="3"/>
        <v>7441.3552931580061</v>
      </c>
      <c r="F307">
        <f t="shared" si="4"/>
        <v>2572134.0047194245</v>
      </c>
    </row>
    <row r="308" spans="2:6" x14ac:dyDescent="0.25">
      <c r="B308">
        <v>64</v>
      </c>
      <c r="C308">
        <f t="shared" si="5"/>
        <v>15180.081373195753</v>
      </c>
      <c r="D308">
        <f t="shared" si="2"/>
        <v>7716.4020141582732</v>
      </c>
      <c r="E308">
        <f t="shared" si="3"/>
        <v>7463.67935903748</v>
      </c>
      <c r="F308">
        <f t="shared" si="4"/>
        <v>2564670.3253603871</v>
      </c>
    </row>
    <row r="309" spans="2:6" x14ac:dyDescent="0.25">
      <c r="B309">
        <v>65</v>
      </c>
      <c r="C309">
        <f t="shared" si="5"/>
        <v>15180.081373195753</v>
      </c>
      <c r="D309">
        <f t="shared" si="2"/>
        <v>7694.0109760811611</v>
      </c>
      <c r="E309">
        <f t="shared" si="3"/>
        <v>7486.0703971145922</v>
      </c>
      <c r="F309">
        <f t="shared" si="4"/>
        <v>2557184.2549632727</v>
      </c>
    </row>
    <row r="310" spans="2:6" x14ac:dyDescent="0.25">
      <c r="B310">
        <v>66</v>
      </c>
      <c r="C310">
        <f t="shared" si="5"/>
        <v>15180.081373195753</v>
      </c>
      <c r="D310">
        <f t="shared" ref="D310:D373" si="9">F309*0.036/12</f>
        <v>7671.5527648898178</v>
      </c>
      <c r="E310">
        <f t="shared" ref="E310:E373" si="10">C310-D310</f>
        <v>7508.5286083059354</v>
      </c>
      <c r="F310">
        <f t="shared" ref="F310:F373" si="11">F309-E310</f>
        <v>2549675.7263549669</v>
      </c>
    </row>
    <row r="311" spans="2:6" x14ac:dyDescent="0.25">
      <c r="B311">
        <v>67</v>
      </c>
      <c r="C311">
        <f t="shared" ref="C311:C374" si="12">C310</f>
        <v>15180.081373195753</v>
      </c>
      <c r="D311">
        <f t="shared" si="9"/>
        <v>7649.0271790648994</v>
      </c>
      <c r="E311">
        <f t="shared" si="10"/>
        <v>7531.0541941308538</v>
      </c>
      <c r="F311">
        <f t="shared" si="11"/>
        <v>2542144.6721608359</v>
      </c>
    </row>
    <row r="312" spans="2:6" x14ac:dyDescent="0.25">
      <c r="B312">
        <v>68</v>
      </c>
      <c r="C312">
        <f t="shared" si="12"/>
        <v>15180.081373195753</v>
      </c>
      <c r="D312">
        <f t="shared" si="9"/>
        <v>7626.4340164825071</v>
      </c>
      <c r="E312">
        <f t="shared" si="10"/>
        <v>7553.6473567132462</v>
      </c>
      <c r="F312">
        <f t="shared" si="11"/>
        <v>2534591.0248041227</v>
      </c>
    </row>
    <row r="313" spans="2:6" x14ac:dyDescent="0.25">
      <c r="B313">
        <v>69</v>
      </c>
      <c r="C313">
        <f t="shared" si="12"/>
        <v>15180.081373195753</v>
      </c>
      <c r="D313">
        <f t="shared" si="9"/>
        <v>7603.7730744123683</v>
      </c>
      <c r="E313">
        <f t="shared" si="10"/>
        <v>7576.308298783385</v>
      </c>
      <c r="F313">
        <f t="shared" si="11"/>
        <v>2527014.7165053394</v>
      </c>
    </row>
    <row r="314" spans="2:6" x14ac:dyDescent="0.25">
      <c r="B314">
        <v>70</v>
      </c>
      <c r="C314">
        <f t="shared" si="12"/>
        <v>15180.081373195753</v>
      </c>
      <c r="D314">
        <f t="shared" si="9"/>
        <v>7581.0441495160167</v>
      </c>
      <c r="E314">
        <f t="shared" si="10"/>
        <v>7599.0372236797366</v>
      </c>
      <c r="F314">
        <f t="shared" si="11"/>
        <v>2519415.6792816594</v>
      </c>
    </row>
    <row r="315" spans="2:6" x14ac:dyDescent="0.25">
      <c r="B315">
        <v>71</v>
      </c>
      <c r="C315">
        <f t="shared" si="12"/>
        <v>15180.081373195753</v>
      </c>
      <c r="D315">
        <f t="shared" si="9"/>
        <v>7558.2470378449771</v>
      </c>
      <c r="E315">
        <f t="shared" si="10"/>
        <v>7621.8343353507762</v>
      </c>
      <c r="F315">
        <f t="shared" si="11"/>
        <v>2511793.8449463085</v>
      </c>
    </row>
    <row r="316" spans="2:6" x14ac:dyDescent="0.25">
      <c r="B316">
        <v>72</v>
      </c>
      <c r="C316">
        <f t="shared" si="12"/>
        <v>15180.081373195753</v>
      </c>
      <c r="D316">
        <f t="shared" si="9"/>
        <v>7535.3815348389253</v>
      </c>
      <c r="E316">
        <f t="shared" si="10"/>
        <v>7644.699838356828</v>
      </c>
      <c r="F316">
        <f t="shared" si="11"/>
        <v>2504149.1451079515</v>
      </c>
    </row>
    <row r="317" spans="2:6" x14ac:dyDescent="0.25">
      <c r="B317">
        <v>73</v>
      </c>
      <c r="C317">
        <f t="shared" si="12"/>
        <v>15180.081373195753</v>
      </c>
      <c r="D317">
        <f t="shared" si="9"/>
        <v>7512.4474353238538</v>
      </c>
      <c r="E317">
        <f t="shared" si="10"/>
        <v>7667.6339378718994</v>
      </c>
      <c r="F317">
        <f t="shared" si="11"/>
        <v>2496481.5111700795</v>
      </c>
    </row>
    <row r="318" spans="2:6" x14ac:dyDescent="0.25">
      <c r="B318">
        <v>74</v>
      </c>
      <c r="C318">
        <f t="shared" si="12"/>
        <v>15180.081373195753</v>
      </c>
      <c r="D318">
        <f t="shared" si="9"/>
        <v>7489.4445335102382</v>
      </c>
      <c r="E318">
        <f t="shared" si="10"/>
        <v>7690.636839685515</v>
      </c>
      <c r="F318">
        <f t="shared" si="11"/>
        <v>2488790.874330394</v>
      </c>
    </row>
    <row r="319" spans="2:6" x14ac:dyDescent="0.25">
      <c r="B319">
        <v>75</v>
      </c>
      <c r="C319">
        <f t="shared" si="12"/>
        <v>15180.081373195753</v>
      </c>
      <c r="D319">
        <f t="shared" si="9"/>
        <v>7466.3726229911808</v>
      </c>
      <c r="E319">
        <f t="shared" si="10"/>
        <v>7713.7087502045724</v>
      </c>
      <c r="F319">
        <f t="shared" si="11"/>
        <v>2481077.1655801893</v>
      </c>
    </row>
    <row r="320" spans="2:6" x14ac:dyDescent="0.25">
      <c r="B320">
        <v>76</v>
      </c>
      <c r="C320">
        <f t="shared" si="12"/>
        <v>15180.081373195753</v>
      </c>
      <c r="D320">
        <f t="shared" si="9"/>
        <v>7443.2314967405682</v>
      </c>
      <c r="E320">
        <f t="shared" si="10"/>
        <v>7736.849876455185</v>
      </c>
      <c r="F320">
        <f t="shared" si="11"/>
        <v>2473340.3157037343</v>
      </c>
    </row>
    <row r="321" spans="2:6" x14ac:dyDescent="0.25">
      <c r="B321">
        <v>77</v>
      </c>
      <c r="C321">
        <f t="shared" si="12"/>
        <v>15180.081373195753</v>
      </c>
      <c r="D321">
        <f t="shared" si="9"/>
        <v>7420.0209471112021</v>
      </c>
      <c r="E321">
        <f t="shared" si="10"/>
        <v>7760.0604260845512</v>
      </c>
      <c r="F321">
        <f t="shared" si="11"/>
        <v>2465580.25527765</v>
      </c>
    </row>
    <row r="322" spans="2:6" x14ac:dyDescent="0.25">
      <c r="B322">
        <v>78</v>
      </c>
      <c r="C322">
        <f t="shared" si="12"/>
        <v>15180.081373195753</v>
      </c>
      <c r="D322">
        <f t="shared" si="9"/>
        <v>7396.7407658329494</v>
      </c>
      <c r="E322">
        <f t="shared" si="10"/>
        <v>7783.3406073628039</v>
      </c>
      <c r="F322">
        <f t="shared" si="11"/>
        <v>2457796.9146702872</v>
      </c>
    </row>
    <row r="323" spans="2:6" x14ac:dyDescent="0.25">
      <c r="B323">
        <v>79</v>
      </c>
      <c r="C323">
        <f t="shared" si="12"/>
        <v>15180.081373195753</v>
      </c>
      <c r="D323">
        <f t="shared" si="9"/>
        <v>7373.3907440108605</v>
      </c>
      <c r="E323">
        <f t="shared" si="10"/>
        <v>7806.6906291848927</v>
      </c>
      <c r="F323">
        <f t="shared" si="11"/>
        <v>2449990.2240411025</v>
      </c>
    </row>
    <row r="324" spans="2:6" x14ac:dyDescent="0.25">
      <c r="B324">
        <v>80</v>
      </c>
      <c r="C324">
        <f t="shared" si="12"/>
        <v>15180.081373195753</v>
      </c>
      <c r="D324">
        <f t="shared" si="9"/>
        <v>7349.970672123306</v>
      </c>
      <c r="E324">
        <f t="shared" si="10"/>
        <v>7830.1107010724472</v>
      </c>
      <c r="F324">
        <f t="shared" si="11"/>
        <v>2442160.11334003</v>
      </c>
    </row>
    <row r="325" spans="2:6" x14ac:dyDescent="0.25">
      <c r="B325">
        <v>81</v>
      </c>
      <c r="C325">
        <f t="shared" si="12"/>
        <v>15180.081373195753</v>
      </c>
      <c r="D325">
        <f t="shared" si="9"/>
        <v>7326.4803400200899</v>
      </c>
      <c r="E325">
        <f t="shared" si="10"/>
        <v>7853.6010331756634</v>
      </c>
      <c r="F325">
        <f t="shared" si="11"/>
        <v>2434306.5123068541</v>
      </c>
    </row>
    <row r="326" spans="2:6" x14ac:dyDescent="0.25">
      <c r="B326">
        <v>82</v>
      </c>
      <c r="C326">
        <f t="shared" si="12"/>
        <v>15180.081373195753</v>
      </c>
      <c r="D326">
        <f t="shared" si="9"/>
        <v>7302.9195369205618</v>
      </c>
      <c r="E326">
        <f t="shared" si="10"/>
        <v>7877.1618362751915</v>
      </c>
      <c r="F326">
        <f t="shared" si="11"/>
        <v>2426429.3504705788</v>
      </c>
    </row>
    <row r="327" spans="2:6" x14ac:dyDescent="0.25">
      <c r="B327">
        <v>83</v>
      </c>
      <c r="C327">
        <f t="shared" si="12"/>
        <v>15180.081373195753</v>
      </c>
      <c r="D327">
        <f t="shared" si="9"/>
        <v>7279.288051411736</v>
      </c>
      <c r="E327">
        <f t="shared" si="10"/>
        <v>7900.7933217840173</v>
      </c>
      <c r="F327">
        <f t="shared" si="11"/>
        <v>2418528.5571487946</v>
      </c>
    </row>
    <row r="328" spans="2:6" x14ac:dyDescent="0.25">
      <c r="B328">
        <v>84</v>
      </c>
      <c r="C328">
        <f t="shared" si="12"/>
        <v>15180.081373195753</v>
      </c>
      <c r="D328">
        <f t="shared" si="9"/>
        <v>7255.5856714463835</v>
      </c>
      <c r="E328">
        <f t="shared" si="10"/>
        <v>7924.4957017493698</v>
      </c>
      <c r="F328">
        <f t="shared" si="11"/>
        <v>2410604.0614470453</v>
      </c>
    </row>
    <row r="329" spans="2:6" x14ac:dyDescent="0.25">
      <c r="B329">
        <v>85</v>
      </c>
      <c r="C329">
        <f t="shared" si="12"/>
        <v>15180.081373195753</v>
      </c>
      <c r="D329">
        <f t="shared" si="9"/>
        <v>7231.8121843411354</v>
      </c>
      <c r="E329">
        <f t="shared" si="10"/>
        <v>7948.2691888546178</v>
      </c>
      <c r="F329">
        <f t="shared" si="11"/>
        <v>2402655.7922581905</v>
      </c>
    </row>
    <row r="330" spans="2:6" x14ac:dyDescent="0.25">
      <c r="B330">
        <v>86</v>
      </c>
      <c r="C330">
        <f t="shared" si="12"/>
        <v>15180.081373195753</v>
      </c>
      <c r="D330">
        <f t="shared" si="9"/>
        <v>7207.9673767745708</v>
      </c>
      <c r="E330">
        <f t="shared" si="10"/>
        <v>7972.1139964211825</v>
      </c>
      <c r="F330">
        <f t="shared" si="11"/>
        <v>2394683.6782617695</v>
      </c>
    </row>
    <row r="331" spans="2:6" x14ac:dyDescent="0.25">
      <c r="B331">
        <v>87</v>
      </c>
      <c r="C331">
        <f t="shared" si="12"/>
        <v>15180.081373195753</v>
      </c>
      <c r="D331">
        <f t="shared" si="9"/>
        <v>7184.0510347853078</v>
      </c>
      <c r="E331">
        <f t="shared" si="10"/>
        <v>7996.0303384104454</v>
      </c>
      <c r="F331">
        <f t="shared" si="11"/>
        <v>2386687.6479233592</v>
      </c>
    </row>
    <row r="332" spans="2:6" x14ac:dyDescent="0.25">
      <c r="B332">
        <v>88</v>
      </c>
      <c r="C332">
        <f t="shared" si="12"/>
        <v>15180.081373195753</v>
      </c>
      <c r="D332">
        <f t="shared" si="9"/>
        <v>7160.0629437700773</v>
      </c>
      <c r="E332">
        <f t="shared" si="10"/>
        <v>8020.018429425676</v>
      </c>
      <c r="F332">
        <f t="shared" si="11"/>
        <v>2378667.6294939336</v>
      </c>
    </row>
    <row r="333" spans="2:6" x14ac:dyDescent="0.25">
      <c r="B333">
        <v>89</v>
      </c>
      <c r="C333">
        <f t="shared" si="12"/>
        <v>15180.081373195753</v>
      </c>
      <c r="D333">
        <f t="shared" si="9"/>
        <v>7136.0028884818012</v>
      </c>
      <c r="E333">
        <f t="shared" si="10"/>
        <v>8044.0784847139521</v>
      </c>
      <c r="F333">
        <f t="shared" si="11"/>
        <v>2370623.5510092196</v>
      </c>
    </row>
    <row r="334" spans="2:6" x14ac:dyDescent="0.25">
      <c r="B334">
        <v>90</v>
      </c>
      <c r="C334">
        <f t="shared" si="12"/>
        <v>15180.081373195753</v>
      </c>
      <c r="D334">
        <f t="shared" si="9"/>
        <v>7111.8706530276577</v>
      </c>
      <c r="E334">
        <f t="shared" si="10"/>
        <v>8068.2107201680956</v>
      </c>
      <c r="F334">
        <f t="shared" si="11"/>
        <v>2362555.3402890516</v>
      </c>
    </row>
    <row r="335" spans="2:6" x14ac:dyDescent="0.25">
      <c r="B335">
        <v>91</v>
      </c>
      <c r="C335">
        <f t="shared" si="12"/>
        <v>15180.081373195753</v>
      </c>
      <c r="D335">
        <f t="shared" si="9"/>
        <v>7087.6660208671537</v>
      </c>
      <c r="E335">
        <f t="shared" si="10"/>
        <v>8092.4153523285995</v>
      </c>
      <c r="F335">
        <f t="shared" si="11"/>
        <v>2354462.924936723</v>
      </c>
    </row>
    <row r="336" spans="2:6" x14ac:dyDescent="0.25">
      <c r="B336">
        <v>92</v>
      </c>
      <c r="C336">
        <f t="shared" si="12"/>
        <v>15180.081373195753</v>
      </c>
      <c r="D336">
        <f t="shared" si="9"/>
        <v>7063.3887748101688</v>
      </c>
      <c r="E336">
        <f t="shared" si="10"/>
        <v>8116.6925983855845</v>
      </c>
      <c r="F336">
        <f t="shared" si="11"/>
        <v>2346346.2323383372</v>
      </c>
    </row>
    <row r="337" spans="2:6" x14ac:dyDescent="0.25">
      <c r="B337">
        <v>93</v>
      </c>
      <c r="C337">
        <f t="shared" si="12"/>
        <v>15180.081373195753</v>
      </c>
      <c r="D337">
        <f t="shared" si="9"/>
        <v>7039.0386970150112</v>
      </c>
      <c r="E337">
        <f t="shared" si="10"/>
        <v>8141.0426761807421</v>
      </c>
      <c r="F337">
        <f t="shared" si="11"/>
        <v>2338205.1896621566</v>
      </c>
    </row>
    <row r="338" spans="2:6" x14ac:dyDescent="0.25">
      <c r="B338">
        <v>94</v>
      </c>
      <c r="C338">
        <f t="shared" si="12"/>
        <v>15180.081373195753</v>
      </c>
      <c r="D338">
        <f t="shared" si="9"/>
        <v>7014.615568986469</v>
      </c>
      <c r="E338">
        <f t="shared" si="10"/>
        <v>8165.4658042092842</v>
      </c>
      <c r="F338">
        <f t="shared" si="11"/>
        <v>2330039.7238579472</v>
      </c>
    </row>
    <row r="339" spans="2:6" x14ac:dyDescent="0.25">
      <c r="B339">
        <v>95</v>
      </c>
      <c r="C339">
        <f t="shared" si="12"/>
        <v>15180.081373195753</v>
      </c>
      <c r="D339">
        <f t="shared" si="9"/>
        <v>6990.1191715738414</v>
      </c>
      <c r="E339">
        <f t="shared" si="10"/>
        <v>8189.9622016219118</v>
      </c>
      <c r="F339">
        <f t="shared" si="11"/>
        <v>2321849.7616563253</v>
      </c>
    </row>
    <row r="340" spans="2:6" x14ac:dyDescent="0.25">
      <c r="B340">
        <v>96</v>
      </c>
      <c r="C340">
        <f t="shared" si="12"/>
        <v>15180.081373195753</v>
      </c>
      <c r="D340">
        <f t="shared" si="9"/>
        <v>6965.5492849689754</v>
      </c>
      <c r="E340">
        <f t="shared" si="10"/>
        <v>8214.532088226777</v>
      </c>
      <c r="F340">
        <f t="shared" si="11"/>
        <v>2313635.2295680987</v>
      </c>
    </row>
    <row r="341" spans="2:6" x14ac:dyDescent="0.25">
      <c r="B341">
        <v>97</v>
      </c>
      <c r="C341">
        <f t="shared" si="12"/>
        <v>15180.081373195753</v>
      </c>
      <c r="D341">
        <f t="shared" si="9"/>
        <v>6940.9056887042962</v>
      </c>
      <c r="E341">
        <f t="shared" si="10"/>
        <v>8239.1756844914562</v>
      </c>
      <c r="F341">
        <f t="shared" si="11"/>
        <v>2305396.053883607</v>
      </c>
    </row>
    <row r="342" spans="2:6" x14ac:dyDescent="0.25">
      <c r="B342">
        <v>98</v>
      </c>
      <c r="C342">
        <f t="shared" si="12"/>
        <v>15180.081373195753</v>
      </c>
      <c r="D342">
        <f t="shared" si="9"/>
        <v>6916.1881616508208</v>
      </c>
      <c r="E342">
        <f t="shared" si="10"/>
        <v>8263.8932115449315</v>
      </c>
      <c r="F342">
        <f t="shared" si="11"/>
        <v>2297132.1606720621</v>
      </c>
    </row>
    <row r="343" spans="2:6" x14ac:dyDescent="0.25">
      <c r="B343">
        <v>99</v>
      </c>
      <c r="C343">
        <f t="shared" si="12"/>
        <v>15180.081373195753</v>
      </c>
      <c r="D343">
        <f t="shared" si="9"/>
        <v>6891.3964820161855</v>
      </c>
      <c r="E343">
        <f t="shared" si="10"/>
        <v>8288.6848911795678</v>
      </c>
      <c r="F343">
        <f t="shared" si="11"/>
        <v>2288843.4757808824</v>
      </c>
    </row>
    <row r="344" spans="2:6" x14ac:dyDescent="0.25">
      <c r="B344">
        <v>100</v>
      </c>
      <c r="C344">
        <f t="shared" si="12"/>
        <v>15180.081373195753</v>
      </c>
      <c r="D344">
        <f t="shared" si="9"/>
        <v>6866.5304273426473</v>
      </c>
      <c r="E344">
        <f t="shared" si="10"/>
        <v>8313.5509458531051</v>
      </c>
      <c r="F344">
        <f t="shared" si="11"/>
        <v>2280529.9248350295</v>
      </c>
    </row>
    <row r="345" spans="2:6" x14ac:dyDescent="0.25">
      <c r="B345">
        <v>101</v>
      </c>
      <c r="C345">
        <f t="shared" si="12"/>
        <v>15180.081373195753</v>
      </c>
      <c r="D345">
        <f t="shared" si="9"/>
        <v>6841.5897745050888</v>
      </c>
      <c r="E345">
        <f t="shared" si="10"/>
        <v>8338.4915986906635</v>
      </c>
      <c r="F345">
        <f t="shared" si="11"/>
        <v>2272191.4332363387</v>
      </c>
    </row>
    <row r="346" spans="2:6" x14ac:dyDescent="0.25">
      <c r="B346">
        <v>102</v>
      </c>
      <c r="C346">
        <f t="shared" si="12"/>
        <v>15180.081373195753</v>
      </c>
      <c r="D346">
        <f t="shared" si="9"/>
        <v>6816.5742997090156</v>
      </c>
      <c r="E346">
        <f t="shared" si="10"/>
        <v>8363.5070734867368</v>
      </c>
      <c r="F346">
        <f t="shared" si="11"/>
        <v>2263827.926162852</v>
      </c>
    </row>
    <row r="347" spans="2:6" x14ac:dyDescent="0.25">
      <c r="B347">
        <v>103</v>
      </c>
      <c r="C347">
        <f t="shared" si="12"/>
        <v>15180.081373195753</v>
      </c>
      <c r="D347">
        <f t="shared" si="9"/>
        <v>6791.4837784885558</v>
      </c>
      <c r="E347">
        <f t="shared" si="10"/>
        <v>8388.5975947071965</v>
      </c>
      <c r="F347">
        <f t="shared" si="11"/>
        <v>2255439.3285681447</v>
      </c>
    </row>
    <row r="348" spans="2:6" x14ac:dyDescent="0.25">
      <c r="B348">
        <v>104</v>
      </c>
      <c r="C348">
        <f t="shared" si="12"/>
        <v>15180.081373195753</v>
      </c>
      <c r="D348">
        <f t="shared" si="9"/>
        <v>6766.3179857044333</v>
      </c>
      <c r="E348">
        <f t="shared" si="10"/>
        <v>8413.763387491319</v>
      </c>
      <c r="F348">
        <f t="shared" si="11"/>
        <v>2247025.5651806532</v>
      </c>
    </row>
    <row r="349" spans="2:6" x14ac:dyDescent="0.25">
      <c r="B349">
        <v>105</v>
      </c>
      <c r="C349">
        <f t="shared" si="12"/>
        <v>15180.081373195753</v>
      </c>
      <c r="D349">
        <f t="shared" si="9"/>
        <v>6741.0766955419595</v>
      </c>
      <c r="E349">
        <f t="shared" si="10"/>
        <v>8439.0046776537929</v>
      </c>
      <c r="F349">
        <f t="shared" si="11"/>
        <v>2238586.5605029995</v>
      </c>
    </row>
    <row r="350" spans="2:6" x14ac:dyDescent="0.25">
      <c r="B350">
        <v>106</v>
      </c>
      <c r="C350">
        <f t="shared" si="12"/>
        <v>15180.081373195753</v>
      </c>
      <c r="D350">
        <f t="shared" si="9"/>
        <v>6715.7596815089973</v>
      </c>
      <c r="E350">
        <f t="shared" si="10"/>
        <v>8464.3216916867568</v>
      </c>
      <c r="F350">
        <f t="shared" si="11"/>
        <v>2230122.2388113127</v>
      </c>
    </row>
    <row r="351" spans="2:6" x14ac:dyDescent="0.25">
      <c r="B351">
        <v>107</v>
      </c>
      <c r="C351">
        <f t="shared" si="12"/>
        <v>15180.081373195753</v>
      </c>
      <c r="D351">
        <f t="shared" si="9"/>
        <v>6690.3667164339377</v>
      </c>
      <c r="E351">
        <f t="shared" si="10"/>
        <v>8489.7146567618147</v>
      </c>
      <c r="F351">
        <f t="shared" si="11"/>
        <v>2221632.5241545509</v>
      </c>
    </row>
    <row r="352" spans="2:6" x14ac:dyDescent="0.25">
      <c r="B352">
        <v>108</v>
      </c>
      <c r="C352">
        <f t="shared" si="12"/>
        <v>15180.081373195753</v>
      </c>
      <c r="D352">
        <f t="shared" si="9"/>
        <v>6664.8975724636521</v>
      </c>
      <c r="E352">
        <f t="shared" si="10"/>
        <v>8515.1838007321021</v>
      </c>
      <c r="F352">
        <f t="shared" si="11"/>
        <v>2213117.3403538186</v>
      </c>
    </row>
    <row r="353" spans="2:6" x14ac:dyDescent="0.25">
      <c r="B353">
        <v>109</v>
      </c>
      <c r="C353">
        <f t="shared" si="12"/>
        <v>15180.081373195753</v>
      </c>
      <c r="D353">
        <f t="shared" si="9"/>
        <v>6639.3520210614552</v>
      </c>
      <c r="E353">
        <f t="shared" si="10"/>
        <v>8540.7293521342981</v>
      </c>
      <c r="F353">
        <f t="shared" si="11"/>
        <v>2204576.6110016843</v>
      </c>
    </row>
    <row r="354" spans="2:6" x14ac:dyDescent="0.25">
      <c r="B354">
        <v>110</v>
      </c>
      <c r="C354">
        <f t="shared" si="12"/>
        <v>15180.081373195753</v>
      </c>
      <c r="D354">
        <f t="shared" si="9"/>
        <v>6613.7298330050517</v>
      </c>
      <c r="E354">
        <f t="shared" si="10"/>
        <v>8566.3515401907025</v>
      </c>
      <c r="F354">
        <f t="shared" si="11"/>
        <v>2196010.2594614937</v>
      </c>
    </row>
    <row r="355" spans="2:6" x14ac:dyDescent="0.25">
      <c r="B355">
        <v>111</v>
      </c>
      <c r="C355">
        <f t="shared" si="12"/>
        <v>15180.081373195753</v>
      </c>
      <c r="D355">
        <f t="shared" si="9"/>
        <v>6588.0307783844801</v>
      </c>
      <c r="E355">
        <f t="shared" si="10"/>
        <v>8592.0505948112732</v>
      </c>
      <c r="F355">
        <f t="shared" si="11"/>
        <v>2187418.2088666824</v>
      </c>
    </row>
    <row r="356" spans="2:6" x14ac:dyDescent="0.25">
      <c r="B356">
        <v>112</v>
      </c>
      <c r="C356">
        <f t="shared" si="12"/>
        <v>15180.081373195753</v>
      </c>
      <c r="D356">
        <f t="shared" si="9"/>
        <v>6562.2546266000463</v>
      </c>
      <c r="E356">
        <f t="shared" si="10"/>
        <v>8617.8267465957069</v>
      </c>
      <c r="F356">
        <f t="shared" si="11"/>
        <v>2178800.3821200868</v>
      </c>
    </row>
    <row r="357" spans="2:6" x14ac:dyDescent="0.25">
      <c r="B357">
        <v>113</v>
      </c>
      <c r="C357">
        <f t="shared" si="12"/>
        <v>15180.081373195753</v>
      </c>
      <c r="D357">
        <f t="shared" si="9"/>
        <v>6536.4011463602592</v>
      </c>
      <c r="E357">
        <f t="shared" si="10"/>
        <v>8643.680226835495</v>
      </c>
      <c r="F357">
        <f t="shared" si="11"/>
        <v>2170156.7018932514</v>
      </c>
    </row>
    <row r="358" spans="2:6" x14ac:dyDescent="0.25">
      <c r="B358">
        <v>114</v>
      </c>
      <c r="C358">
        <f t="shared" si="12"/>
        <v>15180.081373195753</v>
      </c>
      <c r="D358">
        <f t="shared" si="9"/>
        <v>6510.4701056797539</v>
      </c>
      <c r="E358">
        <f t="shared" si="10"/>
        <v>8669.6112675160002</v>
      </c>
      <c r="F358">
        <f t="shared" si="11"/>
        <v>2161487.0906257355</v>
      </c>
    </row>
    <row r="359" spans="2:6" x14ac:dyDescent="0.25">
      <c r="B359">
        <v>115</v>
      </c>
      <c r="C359">
        <f t="shared" si="12"/>
        <v>15180.081373195753</v>
      </c>
      <c r="D359">
        <f t="shared" si="9"/>
        <v>6484.461271877205</v>
      </c>
      <c r="E359">
        <f t="shared" si="10"/>
        <v>8695.6201013185491</v>
      </c>
      <c r="F359">
        <f t="shared" si="11"/>
        <v>2152791.4705244168</v>
      </c>
    </row>
    <row r="360" spans="2:6" x14ac:dyDescent="0.25">
      <c r="B360">
        <v>116</v>
      </c>
      <c r="C360">
        <f t="shared" si="12"/>
        <v>15180.081373195753</v>
      </c>
      <c r="D360">
        <f t="shared" si="9"/>
        <v>6458.3744115732507</v>
      </c>
      <c r="E360">
        <f t="shared" si="10"/>
        <v>8721.7069616225017</v>
      </c>
      <c r="F360">
        <f t="shared" si="11"/>
        <v>2144069.7635627943</v>
      </c>
    </row>
    <row r="361" spans="2:6" x14ac:dyDescent="0.25">
      <c r="B361">
        <v>117</v>
      </c>
      <c r="C361">
        <f t="shared" si="12"/>
        <v>15180.081373195753</v>
      </c>
      <c r="D361">
        <f t="shared" si="9"/>
        <v>6432.2092906883818</v>
      </c>
      <c r="E361">
        <f t="shared" si="10"/>
        <v>8747.8720825073724</v>
      </c>
      <c r="F361">
        <f t="shared" si="11"/>
        <v>2135321.8914802871</v>
      </c>
    </row>
    <row r="362" spans="2:6" x14ac:dyDescent="0.25">
      <c r="B362">
        <v>118</v>
      </c>
      <c r="C362">
        <f t="shared" si="12"/>
        <v>15180.081373195753</v>
      </c>
      <c r="D362">
        <f t="shared" si="9"/>
        <v>6405.9656744408603</v>
      </c>
      <c r="E362">
        <f t="shared" si="10"/>
        <v>8774.1156987548929</v>
      </c>
      <c r="F362">
        <f t="shared" si="11"/>
        <v>2126547.7757815323</v>
      </c>
    </row>
    <row r="363" spans="2:6" x14ac:dyDescent="0.25">
      <c r="B363">
        <v>119</v>
      </c>
      <c r="C363">
        <f t="shared" si="12"/>
        <v>15180.081373195753</v>
      </c>
      <c r="D363">
        <f t="shared" si="9"/>
        <v>6379.6433273445955</v>
      </c>
      <c r="E363">
        <f t="shared" si="10"/>
        <v>8800.4380458511587</v>
      </c>
      <c r="F363">
        <f t="shared" si="11"/>
        <v>2117747.3377356813</v>
      </c>
    </row>
    <row r="364" spans="2:6" x14ac:dyDescent="0.25">
      <c r="B364">
        <v>120</v>
      </c>
      <c r="C364">
        <f t="shared" si="12"/>
        <v>15180.081373195753</v>
      </c>
      <c r="D364">
        <f t="shared" si="9"/>
        <v>6353.2420132070438</v>
      </c>
      <c r="E364">
        <f t="shared" si="10"/>
        <v>8826.8393599887095</v>
      </c>
      <c r="F364">
        <f t="shared" si="11"/>
        <v>2108920.4983756924</v>
      </c>
    </row>
    <row r="365" spans="2:6" x14ac:dyDescent="0.25">
      <c r="B365">
        <v>121</v>
      </c>
      <c r="C365">
        <f t="shared" si="12"/>
        <v>15180.081373195753</v>
      </c>
      <c r="D365">
        <f t="shared" si="9"/>
        <v>6326.7614951270771</v>
      </c>
      <c r="E365">
        <f t="shared" si="10"/>
        <v>8853.3198780686762</v>
      </c>
      <c r="F365">
        <f t="shared" si="11"/>
        <v>2100067.1784976237</v>
      </c>
    </row>
    <row r="366" spans="2:6" x14ac:dyDescent="0.25">
      <c r="B366">
        <v>122</v>
      </c>
      <c r="C366">
        <f t="shared" si="12"/>
        <v>15180.081373195753</v>
      </c>
      <c r="D366">
        <f t="shared" si="9"/>
        <v>6300.2015354928699</v>
      </c>
      <c r="E366">
        <f t="shared" si="10"/>
        <v>8879.8798377028834</v>
      </c>
      <c r="F366">
        <f t="shared" si="11"/>
        <v>2091187.2986599207</v>
      </c>
    </row>
    <row r="367" spans="2:6" x14ac:dyDescent="0.25">
      <c r="B367">
        <v>123</v>
      </c>
      <c r="C367">
        <f t="shared" si="12"/>
        <v>15180.081373195753</v>
      </c>
      <c r="D367">
        <f t="shared" si="9"/>
        <v>6273.5618959797612</v>
      </c>
      <c r="E367">
        <f t="shared" si="10"/>
        <v>8906.5194772159921</v>
      </c>
      <c r="F367">
        <f t="shared" si="11"/>
        <v>2082280.7791827046</v>
      </c>
    </row>
    <row r="368" spans="2:6" x14ac:dyDescent="0.25">
      <c r="B368">
        <v>124</v>
      </c>
      <c r="C368">
        <f t="shared" si="12"/>
        <v>15180.081373195753</v>
      </c>
      <c r="D368">
        <f t="shared" si="9"/>
        <v>6246.8423375481134</v>
      </c>
      <c r="E368">
        <f t="shared" si="10"/>
        <v>8933.239035647639</v>
      </c>
      <c r="F368">
        <f t="shared" si="11"/>
        <v>2073347.540147057</v>
      </c>
    </row>
    <row r="369" spans="2:6" x14ac:dyDescent="0.25">
      <c r="B369">
        <v>125</v>
      </c>
      <c r="C369">
        <f t="shared" si="12"/>
        <v>15180.081373195753</v>
      </c>
      <c r="D369">
        <f t="shared" si="9"/>
        <v>6220.0426204411706</v>
      </c>
      <c r="E369">
        <f t="shared" si="10"/>
        <v>8960.0387527545827</v>
      </c>
      <c r="F369">
        <f t="shared" si="11"/>
        <v>2064387.5013943024</v>
      </c>
    </row>
    <row r="370" spans="2:6" x14ac:dyDescent="0.25">
      <c r="B370">
        <v>126</v>
      </c>
      <c r="C370">
        <f t="shared" si="12"/>
        <v>15180.081373195753</v>
      </c>
      <c r="D370">
        <f t="shared" si="9"/>
        <v>6193.1625041829066</v>
      </c>
      <c r="E370">
        <f t="shared" si="10"/>
        <v>8986.9188690128467</v>
      </c>
      <c r="F370">
        <f t="shared" si="11"/>
        <v>2055400.5825252896</v>
      </c>
    </row>
    <row r="371" spans="2:6" x14ac:dyDescent="0.25">
      <c r="B371">
        <v>127</v>
      </c>
      <c r="C371">
        <f t="shared" si="12"/>
        <v>15180.081373195753</v>
      </c>
      <c r="D371">
        <f t="shared" si="9"/>
        <v>6166.2017475758685</v>
      </c>
      <c r="E371">
        <f t="shared" si="10"/>
        <v>9013.8796256198839</v>
      </c>
      <c r="F371">
        <f t="shared" si="11"/>
        <v>2046386.7028996698</v>
      </c>
    </row>
    <row r="372" spans="2:6" x14ac:dyDescent="0.25">
      <c r="B372">
        <v>128</v>
      </c>
      <c r="C372">
        <f t="shared" si="12"/>
        <v>15180.081373195753</v>
      </c>
      <c r="D372">
        <f t="shared" si="9"/>
        <v>6139.1601086990086</v>
      </c>
      <c r="E372">
        <f t="shared" si="10"/>
        <v>9040.9212644967447</v>
      </c>
      <c r="F372">
        <f t="shared" si="11"/>
        <v>2037345.7816351731</v>
      </c>
    </row>
    <row r="373" spans="2:6" x14ac:dyDescent="0.25">
      <c r="B373">
        <v>129</v>
      </c>
      <c r="C373">
        <f t="shared" si="12"/>
        <v>15180.081373195753</v>
      </c>
      <c r="D373">
        <f t="shared" si="9"/>
        <v>6112.0373449055187</v>
      </c>
      <c r="E373">
        <f t="shared" si="10"/>
        <v>9068.0440282902346</v>
      </c>
      <c r="F373">
        <f t="shared" si="11"/>
        <v>2028277.7376068828</v>
      </c>
    </row>
    <row r="374" spans="2:6" x14ac:dyDescent="0.25">
      <c r="B374">
        <v>130</v>
      </c>
      <c r="C374">
        <f t="shared" si="12"/>
        <v>15180.081373195753</v>
      </c>
      <c r="D374">
        <f t="shared" ref="D374:D437" si="13">F373*0.036/12</f>
        <v>6084.8332128206484</v>
      </c>
      <c r="E374">
        <f t="shared" ref="E374:E437" si="14">C374-D374</f>
        <v>9095.2481603751039</v>
      </c>
      <c r="F374">
        <f t="shared" ref="F374:F437" si="15">F373-E374</f>
        <v>2019182.4894465078</v>
      </c>
    </row>
    <row r="375" spans="2:6" x14ac:dyDescent="0.25">
      <c r="B375">
        <v>131</v>
      </c>
      <c r="C375">
        <f t="shared" ref="C375:C438" si="16">C374</f>
        <v>15180.081373195753</v>
      </c>
      <c r="D375">
        <f t="shared" si="13"/>
        <v>6057.5474683395223</v>
      </c>
      <c r="E375">
        <f t="shared" si="14"/>
        <v>9122.5339048562309</v>
      </c>
      <c r="F375">
        <f t="shared" si="15"/>
        <v>2010059.9555416515</v>
      </c>
    </row>
    <row r="376" spans="2:6" x14ac:dyDescent="0.25">
      <c r="B376">
        <v>132</v>
      </c>
      <c r="C376">
        <f t="shared" si="16"/>
        <v>15180.081373195753</v>
      </c>
      <c r="D376">
        <f t="shared" si="13"/>
        <v>6030.1798666249533</v>
      </c>
      <c r="E376">
        <f t="shared" si="14"/>
        <v>9149.9015065708008</v>
      </c>
      <c r="F376">
        <f t="shared" si="15"/>
        <v>2000910.0540350806</v>
      </c>
    </row>
    <row r="377" spans="2:6" x14ac:dyDescent="0.25">
      <c r="B377">
        <v>133</v>
      </c>
      <c r="C377">
        <f t="shared" si="16"/>
        <v>15180.081373195753</v>
      </c>
      <c r="D377">
        <f t="shared" si="13"/>
        <v>6002.730162105242</v>
      </c>
      <c r="E377">
        <f t="shared" si="14"/>
        <v>9177.3512110905103</v>
      </c>
      <c r="F377">
        <f t="shared" si="15"/>
        <v>1991732.70282399</v>
      </c>
    </row>
    <row r="378" spans="2:6" x14ac:dyDescent="0.25">
      <c r="B378">
        <v>134</v>
      </c>
      <c r="C378">
        <f t="shared" si="16"/>
        <v>15180.081373195753</v>
      </c>
      <c r="D378">
        <f t="shared" si="13"/>
        <v>5975.19810847197</v>
      </c>
      <c r="E378">
        <f t="shared" si="14"/>
        <v>9204.8832647237832</v>
      </c>
      <c r="F378">
        <f t="shared" si="15"/>
        <v>1982527.8195592663</v>
      </c>
    </row>
    <row r="379" spans="2:6" x14ac:dyDescent="0.25">
      <c r="B379">
        <v>135</v>
      </c>
      <c r="C379">
        <f t="shared" si="16"/>
        <v>15180.081373195753</v>
      </c>
      <c r="D379">
        <f t="shared" si="13"/>
        <v>5947.5834586777992</v>
      </c>
      <c r="E379">
        <f t="shared" si="14"/>
        <v>9232.4979145179532</v>
      </c>
      <c r="F379">
        <f t="shared" si="15"/>
        <v>1973295.3216447483</v>
      </c>
    </row>
    <row r="380" spans="2:6" x14ac:dyDescent="0.25">
      <c r="B380">
        <v>136</v>
      </c>
      <c r="C380">
        <f t="shared" si="16"/>
        <v>15180.081373195753</v>
      </c>
      <c r="D380">
        <f t="shared" si="13"/>
        <v>5919.8859649342448</v>
      </c>
      <c r="E380">
        <f t="shared" si="14"/>
        <v>9260.1954082615084</v>
      </c>
      <c r="F380">
        <f t="shared" si="15"/>
        <v>1964035.1262364867</v>
      </c>
    </row>
    <row r="381" spans="2:6" x14ac:dyDescent="0.25">
      <c r="B381">
        <v>137</v>
      </c>
      <c r="C381">
        <f t="shared" si="16"/>
        <v>15180.081373195753</v>
      </c>
      <c r="D381">
        <f t="shared" si="13"/>
        <v>5892.1053787094597</v>
      </c>
      <c r="E381">
        <f t="shared" si="14"/>
        <v>9287.9759944862926</v>
      </c>
      <c r="F381">
        <f t="shared" si="15"/>
        <v>1954747.1502420004</v>
      </c>
    </row>
    <row r="382" spans="2:6" x14ac:dyDescent="0.25">
      <c r="B382">
        <v>138</v>
      </c>
      <c r="C382">
        <f t="shared" si="16"/>
        <v>15180.081373195753</v>
      </c>
      <c r="D382">
        <f t="shared" si="13"/>
        <v>5864.241450726</v>
      </c>
      <c r="E382">
        <f t="shared" si="14"/>
        <v>9315.8399224697532</v>
      </c>
      <c r="F382">
        <f t="shared" si="15"/>
        <v>1945431.3103195305</v>
      </c>
    </row>
    <row r="383" spans="2:6" x14ac:dyDescent="0.25">
      <c r="B383">
        <v>139</v>
      </c>
      <c r="C383">
        <f t="shared" si="16"/>
        <v>15180.081373195753</v>
      </c>
      <c r="D383">
        <f t="shared" si="13"/>
        <v>5836.2939309585918</v>
      </c>
      <c r="E383">
        <f t="shared" si="14"/>
        <v>9343.7874422371606</v>
      </c>
      <c r="F383">
        <f t="shared" si="15"/>
        <v>1936087.5228772934</v>
      </c>
    </row>
    <row r="384" spans="2:6" x14ac:dyDescent="0.25">
      <c r="B384">
        <v>140</v>
      </c>
      <c r="C384">
        <f t="shared" si="16"/>
        <v>15180.081373195753</v>
      </c>
      <c r="D384">
        <f t="shared" si="13"/>
        <v>5808.2625686318797</v>
      </c>
      <c r="E384">
        <f t="shared" si="14"/>
        <v>9371.8188045638744</v>
      </c>
      <c r="F384">
        <f t="shared" si="15"/>
        <v>1926715.7040727295</v>
      </c>
    </row>
    <row r="385" spans="2:6" x14ac:dyDescent="0.25">
      <c r="B385">
        <v>141</v>
      </c>
      <c r="C385">
        <f t="shared" si="16"/>
        <v>15180.081373195753</v>
      </c>
      <c r="D385">
        <f t="shared" si="13"/>
        <v>5780.1471122181874</v>
      </c>
      <c r="E385">
        <f t="shared" si="14"/>
        <v>9399.9342609775667</v>
      </c>
      <c r="F385">
        <f t="shared" si="15"/>
        <v>1917315.7698117518</v>
      </c>
    </row>
    <row r="386" spans="2:6" x14ac:dyDescent="0.25">
      <c r="B386">
        <v>142</v>
      </c>
      <c r="C386">
        <f t="shared" si="16"/>
        <v>15180.081373195753</v>
      </c>
      <c r="D386">
        <f t="shared" si="13"/>
        <v>5751.9473094352552</v>
      </c>
      <c r="E386">
        <f t="shared" si="14"/>
        <v>9428.134063760499</v>
      </c>
      <c r="F386">
        <f t="shared" si="15"/>
        <v>1907887.6357479913</v>
      </c>
    </row>
    <row r="387" spans="2:6" x14ac:dyDescent="0.25">
      <c r="B387">
        <v>143</v>
      </c>
      <c r="C387">
        <f t="shared" si="16"/>
        <v>15180.081373195753</v>
      </c>
      <c r="D387">
        <f t="shared" si="13"/>
        <v>5723.6629072439728</v>
      </c>
      <c r="E387">
        <f t="shared" si="14"/>
        <v>9456.4184659517814</v>
      </c>
      <c r="F387">
        <f t="shared" si="15"/>
        <v>1898431.2172820396</v>
      </c>
    </row>
    <row r="388" spans="2:6" x14ac:dyDescent="0.25">
      <c r="B388">
        <v>144</v>
      </c>
      <c r="C388">
        <f t="shared" si="16"/>
        <v>15180.081373195753</v>
      </c>
      <c r="D388">
        <f t="shared" si="13"/>
        <v>5695.2936518461183</v>
      </c>
      <c r="E388">
        <f t="shared" si="14"/>
        <v>9484.7877213496358</v>
      </c>
      <c r="F388">
        <f t="shared" si="15"/>
        <v>1888946.42956069</v>
      </c>
    </row>
    <row r="389" spans="2:6" x14ac:dyDescent="0.25">
      <c r="B389">
        <v>145</v>
      </c>
      <c r="C389">
        <f t="shared" si="16"/>
        <v>15180.081373195753</v>
      </c>
      <c r="D389">
        <f t="shared" si="13"/>
        <v>5666.8392886820693</v>
      </c>
      <c r="E389">
        <f t="shared" si="14"/>
        <v>9513.2420845136839</v>
      </c>
      <c r="F389">
        <f t="shared" si="15"/>
        <v>1879433.1874761763</v>
      </c>
    </row>
    <row r="390" spans="2:6" x14ac:dyDescent="0.25">
      <c r="B390">
        <v>146</v>
      </c>
      <c r="C390">
        <f t="shared" si="16"/>
        <v>15180.081373195753</v>
      </c>
      <c r="D390">
        <f t="shared" si="13"/>
        <v>5638.2995624285286</v>
      </c>
      <c r="E390">
        <f t="shared" si="14"/>
        <v>9541.7818107672247</v>
      </c>
      <c r="F390">
        <f t="shared" si="15"/>
        <v>1869891.4056654091</v>
      </c>
    </row>
    <row r="391" spans="2:6" x14ac:dyDescent="0.25">
      <c r="B391">
        <v>147</v>
      </c>
      <c r="C391">
        <f t="shared" si="16"/>
        <v>15180.081373195753</v>
      </c>
      <c r="D391">
        <f t="shared" si="13"/>
        <v>5609.6742169962272</v>
      </c>
      <c r="E391">
        <f t="shared" si="14"/>
        <v>9570.4071561995261</v>
      </c>
      <c r="F391">
        <f t="shared" si="15"/>
        <v>1860320.9985092096</v>
      </c>
    </row>
    <row r="392" spans="2:6" x14ac:dyDescent="0.25">
      <c r="B392">
        <v>148</v>
      </c>
      <c r="C392">
        <f t="shared" si="16"/>
        <v>15180.081373195753</v>
      </c>
      <c r="D392">
        <f t="shared" si="13"/>
        <v>5580.9629955276287</v>
      </c>
      <c r="E392">
        <f t="shared" si="14"/>
        <v>9599.1183776681246</v>
      </c>
      <c r="F392">
        <f t="shared" si="15"/>
        <v>1850721.8801315415</v>
      </c>
    </row>
    <row r="393" spans="2:6" x14ac:dyDescent="0.25">
      <c r="B393">
        <v>149</v>
      </c>
      <c r="C393">
        <f t="shared" si="16"/>
        <v>15180.081373195753</v>
      </c>
      <c r="D393">
        <f t="shared" si="13"/>
        <v>5552.1656403946245</v>
      </c>
      <c r="E393">
        <f t="shared" si="14"/>
        <v>9627.9157328011279</v>
      </c>
      <c r="F393">
        <f t="shared" si="15"/>
        <v>1841093.9643987403</v>
      </c>
    </row>
    <row r="394" spans="2:6" x14ac:dyDescent="0.25">
      <c r="B394">
        <v>150</v>
      </c>
      <c r="C394">
        <f t="shared" si="16"/>
        <v>15180.081373195753</v>
      </c>
      <c r="D394">
        <f t="shared" si="13"/>
        <v>5523.2818931962211</v>
      </c>
      <c r="E394">
        <f t="shared" si="14"/>
        <v>9656.7994799995322</v>
      </c>
      <c r="F394">
        <f t="shared" si="15"/>
        <v>1831437.1649187407</v>
      </c>
    </row>
    <row r="395" spans="2:6" x14ac:dyDescent="0.25">
      <c r="B395">
        <v>151</v>
      </c>
      <c r="C395">
        <f t="shared" si="16"/>
        <v>15180.081373195753</v>
      </c>
      <c r="D395">
        <f t="shared" si="13"/>
        <v>5494.3114947562217</v>
      </c>
      <c r="E395">
        <f t="shared" si="14"/>
        <v>9685.7698784395325</v>
      </c>
      <c r="F395">
        <f t="shared" si="15"/>
        <v>1821751.3950403011</v>
      </c>
    </row>
    <row r="396" spans="2:6" x14ac:dyDescent="0.25">
      <c r="B396">
        <v>152</v>
      </c>
      <c r="C396">
        <f t="shared" si="16"/>
        <v>15180.081373195753</v>
      </c>
      <c r="D396">
        <f t="shared" si="13"/>
        <v>5465.2541851209025</v>
      </c>
      <c r="E396">
        <f t="shared" si="14"/>
        <v>9714.8271880748507</v>
      </c>
      <c r="F396">
        <f t="shared" si="15"/>
        <v>1812036.5678522263</v>
      </c>
    </row>
    <row r="397" spans="2:6" x14ac:dyDescent="0.25">
      <c r="B397">
        <v>153</v>
      </c>
      <c r="C397">
        <f t="shared" si="16"/>
        <v>15180.081373195753</v>
      </c>
      <c r="D397">
        <f t="shared" si="13"/>
        <v>5436.1097035566791</v>
      </c>
      <c r="E397">
        <f t="shared" si="14"/>
        <v>9743.9716696390751</v>
      </c>
      <c r="F397">
        <f t="shared" si="15"/>
        <v>1802292.5961825873</v>
      </c>
    </row>
    <row r="398" spans="2:6" x14ac:dyDescent="0.25">
      <c r="B398">
        <v>154</v>
      </c>
      <c r="C398">
        <f t="shared" si="16"/>
        <v>15180.081373195753</v>
      </c>
      <c r="D398">
        <f t="shared" si="13"/>
        <v>5406.8777885477621</v>
      </c>
      <c r="E398">
        <f t="shared" si="14"/>
        <v>9773.2035846479921</v>
      </c>
      <c r="F398">
        <f t="shared" si="15"/>
        <v>1792519.3925979394</v>
      </c>
    </row>
    <row r="399" spans="2:6" x14ac:dyDescent="0.25">
      <c r="B399">
        <v>155</v>
      </c>
      <c r="C399">
        <f t="shared" si="16"/>
        <v>15180.081373195753</v>
      </c>
      <c r="D399">
        <f t="shared" si="13"/>
        <v>5377.5581777938178</v>
      </c>
      <c r="E399">
        <f t="shared" si="14"/>
        <v>9802.5231954019364</v>
      </c>
      <c r="F399">
        <f t="shared" si="15"/>
        <v>1782716.8694025374</v>
      </c>
    </row>
    <row r="400" spans="2:6" x14ac:dyDescent="0.25">
      <c r="B400">
        <v>156</v>
      </c>
      <c r="C400">
        <f t="shared" si="16"/>
        <v>15180.081373195753</v>
      </c>
      <c r="D400">
        <f t="shared" si="13"/>
        <v>5348.1506082076112</v>
      </c>
      <c r="E400">
        <f t="shared" si="14"/>
        <v>9831.9307649881412</v>
      </c>
      <c r="F400">
        <f t="shared" si="15"/>
        <v>1772884.9386375493</v>
      </c>
    </row>
    <row r="401" spans="2:6" x14ac:dyDescent="0.25">
      <c r="B401">
        <v>157</v>
      </c>
      <c r="C401">
        <f t="shared" si="16"/>
        <v>15180.081373195753</v>
      </c>
      <c r="D401">
        <f t="shared" si="13"/>
        <v>5318.6548159126478</v>
      </c>
      <c r="E401">
        <f t="shared" si="14"/>
        <v>9861.4265572831064</v>
      </c>
      <c r="F401">
        <f t="shared" si="15"/>
        <v>1763023.5120802661</v>
      </c>
    </row>
    <row r="402" spans="2:6" x14ac:dyDescent="0.25">
      <c r="B402">
        <v>158</v>
      </c>
      <c r="C402">
        <f t="shared" si="16"/>
        <v>15180.081373195753</v>
      </c>
      <c r="D402">
        <f t="shared" si="13"/>
        <v>5289.070536240798</v>
      </c>
      <c r="E402">
        <f t="shared" si="14"/>
        <v>9891.0108369549562</v>
      </c>
      <c r="F402">
        <f t="shared" si="15"/>
        <v>1753132.5012433112</v>
      </c>
    </row>
    <row r="403" spans="2:6" x14ac:dyDescent="0.25">
      <c r="B403">
        <v>159</v>
      </c>
      <c r="C403">
        <f t="shared" si="16"/>
        <v>15180.081373195753</v>
      </c>
      <c r="D403">
        <f t="shared" si="13"/>
        <v>5259.3975037299333</v>
      </c>
      <c r="E403">
        <f t="shared" si="14"/>
        <v>9920.68386946582</v>
      </c>
      <c r="F403">
        <f t="shared" si="15"/>
        <v>1743211.8173738455</v>
      </c>
    </row>
    <row r="404" spans="2:6" x14ac:dyDescent="0.25">
      <c r="B404">
        <v>160</v>
      </c>
      <c r="C404">
        <f t="shared" si="16"/>
        <v>15180.081373195753</v>
      </c>
      <c r="D404">
        <f t="shared" si="13"/>
        <v>5229.6354521215362</v>
      </c>
      <c r="E404">
        <f t="shared" si="14"/>
        <v>9950.445921074217</v>
      </c>
      <c r="F404">
        <f t="shared" si="15"/>
        <v>1733261.3714527714</v>
      </c>
    </row>
    <row r="405" spans="2:6" x14ac:dyDescent="0.25">
      <c r="B405">
        <v>161</v>
      </c>
      <c r="C405">
        <f t="shared" si="16"/>
        <v>15180.081373195753</v>
      </c>
      <c r="D405">
        <f t="shared" si="13"/>
        <v>5199.7841143583137</v>
      </c>
      <c r="E405">
        <f t="shared" si="14"/>
        <v>9980.2972588374396</v>
      </c>
      <c r="F405">
        <f t="shared" si="15"/>
        <v>1723281.074193934</v>
      </c>
    </row>
    <row r="406" spans="2:6" x14ac:dyDescent="0.25">
      <c r="B406">
        <v>162</v>
      </c>
      <c r="C406">
        <f t="shared" si="16"/>
        <v>15180.081373195753</v>
      </c>
      <c r="D406">
        <f t="shared" si="13"/>
        <v>5169.8432225818015</v>
      </c>
      <c r="E406">
        <f t="shared" si="14"/>
        <v>10010.238150613952</v>
      </c>
      <c r="F406">
        <f t="shared" si="15"/>
        <v>1713270.8360433201</v>
      </c>
    </row>
    <row r="407" spans="2:6" x14ac:dyDescent="0.25">
      <c r="B407">
        <v>163</v>
      </c>
      <c r="C407">
        <f t="shared" si="16"/>
        <v>15180.081373195753</v>
      </c>
      <c r="D407">
        <f t="shared" si="13"/>
        <v>5139.8125081299595</v>
      </c>
      <c r="E407">
        <f t="shared" si="14"/>
        <v>10040.268865065795</v>
      </c>
      <c r="F407">
        <f t="shared" si="15"/>
        <v>1703230.5671782542</v>
      </c>
    </row>
    <row r="408" spans="2:6" x14ac:dyDescent="0.25">
      <c r="B408">
        <v>164</v>
      </c>
      <c r="C408">
        <f t="shared" si="16"/>
        <v>15180.081373195753</v>
      </c>
      <c r="D408">
        <f t="shared" si="13"/>
        <v>5109.6917015347626</v>
      </c>
      <c r="E408">
        <f t="shared" si="14"/>
        <v>10070.389671660991</v>
      </c>
      <c r="F408">
        <f t="shared" si="15"/>
        <v>1693160.1775065933</v>
      </c>
    </row>
    <row r="409" spans="2:6" x14ac:dyDescent="0.25">
      <c r="B409">
        <v>165</v>
      </c>
      <c r="C409">
        <f t="shared" si="16"/>
        <v>15180.081373195753</v>
      </c>
      <c r="D409">
        <f t="shared" si="13"/>
        <v>5079.4805325197794</v>
      </c>
      <c r="E409">
        <f t="shared" si="14"/>
        <v>10100.600840675974</v>
      </c>
      <c r="F409">
        <f t="shared" si="15"/>
        <v>1683059.5766659174</v>
      </c>
    </row>
    <row r="410" spans="2:6" x14ac:dyDescent="0.25">
      <c r="B410">
        <v>166</v>
      </c>
      <c r="C410">
        <f t="shared" si="16"/>
        <v>15180.081373195753</v>
      </c>
      <c r="D410">
        <f t="shared" si="13"/>
        <v>5049.1787299977523</v>
      </c>
      <c r="E410">
        <f t="shared" si="14"/>
        <v>10130.902643198002</v>
      </c>
      <c r="F410">
        <f t="shared" si="15"/>
        <v>1672928.6740227195</v>
      </c>
    </row>
    <row r="411" spans="2:6" x14ac:dyDescent="0.25">
      <c r="B411">
        <v>167</v>
      </c>
      <c r="C411">
        <f t="shared" si="16"/>
        <v>15180.081373195753</v>
      </c>
      <c r="D411">
        <f t="shared" si="13"/>
        <v>5018.7860220681587</v>
      </c>
      <c r="E411">
        <f t="shared" si="14"/>
        <v>10161.295351127595</v>
      </c>
      <c r="F411">
        <f t="shared" si="15"/>
        <v>1662767.3786715919</v>
      </c>
    </row>
    <row r="412" spans="2:6" x14ac:dyDescent="0.25">
      <c r="B412">
        <v>168</v>
      </c>
      <c r="C412">
        <f t="shared" si="16"/>
        <v>15180.081373195753</v>
      </c>
      <c r="D412">
        <f t="shared" si="13"/>
        <v>4988.302136014775</v>
      </c>
      <c r="E412">
        <f t="shared" si="14"/>
        <v>10191.779237180977</v>
      </c>
      <c r="F412">
        <f t="shared" si="15"/>
        <v>1652575.5994344109</v>
      </c>
    </row>
    <row r="413" spans="2:6" x14ac:dyDescent="0.25">
      <c r="B413">
        <v>169</v>
      </c>
      <c r="C413">
        <f t="shared" si="16"/>
        <v>15180.081373195753</v>
      </c>
      <c r="D413">
        <f t="shared" si="13"/>
        <v>4957.7267983032325</v>
      </c>
      <c r="E413">
        <f t="shared" si="14"/>
        <v>10222.354574892521</v>
      </c>
      <c r="F413">
        <f t="shared" si="15"/>
        <v>1642353.2448595185</v>
      </c>
    </row>
    <row r="414" spans="2:6" x14ac:dyDescent="0.25">
      <c r="B414">
        <v>170</v>
      </c>
      <c r="C414">
        <f t="shared" si="16"/>
        <v>15180.081373195753</v>
      </c>
      <c r="D414">
        <f t="shared" si="13"/>
        <v>4927.0597345785545</v>
      </c>
      <c r="E414">
        <f t="shared" si="14"/>
        <v>10253.0216386172</v>
      </c>
      <c r="F414">
        <f t="shared" si="15"/>
        <v>1632100.2232209013</v>
      </c>
    </row>
    <row r="415" spans="2:6" x14ac:dyDescent="0.25">
      <c r="B415">
        <v>171</v>
      </c>
      <c r="C415">
        <f t="shared" si="16"/>
        <v>15180.081373195753</v>
      </c>
      <c r="D415">
        <f t="shared" si="13"/>
        <v>4896.3006696627035</v>
      </c>
      <c r="E415">
        <f t="shared" si="14"/>
        <v>10283.78070353305</v>
      </c>
      <c r="F415">
        <f t="shared" si="15"/>
        <v>1621816.4425173684</v>
      </c>
    </row>
    <row r="416" spans="2:6" x14ac:dyDescent="0.25">
      <c r="B416">
        <v>172</v>
      </c>
      <c r="C416">
        <f t="shared" si="16"/>
        <v>15180.081373195753</v>
      </c>
      <c r="D416">
        <f t="shared" si="13"/>
        <v>4865.4493275521045</v>
      </c>
      <c r="E416">
        <f t="shared" si="14"/>
        <v>10314.632045643648</v>
      </c>
      <c r="F416">
        <f t="shared" si="15"/>
        <v>1611501.8104717247</v>
      </c>
    </row>
    <row r="417" spans="2:6" x14ac:dyDescent="0.25">
      <c r="B417">
        <v>173</v>
      </c>
      <c r="C417">
        <f t="shared" si="16"/>
        <v>15180.081373195753</v>
      </c>
      <c r="D417">
        <f t="shared" si="13"/>
        <v>4834.5054314151739</v>
      </c>
      <c r="E417">
        <f t="shared" si="14"/>
        <v>10345.575941780578</v>
      </c>
      <c r="F417">
        <f t="shared" si="15"/>
        <v>1601156.2345299441</v>
      </c>
    </row>
    <row r="418" spans="2:6" x14ac:dyDescent="0.25">
      <c r="B418">
        <v>174</v>
      </c>
      <c r="C418">
        <f t="shared" si="16"/>
        <v>15180.081373195753</v>
      </c>
      <c r="D418">
        <f t="shared" si="13"/>
        <v>4803.4687035898323</v>
      </c>
      <c r="E418">
        <f t="shared" si="14"/>
        <v>10376.612669605922</v>
      </c>
      <c r="F418">
        <f t="shared" si="15"/>
        <v>1590779.6218603381</v>
      </c>
    </row>
    <row r="419" spans="2:6" x14ac:dyDescent="0.25">
      <c r="B419">
        <v>175</v>
      </c>
      <c r="C419">
        <f t="shared" si="16"/>
        <v>15180.081373195753</v>
      </c>
      <c r="D419">
        <f t="shared" si="13"/>
        <v>4772.338865581014</v>
      </c>
      <c r="E419">
        <f t="shared" si="14"/>
        <v>10407.742507614739</v>
      </c>
      <c r="F419">
        <f t="shared" si="15"/>
        <v>1580371.8793527235</v>
      </c>
    </row>
    <row r="420" spans="2:6" x14ac:dyDescent="0.25">
      <c r="B420">
        <v>176</v>
      </c>
      <c r="C420">
        <f t="shared" si="16"/>
        <v>15180.081373195753</v>
      </c>
      <c r="D420">
        <f t="shared" si="13"/>
        <v>4741.1156380581697</v>
      </c>
      <c r="E420">
        <f t="shared" si="14"/>
        <v>10438.965735137583</v>
      </c>
      <c r="F420">
        <f t="shared" si="15"/>
        <v>1569932.9136175858</v>
      </c>
    </row>
    <row r="421" spans="2:6" x14ac:dyDescent="0.25">
      <c r="B421">
        <v>177</v>
      </c>
      <c r="C421">
        <f t="shared" si="16"/>
        <v>15180.081373195753</v>
      </c>
      <c r="D421">
        <f t="shared" si="13"/>
        <v>4709.798740852757</v>
      </c>
      <c r="E421">
        <f t="shared" si="14"/>
        <v>10470.282632342996</v>
      </c>
      <c r="F421">
        <f t="shared" si="15"/>
        <v>1559462.6309852428</v>
      </c>
    </row>
    <row r="422" spans="2:6" x14ac:dyDescent="0.25">
      <c r="B422">
        <v>178</v>
      </c>
      <c r="C422">
        <f t="shared" si="16"/>
        <v>15180.081373195753</v>
      </c>
      <c r="D422">
        <f t="shared" si="13"/>
        <v>4678.3878929557277</v>
      </c>
      <c r="E422">
        <f t="shared" si="14"/>
        <v>10501.693480240025</v>
      </c>
      <c r="F422">
        <f t="shared" si="15"/>
        <v>1548960.9375050028</v>
      </c>
    </row>
    <row r="423" spans="2:6" x14ac:dyDescent="0.25">
      <c r="B423">
        <v>179</v>
      </c>
      <c r="C423">
        <f t="shared" si="16"/>
        <v>15180.081373195753</v>
      </c>
      <c r="D423">
        <f t="shared" si="13"/>
        <v>4646.8828125150076</v>
      </c>
      <c r="E423">
        <f t="shared" si="14"/>
        <v>10533.198560680747</v>
      </c>
      <c r="F423">
        <f t="shared" si="15"/>
        <v>1538427.7389443221</v>
      </c>
    </row>
    <row r="424" spans="2:6" x14ac:dyDescent="0.25">
      <c r="B424">
        <v>180</v>
      </c>
      <c r="C424">
        <f t="shared" si="16"/>
        <v>15180.081373195753</v>
      </c>
      <c r="D424">
        <f t="shared" si="13"/>
        <v>4615.283216832966</v>
      </c>
      <c r="E424">
        <f t="shared" si="14"/>
        <v>10564.798156362787</v>
      </c>
      <c r="F424">
        <f t="shared" si="15"/>
        <v>1527862.9407879594</v>
      </c>
    </row>
    <row r="425" spans="2:6" x14ac:dyDescent="0.25">
      <c r="B425">
        <v>181</v>
      </c>
      <c r="C425">
        <f t="shared" si="16"/>
        <v>15180.081373195753</v>
      </c>
      <c r="D425">
        <f t="shared" si="13"/>
        <v>4583.5888223638776</v>
      </c>
      <c r="E425">
        <f t="shared" si="14"/>
        <v>10596.492550831876</v>
      </c>
      <c r="F425">
        <f t="shared" si="15"/>
        <v>1517266.4482371274</v>
      </c>
    </row>
    <row r="426" spans="2:6" x14ac:dyDescent="0.25">
      <c r="B426">
        <v>182</v>
      </c>
      <c r="C426">
        <f t="shared" si="16"/>
        <v>15180.081373195753</v>
      </c>
      <c r="D426">
        <f t="shared" si="13"/>
        <v>4551.7993447113813</v>
      </c>
      <c r="E426">
        <f t="shared" si="14"/>
        <v>10628.282028484373</v>
      </c>
      <c r="F426">
        <f t="shared" si="15"/>
        <v>1506638.166208643</v>
      </c>
    </row>
    <row r="427" spans="2:6" x14ac:dyDescent="0.25">
      <c r="B427">
        <v>183</v>
      </c>
      <c r="C427">
        <f t="shared" si="16"/>
        <v>15180.081373195753</v>
      </c>
      <c r="D427">
        <f t="shared" si="13"/>
        <v>4519.9144986259289</v>
      </c>
      <c r="E427">
        <f t="shared" si="14"/>
        <v>10660.166874569824</v>
      </c>
      <c r="F427">
        <f t="shared" si="15"/>
        <v>1495977.9993340732</v>
      </c>
    </row>
    <row r="428" spans="2:6" x14ac:dyDescent="0.25">
      <c r="B428">
        <v>184</v>
      </c>
      <c r="C428">
        <f t="shared" si="16"/>
        <v>15180.081373195753</v>
      </c>
      <c r="D428">
        <f t="shared" si="13"/>
        <v>4487.9339980022187</v>
      </c>
      <c r="E428">
        <f t="shared" si="14"/>
        <v>10692.147375193534</v>
      </c>
      <c r="F428">
        <f t="shared" si="15"/>
        <v>1485285.8519588797</v>
      </c>
    </row>
    <row r="429" spans="2:6" x14ac:dyDescent="0.25">
      <c r="B429">
        <v>185</v>
      </c>
      <c r="C429">
        <f t="shared" si="16"/>
        <v>15180.081373195753</v>
      </c>
      <c r="D429">
        <f t="shared" si="13"/>
        <v>4455.8575558766388</v>
      </c>
      <c r="E429">
        <f t="shared" si="14"/>
        <v>10724.223817319114</v>
      </c>
      <c r="F429">
        <f t="shared" si="15"/>
        <v>1474561.6281415606</v>
      </c>
    </row>
    <row r="430" spans="2:6" x14ac:dyDescent="0.25">
      <c r="B430">
        <v>186</v>
      </c>
      <c r="C430">
        <f t="shared" si="16"/>
        <v>15180.081373195753</v>
      </c>
      <c r="D430">
        <f t="shared" si="13"/>
        <v>4423.6848844246815</v>
      </c>
      <c r="E430">
        <f t="shared" si="14"/>
        <v>10756.396488771072</v>
      </c>
      <c r="F430">
        <f t="shared" si="15"/>
        <v>1463805.2316527895</v>
      </c>
    </row>
    <row r="431" spans="2:6" x14ac:dyDescent="0.25">
      <c r="B431">
        <v>187</v>
      </c>
      <c r="C431">
        <f t="shared" si="16"/>
        <v>15180.081373195753</v>
      </c>
      <c r="D431">
        <f t="shared" si="13"/>
        <v>4391.4156949583685</v>
      </c>
      <c r="E431">
        <f t="shared" si="14"/>
        <v>10788.665678237385</v>
      </c>
      <c r="F431">
        <f t="shared" si="15"/>
        <v>1453016.5659745522</v>
      </c>
    </row>
    <row r="432" spans="2:6" x14ac:dyDescent="0.25">
      <c r="B432">
        <v>188</v>
      </c>
      <c r="C432">
        <f t="shared" si="16"/>
        <v>15180.081373195753</v>
      </c>
      <c r="D432">
        <f t="shared" si="13"/>
        <v>4359.0496979236568</v>
      </c>
      <c r="E432">
        <f t="shared" si="14"/>
        <v>10821.031675272097</v>
      </c>
      <c r="F432">
        <f t="shared" si="15"/>
        <v>1442195.53429928</v>
      </c>
    </row>
    <row r="433" spans="2:6" x14ac:dyDescent="0.25">
      <c r="B433">
        <v>189</v>
      </c>
      <c r="C433">
        <f t="shared" si="16"/>
        <v>15180.081373195753</v>
      </c>
      <c r="D433">
        <f t="shared" si="13"/>
        <v>4326.5866028978398</v>
      </c>
      <c r="E433">
        <f t="shared" si="14"/>
        <v>10853.494770297913</v>
      </c>
      <c r="F433">
        <f t="shared" si="15"/>
        <v>1431342.039528982</v>
      </c>
    </row>
    <row r="434" spans="2:6" x14ac:dyDescent="0.25">
      <c r="B434">
        <v>190</v>
      </c>
      <c r="C434">
        <f t="shared" si="16"/>
        <v>15180.081373195753</v>
      </c>
      <c r="D434">
        <f t="shared" si="13"/>
        <v>4294.0261185869458</v>
      </c>
      <c r="E434">
        <f t="shared" si="14"/>
        <v>10886.055254608807</v>
      </c>
      <c r="F434">
        <f t="shared" si="15"/>
        <v>1420455.9842743732</v>
      </c>
    </row>
    <row r="435" spans="2:6" x14ac:dyDescent="0.25">
      <c r="B435">
        <v>191</v>
      </c>
      <c r="C435">
        <f t="shared" si="16"/>
        <v>15180.081373195753</v>
      </c>
      <c r="D435">
        <f t="shared" si="13"/>
        <v>4261.3679528231196</v>
      </c>
      <c r="E435">
        <f t="shared" si="14"/>
        <v>10918.713420372635</v>
      </c>
      <c r="F435">
        <f t="shared" si="15"/>
        <v>1409537.2708540005</v>
      </c>
    </row>
    <row r="436" spans="2:6" x14ac:dyDescent="0.25">
      <c r="B436">
        <v>192</v>
      </c>
      <c r="C436">
        <f t="shared" si="16"/>
        <v>15180.081373195753</v>
      </c>
      <c r="D436">
        <f t="shared" si="13"/>
        <v>4228.6118125620005</v>
      </c>
      <c r="E436">
        <f t="shared" si="14"/>
        <v>10951.469560633752</v>
      </c>
      <c r="F436">
        <f t="shared" si="15"/>
        <v>1398585.8012933668</v>
      </c>
    </row>
    <row r="437" spans="2:6" x14ac:dyDescent="0.25">
      <c r="B437">
        <v>193</v>
      </c>
      <c r="C437">
        <f t="shared" si="16"/>
        <v>15180.081373195753</v>
      </c>
      <c r="D437">
        <f t="shared" si="13"/>
        <v>4195.7574038801004</v>
      </c>
      <c r="E437">
        <f t="shared" si="14"/>
        <v>10984.323969315654</v>
      </c>
      <c r="F437">
        <f t="shared" si="15"/>
        <v>1387601.4773240511</v>
      </c>
    </row>
    <row r="438" spans="2:6" x14ac:dyDescent="0.25">
      <c r="B438">
        <v>194</v>
      </c>
      <c r="C438">
        <f t="shared" si="16"/>
        <v>15180.081373195753</v>
      </c>
      <c r="D438">
        <f t="shared" ref="D438:D501" si="17">F437*0.036/12</f>
        <v>4162.804431972153</v>
      </c>
      <c r="E438">
        <f t="shared" ref="E438:E501" si="18">C438-D438</f>
        <v>11017.276941223601</v>
      </c>
      <c r="F438">
        <f t="shared" ref="F438:F501" si="19">F437-E438</f>
        <v>1376584.2003828275</v>
      </c>
    </row>
    <row r="439" spans="2:6" x14ac:dyDescent="0.25">
      <c r="B439">
        <v>195</v>
      </c>
      <c r="C439">
        <f t="shared" ref="C439:C502" si="20">C438</f>
        <v>15180.081373195753</v>
      </c>
      <c r="D439">
        <f t="shared" si="17"/>
        <v>4129.7526011484824</v>
      </c>
      <c r="E439">
        <f t="shared" si="18"/>
        <v>11050.328772047271</v>
      </c>
      <c r="F439">
        <f t="shared" si="19"/>
        <v>1365533.8716107802</v>
      </c>
    </row>
    <row r="440" spans="2:6" x14ac:dyDescent="0.25">
      <c r="B440">
        <v>196</v>
      </c>
      <c r="C440">
        <f t="shared" si="20"/>
        <v>15180.081373195753</v>
      </c>
      <c r="D440">
        <f t="shared" si="17"/>
        <v>4096.6016148323406</v>
      </c>
      <c r="E440">
        <f t="shared" si="18"/>
        <v>11083.479758363414</v>
      </c>
      <c r="F440">
        <f t="shared" si="19"/>
        <v>1354450.3918524168</v>
      </c>
    </row>
    <row r="441" spans="2:6" x14ac:dyDescent="0.25">
      <c r="B441">
        <v>197</v>
      </c>
      <c r="C441">
        <f t="shared" si="20"/>
        <v>15180.081373195753</v>
      </c>
      <c r="D441">
        <f t="shared" si="17"/>
        <v>4063.3511755572504</v>
      </c>
      <c r="E441">
        <f t="shared" si="18"/>
        <v>11116.730197638502</v>
      </c>
      <c r="F441">
        <f t="shared" si="19"/>
        <v>1343333.6616547783</v>
      </c>
    </row>
    <row r="442" spans="2:6" x14ac:dyDescent="0.25">
      <c r="B442">
        <v>198</v>
      </c>
      <c r="C442">
        <f t="shared" si="20"/>
        <v>15180.081373195753</v>
      </c>
      <c r="D442">
        <f t="shared" si="17"/>
        <v>4030.0009849643343</v>
      </c>
      <c r="E442">
        <f t="shared" si="18"/>
        <v>11150.080388231419</v>
      </c>
      <c r="F442">
        <f t="shared" si="19"/>
        <v>1332183.5812665469</v>
      </c>
    </row>
    <row r="443" spans="2:6" x14ac:dyDescent="0.25">
      <c r="B443">
        <v>199</v>
      </c>
      <c r="C443">
        <f t="shared" si="20"/>
        <v>15180.081373195753</v>
      </c>
      <c r="D443">
        <f t="shared" si="17"/>
        <v>3996.5507437996403</v>
      </c>
      <c r="E443">
        <f t="shared" si="18"/>
        <v>11183.530629396113</v>
      </c>
      <c r="F443">
        <f t="shared" si="19"/>
        <v>1321000.0506371506</v>
      </c>
    </row>
    <row r="444" spans="2:6" x14ac:dyDescent="0.25">
      <c r="B444">
        <v>200</v>
      </c>
      <c r="C444">
        <f t="shared" si="20"/>
        <v>15180.081373195753</v>
      </c>
      <c r="D444">
        <f t="shared" si="17"/>
        <v>3963.0001519114517</v>
      </c>
      <c r="E444">
        <f t="shared" si="18"/>
        <v>11217.081221284301</v>
      </c>
      <c r="F444">
        <f t="shared" si="19"/>
        <v>1309782.9694158663</v>
      </c>
    </row>
    <row r="445" spans="2:6" x14ac:dyDescent="0.25">
      <c r="B445">
        <v>201</v>
      </c>
      <c r="C445">
        <f t="shared" si="20"/>
        <v>15180.081373195753</v>
      </c>
      <c r="D445">
        <f t="shared" si="17"/>
        <v>3929.3489082475985</v>
      </c>
      <c r="E445">
        <f t="shared" si="18"/>
        <v>11250.732464948154</v>
      </c>
      <c r="F445">
        <f t="shared" si="19"/>
        <v>1298532.2369509181</v>
      </c>
    </row>
    <row r="446" spans="2:6" x14ac:dyDescent="0.25">
      <c r="B446">
        <v>202</v>
      </c>
      <c r="C446">
        <f t="shared" si="20"/>
        <v>15180.081373195753</v>
      </c>
      <c r="D446">
        <f t="shared" si="17"/>
        <v>3895.5967108527543</v>
      </c>
      <c r="E446">
        <f t="shared" si="18"/>
        <v>11284.484662342998</v>
      </c>
      <c r="F446">
        <f t="shared" si="19"/>
        <v>1287247.7522885751</v>
      </c>
    </row>
    <row r="447" spans="2:6" x14ac:dyDescent="0.25">
      <c r="B447">
        <v>203</v>
      </c>
      <c r="C447">
        <f t="shared" si="20"/>
        <v>15180.081373195753</v>
      </c>
      <c r="D447">
        <f t="shared" si="17"/>
        <v>3861.7432568657246</v>
      </c>
      <c r="E447">
        <f t="shared" si="18"/>
        <v>11318.338116330029</v>
      </c>
      <c r="F447">
        <f t="shared" si="19"/>
        <v>1275929.414172245</v>
      </c>
    </row>
    <row r="448" spans="2:6" x14ac:dyDescent="0.25">
      <c r="B448">
        <v>204</v>
      </c>
      <c r="C448">
        <f t="shared" si="20"/>
        <v>15180.081373195753</v>
      </c>
      <c r="D448">
        <f t="shared" si="17"/>
        <v>3827.788242516735</v>
      </c>
      <c r="E448">
        <f t="shared" si="18"/>
        <v>11352.293130679018</v>
      </c>
      <c r="F448">
        <f t="shared" si="19"/>
        <v>1264577.1210415659</v>
      </c>
    </row>
    <row r="449" spans="2:6" x14ac:dyDescent="0.25">
      <c r="B449">
        <v>205</v>
      </c>
      <c r="C449">
        <f t="shared" si="20"/>
        <v>15180.081373195753</v>
      </c>
      <c r="D449">
        <f t="shared" si="17"/>
        <v>3793.7313631246975</v>
      </c>
      <c r="E449">
        <f t="shared" si="18"/>
        <v>11386.350010071055</v>
      </c>
      <c r="F449">
        <f t="shared" si="19"/>
        <v>1253190.771031495</v>
      </c>
    </row>
    <row r="450" spans="2:6" x14ac:dyDescent="0.25">
      <c r="B450">
        <v>206</v>
      </c>
      <c r="C450">
        <f t="shared" si="20"/>
        <v>15180.081373195753</v>
      </c>
      <c r="D450">
        <f t="shared" si="17"/>
        <v>3759.5723130944843</v>
      </c>
      <c r="E450">
        <f t="shared" si="18"/>
        <v>11420.509060101269</v>
      </c>
      <c r="F450">
        <f t="shared" si="19"/>
        <v>1241770.2619713936</v>
      </c>
    </row>
    <row r="451" spans="2:6" x14ac:dyDescent="0.25">
      <c r="B451">
        <v>207</v>
      </c>
      <c r="C451">
        <f t="shared" si="20"/>
        <v>15180.081373195753</v>
      </c>
      <c r="D451">
        <f t="shared" si="17"/>
        <v>3725.3107859141805</v>
      </c>
      <c r="E451">
        <f t="shared" si="18"/>
        <v>11454.770587281573</v>
      </c>
      <c r="F451">
        <f t="shared" si="19"/>
        <v>1230315.491384112</v>
      </c>
    </row>
    <row r="452" spans="2:6" x14ac:dyDescent="0.25">
      <c r="B452">
        <v>208</v>
      </c>
      <c r="C452">
        <f t="shared" si="20"/>
        <v>15180.081373195753</v>
      </c>
      <c r="D452">
        <f t="shared" si="17"/>
        <v>3690.9464741523357</v>
      </c>
      <c r="E452">
        <f t="shared" si="18"/>
        <v>11489.134899043418</v>
      </c>
      <c r="F452">
        <f t="shared" si="19"/>
        <v>1218826.3564850686</v>
      </c>
    </row>
    <row r="453" spans="2:6" x14ac:dyDescent="0.25">
      <c r="B453">
        <v>209</v>
      </c>
      <c r="C453">
        <f t="shared" si="20"/>
        <v>15180.081373195753</v>
      </c>
      <c r="D453">
        <f t="shared" si="17"/>
        <v>3656.4790694552053</v>
      </c>
      <c r="E453">
        <f t="shared" si="18"/>
        <v>11523.602303740548</v>
      </c>
      <c r="F453">
        <f t="shared" si="19"/>
        <v>1207302.754181328</v>
      </c>
    </row>
    <row r="454" spans="2:6" x14ac:dyDescent="0.25">
      <c r="B454">
        <v>210</v>
      </c>
      <c r="C454">
        <f t="shared" si="20"/>
        <v>15180.081373195753</v>
      </c>
      <c r="D454">
        <f t="shared" si="17"/>
        <v>3621.9082625439837</v>
      </c>
      <c r="E454">
        <f t="shared" si="18"/>
        <v>11558.173110651769</v>
      </c>
      <c r="F454">
        <f t="shared" si="19"/>
        <v>1195744.5810706762</v>
      </c>
    </row>
    <row r="455" spans="2:6" x14ac:dyDescent="0.25">
      <c r="B455">
        <v>211</v>
      </c>
      <c r="C455">
        <f t="shared" si="20"/>
        <v>15180.081373195753</v>
      </c>
      <c r="D455">
        <f t="shared" si="17"/>
        <v>3587.233743212028</v>
      </c>
      <c r="E455">
        <f t="shared" si="18"/>
        <v>11592.847629983726</v>
      </c>
      <c r="F455">
        <f t="shared" si="19"/>
        <v>1184151.7334406925</v>
      </c>
    </row>
    <row r="456" spans="2:6" x14ac:dyDescent="0.25">
      <c r="B456">
        <v>212</v>
      </c>
      <c r="C456">
        <f t="shared" si="20"/>
        <v>15180.081373195753</v>
      </c>
      <c r="D456">
        <f t="shared" si="17"/>
        <v>3552.4552003220774</v>
      </c>
      <c r="E456">
        <f t="shared" si="18"/>
        <v>11627.626172873675</v>
      </c>
      <c r="F456">
        <f t="shared" si="19"/>
        <v>1172524.1072678189</v>
      </c>
    </row>
    <row r="457" spans="2:6" x14ac:dyDescent="0.25">
      <c r="B457">
        <v>213</v>
      </c>
      <c r="C457">
        <f t="shared" si="20"/>
        <v>15180.081373195753</v>
      </c>
      <c r="D457">
        <f t="shared" si="17"/>
        <v>3517.5723218034564</v>
      </c>
      <c r="E457">
        <f t="shared" si="18"/>
        <v>11662.509051392297</v>
      </c>
      <c r="F457">
        <f t="shared" si="19"/>
        <v>1160861.5982164266</v>
      </c>
    </row>
    <row r="458" spans="2:6" x14ac:dyDescent="0.25">
      <c r="B458">
        <v>214</v>
      </c>
      <c r="C458">
        <f t="shared" si="20"/>
        <v>15180.081373195753</v>
      </c>
      <c r="D458">
        <f t="shared" si="17"/>
        <v>3482.5847946492795</v>
      </c>
      <c r="E458">
        <f t="shared" si="18"/>
        <v>11697.496578546474</v>
      </c>
      <c r="F458">
        <f t="shared" si="19"/>
        <v>1149164.1016378801</v>
      </c>
    </row>
    <row r="459" spans="2:6" x14ac:dyDescent="0.25">
      <c r="B459">
        <v>215</v>
      </c>
      <c r="C459">
        <f t="shared" si="20"/>
        <v>15180.081373195753</v>
      </c>
      <c r="D459">
        <f t="shared" si="17"/>
        <v>3447.4923049136401</v>
      </c>
      <c r="E459">
        <f t="shared" si="18"/>
        <v>11732.589068282114</v>
      </c>
      <c r="F459">
        <f t="shared" si="19"/>
        <v>1137431.5125695979</v>
      </c>
    </row>
    <row r="460" spans="2:6" x14ac:dyDescent="0.25">
      <c r="B460">
        <v>216</v>
      </c>
      <c r="C460">
        <f t="shared" si="20"/>
        <v>15180.081373195753</v>
      </c>
      <c r="D460">
        <f t="shared" si="17"/>
        <v>3412.2945377087931</v>
      </c>
      <c r="E460">
        <f t="shared" si="18"/>
        <v>11767.786835486961</v>
      </c>
      <c r="F460">
        <f t="shared" si="19"/>
        <v>1125663.7257341109</v>
      </c>
    </row>
    <row r="461" spans="2:6" x14ac:dyDescent="0.25">
      <c r="B461">
        <v>217</v>
      </c>
      <c r="C461">
        <f t="shared" si="20"/>
        <v>15180.081373195753</v>
      </c>
      <c r="D461">
        <f t="shared" si="17"/>
        <v>3376.9911772023329</v>
      </c>
      <c r="E461">
        <f t="shared" si="18"/>
        <v>11803.09019599342</v>
      </c>
      <c r="F461">
        <f t="shared" si="19"/>
        <v>1113860.6355381175</v>
      </c>
    </row>
    <row r="462" spans="2:6" x14ac:dyDescent="0.25">
      <c r="B462">
        <v>218</v>
      </c>
      <c r="C462">
        <f t="shared" si="20"/>
        <v>15180.081373195753</v>
      </c>
      <c r="D462">
        <f t="shared" si="17"/>
        <v>3341.5819066143522</v>
      </c>
      <c r="E462">
        <f t="shared" si="18"/>
        <v>11838.499466581401</v>
      </c>
      <c r="F462">
        <f t="shared" si="19"/>
        <v>1102022.136071536</v>
      </c>
    </row>
    <row r="463" spans="2:6" x14ac:dyDescent="0.25">
      <c r="B463">
        <v>219</v>
      </c>
      <c r="C463">
        <f t="shared" si="20"/>
        <v>15180.081373195753</v>
      </c>
      <c r="D463">
        <f t="shared" si="17"/>
        <v>3306.0664082146081</v>
      </c>
      <c r="E463">
        <f t="shared" si="18"/>
        <v>11874.014964981145</v>
      </c>
      <c r="F463">
        <f t="shared" si="19"/>
        <v>1090148.1211065548</v>
      </c>
    </row>
    <row r="464" spans="2:6" x14ac:dyDescent="0.25">
      <c r="B464">
        <v>220</v>
      </c>
      <c r="C464">
        <f t="shared" si="20"/>
        <v>15180.081373195753</v>
      </c>
      <c r="D464">
        <f t="shared" si="17"/>
        <v>3270.4443633196643</v>
      </c>
      <c r="E464">
        <f t="shared" si="18"/>
        <v>11909.637009876089</v>
      </c>
      <c r="F464">
        <f t="shared" si="19"/>
        <v>1078238.4840966787</v>
      </c>
    </row>
    <row r="465" spans="2:6" x14ac:dyDescent="0.25">
      <c r="B465">
        <v>221</v>
      </c>
      <c r="C465">
        <f t="shared" si="20"/>
        <v>15180.081373195753</v>
      </c>
      <c r="D465">
        <f t="shared" si="17"/>
        <v>3234.715452290036</v>
      </c>
      <c r="E465">
        <f t="shared" si="18"/>
        <v>11945.365920905717</v>
      </c>
      <c r="F465">
        <f t="shared" si="19"/>
        <v>1066293.118175773</v>
      </c>
    </row>
    <row r="466" spans="2:6" x14ac:dyDescent="0.25">
      <c r="B466">
        <v>222</v>
      </c>
      <c r="C466">
        <f t="shared" si="20"/>
        <v>15180.081373195753</v>
      </c>
      <c r="D466">
        <f t="shared" si="17"/>
        <v>3198.8793545273184</v>
      </c>
      <c r="E466">
        <f t="shared" si="18"/>
        <v>11981.202018668435</v>
      </c>
      <c r="F466">
        <f t="shared" si="19"/>
        <v>1054311.9161571045</v>
      </c>
    </row>
    <row r="467" spans="2:6" x14ac:dyDescent="0.25">
      <c r="B467">
        <v>223</v>
      </c>
      <c r="C467">
        <f t="shared" si="20"/>
        <v>15180.081373195753</v>
      </c>
      <c r="D467">
        <f t="shared" si="17"/>
        <v>3162.9357484713132</v>
      </c>
      <c r="E467">
        <f t="shared" si="18"/>
        <v>12017.14562472444</v>
      </c>
      <c r="F467">
        <f t="shared" si="19"/>
        <v>1042294.7705323801</v>
      </c>
    </row>
    <row r="468" spans="2:6" x14ac:dyDescent="0.25">
      <c r="B468">
        <v>224</v>
      </c>
      <c r="C468">
        <f t="shared" si="20"/>
        <v>15180.081373195753</v>
      </c>
      <c r="D468">
        <f t="shared" si="17"/>
        <v>3126.8843115971399</v>
      </c>
      <c r="E468">
        <f t="shared" si="18"/>
        <v>12053.197061598614</v>
      </c>
      <c r="F468">
        <f t="shared" si="19"/>
        <v>1030241.5734707814</v>
      </c>
    </row>
    <row r="469" spans="2:6" x14ac:dyDescent="0.25">
      <c r="B469">
        <v>225</v>
      </c>
      <c r="C469">
        <f t="shared" si="20"/>
        <v>15180.081373195753</v>
      </c>
      <c r="D469">
        <f t="shared" si="17"/>
        <v>3090.7247204123437</v>
      </c>
      <c r="E469">
        <f t="shared" si="18"/>
        <v>12089.35665278341</v>
      </c>
      <c r="F469">
        <f t="shared" si="19"/>
        <v>1018152.216817998</v>
      </c>
    </row>
    <row r="470" spans="2:6" x14ac:dyDescent="0.25">
      <c r="B470">
        <v>226</v>
      </c>
      <c r="C470">
        <f t="shared" si="20"/>
        <v>15180.081373195753</v>
      </c>
      <c r="D470">
        <f t="shared" si="17"/>
        <v>3054.4566504539939</v>
      </c>
      <c r="E470">
        <f t="shared" si="18"/>
        <v>12125.624722741759</v>
      </c>
      <c r="F470">
        <f t="shared" si="19"/>
        <v>1006026.5920952562</v>
      </c>
    </row>
    <row r="471" spans="2:6" x14ac:dyDescent="0.25">
      <c r="B471">
        <v>227</v>
      </c>
      <c r="C471">
        <f t="shared" si="20"/>
        <v>15180.081373195753</v>
      </c>
      <c r="D471">
        <f t="shared" si="17"/>
        <v>3018.0797762857687</v>
      </c>
      <c r="E471">
        <f t="shared" si="18"/>
        <v>12162.001596909984</v>
      </c>
      <c r="F471">
        <f t="shared" si="19"/>
        <v>993864.59049834625</v>
      </c>
    </row>
    <row r="472" spans="2:6" x14ac:dyDescent="0.25">
      <c r="B472">
        <v>228</v>
      </c>
      <c r="C472">
        <f t="shared" si="20"/>
        <v>15180.081373195753</v>
      </c>
      <c r="D472">
        <f t="shared" si="17"/>
        <v>2981.5937714950383</v>
      </c>
      <c r="E472">
        <f t="shared" si="18"/>
        <v>12198.487601700715</v>
      </c>
      <c r="F472">
        <f t="shared" si="19"/>
        <v>981666.10289664555</v>
      </c>
    </row>
    <row r="473" spans="2:6" x14ac:dyDescent="0.25">
      <c r="B473">
        <v>229</v>
      </c>
      <c r="C473">
        <f t="shared" si="20"/>
        <v>15180.081373195753</v>
      </c>
      <c r="D473">
        <f t="shared" si="17"/>
        <v>2944.998308689936</v>
      </c>
      <c r="E473">
        <f t="shared" si="18"/>
        <v>12235.083064505818</v>
      </c>
      <c r="F473">
        <f t="shared" si="19"/>
        <v>969431.01983213972</v>
      </c>
    </row>
    <row r="474" spans="2:6" x14ac:dyDescent="0.25">
      <c r="B474">
        <v>230</v>
      </c>
      <c r="C474">
        <f t="shared" si="20"/>
        <v>15180.081373195753</v>
      </c>
      <c r="D474">
        <f t="shared" si="17"/>
        <v>2908.2930594964187</v>
      </c>
      <c r="E474">
        <f t="shared" si="18"/>
        <v>12271.788313699335</v>
      </c>
      <c r="F474">
        <f t="shared" si="19"/>
        <v>957159.23151844041</v>
      </c>
    </row>
    <row r="475" spans="2:6" x14ac:dyDescent="0.25">
      <c r="B475">
        <v>231</v>
      </c>
      <c r="C475">
        <f t="shared" si="20"/>
        <v>15180.081373195753</v>
      </c>
      <c r="D475">
        <f t="shared" si="17"/>
        <v>2871.4776945553208</v>
      </c>
      <c r="E475">
        <f t="shared" si="18"/>
        <v>12308.603678640433</v>
      </c>
      <c r="F475">
        <f t="shared" si="19"/>
        <v>944850.62783979997</v>
      </c>
    </row>
    <row r="476" spans="2:6" x14ac:dyDescent="0.25">
      <c r="B476">
        <v>232</v>
      </c>
      <c r="C476">
        <f t="shared" si="20"/>
        <v>15180.081373195753</v>
      </c>
      <c r="D476">
        <f t="shared" si="17"/>
        <v>2834.5518835193998</v>
      </c>
      <c r="E476">
        <f t="shared" si="18"/>
        <v>12345.529489676353</v>
      </c>
      <c r="F476">
        <f t="shared" si="19"/>
        <v>932505.09835012362</v>
      </c>
    </row>
    <row r="477" spans="2:6" x14ac:dyDescent="0.25">
      <c r="B477">
        <v>233</v>
      </c>
      <c r="C477">
        <f t="shared" si="20"/>
        <v>15180.081373195753</v>
      </c>
      <c r="D477">
        <f t="shared" si="17"/>
        <v>2797.5152950503707</v>
      </c>
      <c r="E477">
        <f t="shared" si="18"/>
        <v>12382.566078145383</v>
      </c>
      <c r="F477">
        <f t="shared" si="19"/>
        <v>920122.53227197821</v>
      </c>
    </row>
    <row r="478" spans="2:6" x14ac:dyDescent="0.25">
      <c r="B478">
        <v>234</v>
      </c>
      <c r="C478">
        <f t="shared" si="20"/>
        <v>15180.081373195753</v>
      </c>
      <c r="D478">
        <f t="shared" si="17"/>
        <v>2760.3675968159346</v>
      </c>
      <c r="E478">
        <f t="shared" si="18"/>
        <v>12419.713776379818</v>
      </c>
      <c r="F478">
        <f t="shared" si="19"/>
        <v>907702.81849559839</v>
      </c>
    </row>
    <row r="479" spans="2:6" x14ac:dyDescent="0.25">
      <c r="B479">
        <v>235</v>
      </c>
      <c r="C479">
        <f t="shared" si="20"/>
        <v>15180.081373195753</v>
      </c>
      <c r="D479">
        <f t="shared" si="17"/>
        <v>2723.1084554867948</v>
      </c>
      <c r="E479">
        <f t="shared" si="18"/>
        <v>12456.972917708958</v>
      </c>
      <c r="F479">
        <f t="shared" si="19"/>
        <v>895245.84557788947</v>
      </c>
    </row>
    <row r="480" spans="2:6" x14ac:dyDescent="0.25">
      <c r="B480">
        <v>236</v>
      </c>
      <c r="C480">
        <f t="shared" si="20"/>
        <v>15180.081373195753</v>
      </c>
      <c r="D480">
        <f t="shared" si="17"/>
        <v>2685.7375367336681</v>
      </c>
      <c r="E480">
        <f t="shared" si="18"/>
        <v>12494.343836462085</v>
      </c>
      <c r="F480">
        <f t="shared" si="19"/>
        <v>882751.50174142735</v>
      </c>
    </row>
    <row r="481" spans="2:6" x14ac:dyDescent="0.25">
      <c r="B481">
        <v>237</v>
      </c>
      <c r="C481">
        <f t="shared" si="20"/>
        <v>15180.081373195753</v>
      </c>
      <c r="D481">
        <f t="shared" si="17"/>
        <v>2648.2545052242817</v>
      </c>
      <c r="E481">
        <f t="shared" si="18"/>
        <v>12531.826867971471</v>
      </c>
      <c r="F481">
        <f t="shared" si="19"/>
        <v>870219.67487345589</v>
      </c>
    </row>
    <row r="482" spans="2:6" x14ac:dyDescent="0.25">
      <c r="B482">
        <v>238</v>
      </c>
      <c r="C482">
        <f t="shared" si="20"/>
        <v>15180.081373195753</v>
      </c>
      <c r="D482">
        <f t="shared" si="17"/>
        <v>2610.6590246203673</v>
      </c>
      <c r="E482">
        <f t="shared" si="18"/>
        <v>12569.422348575386</v>
      </c>
      <c r="F482">
        <f t="shared" si="19"/>
        <v>857650.25252488046</v>
      </c>
    </row>
    <row r="483" spans="2:6" x14ac:dyDescent="0.25">
      <c r="B483">
        <v>239</v>
      </c>
      <c r="C483">
        <f t="shared" si="20"/>
        <v>15180.081373195753</v>
      </c>
      <c r="D483">
        <f t="shared" si="17"/>
        <v>2572.9507575746411</v>
      </c>
      <c r="E483">
        <f t="shared" si="18"/>
        <v>12607.130615621112</v>
      </c>
      <c r="F483">
        <f t="shared" si="19"/>
        <v>845043.12190925935</v>
      </c>
    </row>
    <row r="484" spans="2:6" x14ac:dyDescent="0.25">
      <c r="B484">
        <v>240</v>
      </c>
      <c r="C484">
        <f t="shared" si="20"/>
        <v>15180.081373195753</v>
      </c>
      <c r="D484">
        <f t="shared" si="17"/>
        <v>2535.1293657277779</v>
      </c>
      <c r="E484">
        <f t="shared" si="18"/>
        <v>12644.952007467975</v>
      </c>
      <c r="F484">
        <f t="shared" si="19"/>
        <v>832398.16990179138</v>
      </c>
    </row>
    <row r="485" spans="2:6" x14ac:dyDescent="0.25">
      <c r="B485">
        <v>241</v>
      </c>
      <c r="C485">
        <f t="shared" si="20"/>
        <v>15180.081373195753</v>
      </c>
      <c r="D485">
        <f t="shared" si="17"/>
        <v>2497.194509705374</v>
      </c>
      <c r="E485">
        <f t="shared" si="18"/>
        <v>12682.886863490379</v>
      </c>
      <c r="F485">
        <f t="shared" si="19"/>
        <v>819715.28303830104</v>
      </c>
    </row>
    <row r="486" spans="2:6" x14ac:dyDescent="0.25">
      <c r="B486">
        <v>242</v>
      </c>
      <c r="C486">
        <f t="shared" si="20"/>
        <v>15180.081373195753</v>
      </c>
      <c r="D486">
        <f t="shared" si="17"/>
        <v>2459.1458491149028</v>
      </c>
      <c r="E486">
        <f t="shared" si="18"/>
        <v>12720.935524080851</v>
      </c>
      <c r="F486">
        <f t="shared" si="19"/>
        <v>806994.34751422016</v>
      </c>
    </row>
    <row r="487" spans="2:6" x14ac:dyDescent="0.25">
      <c r="B487">
        <v>243</v>
      </c>
      <c r="C487">
        <f t="shared" si="20"/>
        <v>15180.081373195753</v>
      </c>
      <c r="D487">
        <f t="shared" si="17"/>
        <v>2420.9830425426603</v>
      </c>
      <c r="E487">
        <f t="shared" si="18"/>
        <v>12759.098330653092</v>
      </c>
      <c r="F487">
        <f t="shared" si="19"/>
        <v>794235.24918356712</v>
      </c>
    </row>
    <row r="488" spans="2:6" x14ac:dyDescent="0.25">
      <c r="B488">
        <v>244</v>
      </c>
      <c r="C488">
        <f t="shared" si="20"/>
        <v>15180.081373195753</v>
      </c>
      <c r="D488">
        <f t="shared" si="17"/>
        <v>2382.7057475507013</v>
      </c>
      <c r="E488">
        <f t="shared" si="18"/>
        <v>12797.375625645052</v>
      </c>
      <c r="F488">
        <f t="shared" si="19"/>
        <v>781437.87355792208</v>
      </c>
    </row>
    <row r="489" spans="2:6" x14ac:dyDescent="0.25">
      <c r="B489">
        <v>245</v>
      </c>
      <c r="C489">
        <f t="shared" si="20"/>
        <v>15180.081373195753</v>
      </c>
      <c r="D489">
        <f t="shared" si="17"/>
        <v>2344.3136206737659</v>
      </c>
      <c r="E489">
        <f t="shared" si="18"/>
        <v>12835.767752521988</v>
      </c>
      <c r="F489">
        <f t="shared" si="19"/>
        <v>768602.10580540006</v>
      </c>
    </row>
    <row r="490" spans="2:6" x14ac:dyDescent="0.25">
      <c r="B490">
        <v>246</v>
      </c>
      <c r="C490">
        <f t="shared" si="20"/>
        <v>15180.081373195753</v>
      </c>
      <c r="D490">
        <f t="shared" si="17"/>
        <v>2305.8063174162003</v>
      </c>
      <c r="E490">
        <f t="shared" si="18"/>
        <v>12874.275055779553</v>
      </c>
      <c r="F490">
        <f t="shared" si="19"/>
        <v>755727.83074962045</v>
      </c>
    </row>
    <row r="491" spans="2:6" x14ac:dyDescent="0.25">
      <c r="B491">
        <v>247</v>
      </c>
      <c r="C491">
        <f t="shared" si="20"/>
        <v>15180.081373195753</v>
      </c>
      <c r="D491">
        <f t="shared" si="17"/>
        <v>2267.1834922488611</v>
      </c>
      <c r="E491">
        <f t="shared" si="18"/>
        <v>12912.897880946892</v>
      </c>
      <c r="F491">
        <f t="shared" si="19"/>
        <v>742814.93286867358</v>
      </c>
    </row>
    <row r="492" spans="2:6" x14ac:dyDescent="0.25">
      <c r="B492">
        <v>248</v>
      </c>
      <c r="C492">
        <f t="shared" si="20"/>
        <v>15180.081373195753</v>
      </c>
      <c r="D492">
        <f t="shared" si="17"/>
        <v>2228.4447986060209</v>
      </c>
      <c r="E492">
        <f t="shared" si="18"/>
        <v>12951.636574589733</v>
      </c>
      <c r="F492">
        <f t="shared" si="19"/>
        <v>729863.29629408382</v>
      </c>
    </row>
    <row r="493" spans="2:6" x14ac:dyDescent="0.25">
      <c r="B493">
        <v>249</v>
      </c>
      <c r="C493">
        <f t="shared" si="20"/>
        <v>15180.081373195753</v>
      </c>
      <c r="D493">
        <f t="shared" si="17"/>
        <v>2189.5898888822512</v>
      </c>
      <c r="E493">
        <f t="shared" si="18"/>
        <v>12990.491484313501</v>
      </c>
      <c r="F493">
        <f t="shared" si="19"/>
        <v>716872.80480977031</v>
      </c>
    </row>
    <row r="494" spans="2:6" x14ac:dyDescent="0.25">
      <c r="B494">
        <v>250</v>
      </c>
      <c r="C494">
        <f t="shared" si="20"/>
        <v>15180.081373195753</v>
      </c>
      <c r="D494">
        <f t="shared" si="17"/>
        <v>2150.6184144293106</v>
      </c>
      <c r="E494">
        <f t="shared" si="18"/>
        <v>13029.462958766442</v>
      </c>
      <c r="F494">
        <f t="shared" si="19"/>
        <v>703843.34185100382</v>
      </c>
    </row>
    <row r="495" spans="2:6" x14ac:dyDescent="0.25">
      <c r="B495">
        <v>251</v>
      </c>
      <c r="C495">
        <f t="shared" si="20"/>
        <v>15180.081373195753</v>
      </c>
      <c r="D495">
        <f t="shared" si="17"/>
        <v>2111.5300255530115</v>
      </c>
      <c r="E495">
        <f t="shared" si="18"/>
        <v>13068.551347642742</v>
      </c>
      <c r="F495">
        <f t="shared" si="19"/>
        <v>690774.79050336103</v>
      </c>
    </row>
    <row r="496" spans="2:6" x14ac:dyDescent="0.25">
      <c r="B496">
        <v>252</v>
      </c>
      <c r="C496">
        <f t="shared" si="20"/>
        <v>15180.081373195753</v>
      </c>
      <c r="D496">
        <f t="shared" si="17"/>
        <v>2072.324371510083</v>
      </c>
      <c r="E496">
        <f t="shared" si="18"/>
        <v>13107.75700168567</v>
      </c>
      <c r="F496">
        <f t="shared" si="19"/>
        <v>677667.03350167535</v>
      </c>
    </row>
    <row r="497" spans="2:6" x14ac:dyDescent="0.25">
      <c r="B497">
        <v>253</v>
      </c>
      <c r="C497">
        <f t="shared" si="20"/>
        <v>15180.081373195753</v>
      </c>
      <c r="D497">
        <f t="shared" si="17"/>
        <v>2033.0011005050258</v>
      </c>
      <c r="E497">
        <f t="shared" si="18"/>
        <v>13147.080272690728</v>
      </c>
      <c r="F497">
        <f t="shared" si="19"/>
        <v>664519.95322898461</v>
      </c>
    </row>
    <row r="498" spans="2:6" x14ac:dyDescent="0.25">
      <c r="B498">
        <v>254</v>
      </c>
      <c r="C498">
        <f t="shared" si="20"/>
        <v>15180.081373195753</v>
      </c>
      <c r="D498">
        <f t="shared" si="17"/>
        <v>1993.5598596869538</v>
      </c>
      <c r="E498">
        <f t="shared" si="18"/>
        <v>13186.5215135088</v>
      </c>
      <c r="F498">
        <f t="shared" si="19"/>
        <v>651333.43171547586</v>
      </c>
    </row>
    <row r="499" spans="2:6" x14ac:dyDescent="0.25">
      <c r="B499">
        <v>255</v>
      </c>
      <c r="C499">
        <f t="shared" si="20"/>
        <v>15180.081373195753</v>
      </c>
      <c r="D499">
        <f t="shared" si="17"/>
        <v>1954.0002951464276</v>
      </c>
      <c r="E499">
        <f t="shared" si="18"/>
        <v>13226.081078049327</v>
      </c>
      <c r="F499">
        <f t="shared" si="19"/>
        <v>638107.35063742648</v>
      </c>
    </row>
    <row r="500" spans="2:6" x14ac:dyDescent="0.25">
      <c r="B500">
        <v>256</v>
      </c>
      <c r="C500">
        <f t="shared" si="20"/>
        <v>15180.081373195753</v>
      </c>
      <c r="D500">
        <f t="shared" si="17"/>
        <v>1914.3220519122794</v>
      </c>
      <c r="E500">
        <f t="shared" si="18"/>
        <v>13265.759321283474</v>
      </c>
      <c r="F500">
        <f t="shared" si="19"/>
        <v>624841.59131614305</v>
      </c>
    </row>
    <row r="501" spans="2:6" x14ac:dyDescent="0.25">
      <c r="B501">
        <v>257</v>
      </c>
      <c r="C501">
        <f t="shared" si="20"/>
        <v>15180.081373195753</v>
      </c>
      <c r="D501">
        <f t="shared" si="17"/>
        <v>1874.5247739484291</v>
      </c>
      <c r="E501">
        <f t="shared" si="18"/>
        <v>13305.556599247324</v>
      </c>
      <c r="F501">
        <f t="shared" si="19"/>
        <v>611536.03471689578</v>
      </c>
    </row>
    <row r="502" spans="2:6" x14ac:dyDescent="0.25">
      <c r="B502">
        <v>258</v>
      </c>
      <c r="C502">
        <f t="shared" si="20"/>
        <v>15180.081373195753</v>
      </c>
      <c r="D502">
        <f t="shared" ref="D502:D544" si="21">F501*0.036/12</f>
        <v>1834.608104150687</v>
      </c>
      <c r="E502">
        <f t="shared" ref="E502:E544" si="22">C502-D502</f>
        <v>13345.473269045066</v>
      </c>
      <c r="F502">
        <f t="shared" ref="F502:F544" si="23">F501-E502</f>
        <v>598190.56144785066</v>
      </c>
    </row>
    <row r="503" spans="2:6" x14ac:dyDescent="0.25">
      <c r="B503">
        <v>259</v>
      </c>
      <c r="C503">
        <f t="shared" ref="C503:C544" si="24">C502</f>
        <v>15180.081373195753</v>
      </c>
      <c r="D503">
        <f t="shared" si="21"/>
        <v>1794.5716843435519</v>
      </c>
      <c r="E503">
        <f t="shared" si="22"/>
        <v>13385.509688852202</v>
      </c>
      <c r="F503">
        <f t="shared" si="23"/>
        <v>584805.05175899842</v>
      </c>
    </row>
    <row r="504" spans="2:6" x14ac:dyDescent="0.25">
      <c r="B504">
        <v>260</v>
      </c>
      <c r="C504">
        <f t="shared" si="24"/>
        <v>15180.081373195753</v>
      </c>
      <c r="D504">
        <f t="shared" si="21"/>
        <v>1754.4151552769952</v>
      </c>
      <c r="E504">
        <f t="shared" si="22"/>
        <v>13425.666217918759</v>
      </c>
      <c r="F504">
        <f t="shared" si="23"/>
        <v>571379.38554107968</v>
      </c>
    </row>
    <row r="505" spans="2:6" x14ac:dyDescent="0.25">
      <c r="B505">
        <v>261</v>
      </c>
      <c r="C505">
        <f t="shared" si="24"/>
        <v>15180.081373195753</v>
      </c>
      <c r="D505">
        <f t="shared" si="21"/>
        <v>1714.1381566232387</v>
      </c>
      <c r="E505">
        <f t="shared" si="22"/>
        <v>13465.943216572514</v>
      </c>
      <c r="F505">
        <f t="shared" si="23"/>
        <v>557913.44232450717</v>
      </c>
    </row>
    <row r="506" spans="2:6" x14ac:dyDescent="0.25">
      <c r="B506">
        <v>262</v>
      </c>
      <c r="C506">
        <f t="shared" si="24"/>
        <v>15180.081373195753</v>
      </c>
      <c r="D506">
        <f t="shared" si="21"/>
        <v>1673.7403269735214</v>
      </c>
      <c r="E506">
        <f t="shared" si="22"/>
        <v>13506.341046222231</v>
      </c>
      <c r="F506">
        <f t="shared" si="23"/>
        <v>544407.10127828491</v>
      </c>
    </row>
    <row r="507" spans="2:6" x14ac:dyDescent="0.25">
      <c r="B507">
        <v>263</v>
      </c>
      <c r="C507">
        <f t="shared" si="24"/>
        <v>15180.081373195753</v>
      </c>
      <c r="D507">
        <f t="shared" si="21"/>
        <v>1633.2213038348546</v>
      </c>
      <c r="E507">
        <f t="shared" si="22"/>
        <v>13546.860069360899</v>
      </c>
      <c r="F507">
        <f t="shared" si="23"/>
        <v>530860.24120892398</v>
      </c>
    </row>
    <row r="508" spans="2:6" x14ac:dyDescent="0.25">
      <c r="B508">
        <v>264</v>
      </c>
      <c r="C508">
        <f t="shared" si="24"/>
        <v>15180.081373195753</v>
      </c>
      <c r="D508">
        <f t="shared" si="21"/>
        <v>1592.5807236267719</v>
      </c>
      <c r="E508">
        <f t="shared" si="22"/>
        <v>13587.500649568981</v>
      </c>
      <c r="F508">
        <f t="shared" si="23"/>
        <v>517272.74055935501</v>
      </c>
    </row>
    <row r="509" spans="2:6" x14ac:dyDescent="0.25">
      <c r="B509">
        <v>265</v>
      </c>
      <c r="C509">
        <f t="shared" si="24"/>
        <v>15180.081373195753</v>
      </c>
      <c r="D509">
        <f t="shared" si="21"/>
        <v>1551.8182216780649</v>
      </c>
      <c r="E509">
        <f t="shared" si="22"/>
        <v>13628.263151517689</v>
      </c>
      <c r="F509">
        <f t="shared" si="23"/>
        <v>503644.47740783734</v>
      </c>
    </row>
    <row r="510" spans="2:6" x14ac:dyDescent="0.25">
      <c r="B510">
        <v>266</v>
      </c>
      <c r="C510">
        <f t="shared" si="24"/>
        <v>15180.081373195753</v>
      </c>
      <c r="D510">
        <f t="shared" si="21"/>
        <v>1510.9334322235118</v>
      </c>
      <c r="E510">
        <f t="shared" si="22"/>
        <v>13669.147940972241</v>
      </c>
      <c r="F510">
        <f t="shared" si="23"/>
        <v>489975.32946686511</v>
      </c>
    </row>
    <row r="511" spans="2:6" x14ac:dyDescent="0.25">
      <c r="B511">
        <v>267</v>
      </c>
      <c r="C511">
        <f t="shared" si="24"/>
        <v>15180.081373195753</v>
      </c>
      <c r="D511">
        <f t="shared" si="21"/>
        <v>1469.9259884005951</v>
      </c>
      <c r="E511">
        <f t="shared" si="22"/>
        <v>13710.155384795158</v>
      </c>
      <c r="F511">
        <f t="shared" si="23"/>
        <v>476265.17408206995</v>
      </c>
    </row>
    <row r="512" spans="2:6" x14ac:dyDescent="0.25">
      <c r="B512">
        <v>268</v>
      </c>
      <c r="C512">
        <f t="shared" si="24"/>
        <v>15180.081373195753</v>
      </c>
      <c r="D512">
        <f t="shared" si="21"/>
        <v>1428.7955222462097</v>
      </c>
      <c r="E512">
        <f t="shared" si="22"/>
        <v>13751.285850949544</v>
      </c>
      <c r="F512">
        <f t="shared" si="23"/>
        <v>462513.88823112042</v>
      </c>
    </row>
    <row r="513" spans="2:6" x14ac:dyDescent="0.25">
      <c r="B513">
        <v>269</v>
      </c>
      <c r="C513">
        <f t="shared" si="24"/>
        <v>15180.081373195753</v>
      </c>
      <c r="D513">
        <f t="shared" si="21"/>
        <v>1387.5416646933611</v>
      </c>
      <c r="E513">
        <f t="shared" si="22"/>
        <v>13792.539708502392</v>
      </c>
      <c r="F513">
        <f t="shared" si="23"/>
        <v>448721.34852261801</v>
      </c>
    </row>
    <row r="514" spans="2:6" x14ac:dyDescent="0.25">
      <c r="B514">
        <v>270</v>
      </c>
      <c r="C514">
        <f t="shared" si="24"/>
        <v>15180.081373195753</v>
      </c>
      <c r="D514">
        <f t="shared" si="21"/>
        <v>1346.1640455678539</v>
      </c>
      <c r="E514">
        <f t="shared" si="22"/>
        <v>13833.9173276279</v>
      </c>
      <c r="F514">
        <f t="shared" si="23"/>
        <v>434887.43119499012</v>
      </c>
    </row>
    <row r="515" spans="2:6" x14ac:dyDescent="0.25">
      <c r="B515">
        <v>271</v>
      </c>
      <c r="C515">
        <f t="shared" si="24"/>
        <v>15180.081373195753</v>
      </c>
      <c r="D515">
        <f t="shared" si="21"/>
        <v>1304.6622935849703</v>
      </c>
      <c r="E515">
        <f t="shared" si="22"/>
        <v>13875.419079610783</v>
      </c>
      <c r="F515">
        <f t="shared" si="23"/>
        <v>421012.01211537933</v>
      </c>
    </row>
    <row r="516" spans="2:6" x14ac:dyDescent="0.25">
      <c r="B516">
        <v>272</v>
      </c>
      <c r="C516">
        <f t="shared" si="24"/>
        <v>15180.081373195753</v>
      </c>
      <c r="D516">
        <f t="shared" si="21"/>
        <v>1263.036036346138</v>
      </c>
      <c r="E516">
        <f t="shared" si="22"/>
        <v>13917.045336849615</v>
      </c>
      <c r="F516">
        <f t="shared" si="23"/>
        <v>407094.96677852969</v>
      </c>
    </row>
    <row r="517" spans="2:6" x14ac:dyDescent="0.25">
      <c r="B517">
        <v>273</v>
      </c>
      <c r="C517">
        <f t="shared" si="24"/>
        <v>15180.081373195753</v>
      </c>
      <c r="D517">
        <f t="shared" si="21"/>
        <v>1221.2849003355889</v>
      </c>
      <c r="E517">
        <f t="shared" si="22"/>
        <v>13958.796472860164</v>
      </c>
      <c r="F517">
        <f t="shared" si="23"/>
        <v>393136.17030566954</v>
      </c>
    </row>
    <row r="518" spans="2:6" x14ac:dyDescent="0.25">
      <c r="B518">
        <v>274</v>
      </c>
      <c r="C518">
        <f t="shared" si="24"/>
        <v>15180.081373195753</v>
      </c>
      <c r="D518">
        <f t="shared" si="21"/>
        <v>1179.4085109170085</v>
      </c>
      <c r="E518">
        <f t="shared" si="22"/>
        <v>14000.672862278745</v>
      </c>
      <c r="F518">
        <f t="shared" si="23"/>
        <v>379135.49744339078</v>
      </c>
    </row>
    <row r="519" spans="2:6" x14ac:dyDescent="0.25">
      <c r="B519">
        <v>275</v>
      </c>
      <c r="C519">
        <f t="shared" si="24"/>
        <v>15180.081373195753</v>
      </c>
      <c r="D519">
        <f t="shared" si="21"/>
        <v>1137.4064923301723</v>
      </c>
      <c r="E519">
        <f t="shared" si="22"/>
        <v>14042.674880865581</v>
      </c>
      <c r="F519">
        <f t="shared" si="23"/>
        <v>365092.82256252522</v>
      </c>
    </row>
    <row r="520" spans="2:6" x14ac:dyDescent="0.25">
      <c r="B520">
        <v>276</v>
      </c>
      <c r="C520">
        <f t="shared" si="24"/>
        <v>15180.081373195753</v>
      </c>
      <c r="D520">
        <f t="shared" si="21"/>
        <v>1095.2784676875756</v>
      </c>
      <c r="E520">
        <f t="shared" si="22"/>
        <v>14084.802905508177</v>
      </c>
      <c r="F520">
        <f t="shared" si="23"/>
        <v>351008.01965701702</v>
      </c>
    </row>
    <row r="521" spans="2:6" x14ac:dyDescent="0.25">
      <c r="B521">
        <v>277</v>
      </c>
      <c r="C521">
        <f t="shared" si="24"/>
        <v>15180.081373195753</v>
      </c>
      <c r="D521">
        <f t="shared" si="21"/>
        <v>1053.0240589710509</v>
      </c>
      <c r="E521">
        <f t="shared" si="22"/>
        <v>14127.057314224703</v>
      </c>
      <c r="F521">
        <f t="shared" si="23"/>
        <v>336880.96234279231</v>
      </c>
    </row>
    <row r="522" spans="2:6" x14ac:dyDescent="0.25">
      <c r="B522">
        <v>278</v>
      </c>
      <c r="C522">
        <f t="shared" si="24"/>
        <v>15180.081373195753</v>
      </c>
      <c r="D522">
        <f t="shared" si="21"/>
        <v>1010.6428870283768</v>
      </c>
      <c r="E522">
        <f t="shared" si="22"/>
        <v>14169.438486167377</v>
      </c>
      <c r="F522">
        <f t="shared" si="23"/>
        <v>322711.5238566249</v>
      </c>
    </row>
    <row r="523" spans="2:6" x14ac:dyDescent="0.25">
      <c r="B523">
        <v>279</v>
      </c>
      <c r="C523">
        <f t="shared" si="24"/>
        <v>15180.081373195753</v>
      </c>
      <c r="D523">
        <f t="shared" si="21"/>
        <v>968.13457156987454</v>
      </c>
      <c r="E523">
        <f t="shared" si="22"/>
        <v>14211.946801625878</v>
      </c>
      <c r="F523">
        <f t="shared" si="23"/>
        <v>308499.57705499901</v>
      </c>
    </row>
    <row r="524" spans="2:6" x14ac:dyDescent="0.25">
      <c r="B524">
        <v>280</v>
      </c>
      <c r="C524">
        <f t="shared" si="24"/>
        <v>15180.081373195753</v>
      </c>
      <c r="D524">
        <f t="shared" si="21"/>
        <v>925.49873116499703</v>
      </c>
      <c r="E524">
        <f t="shared" si="22"/>
        <v>14254.582642030757</v>
      </c>
      <c r="F524">
        <f t="shared" si="23"/>
        <v>294244.99441296828</v>
      </c>
    </row>
    <row r="525" spans="2:6" x14ac:dyDescent="0.25">
      <c r="B525">
        <v>281</v>
      </c>
      <c r="C525">
        <f t="shared" si="24"/>
        <v>15180.081373195753</v>
      </c>
      <c r="D525">
        <f t="shared" si="21"/>
        <v>882.73498323890487</v>
      </c>
      <c r="E525">
        <f t="shared" si="22"/>
        <v>14297.346389956849</v>
      </c>
      <c r="F525">
        <f t="shared" si="23"/>
        <v>279947.64802301145</v>
      </c>
    </row>
    <row r="526" spans="2:6" x14ac:dyDescent="0.25">
      <c r="B526">
        <v>282</v>
      </c>
      <c r="C526">
        <f t="shared" si="24"/>
        <v>15180.081373195753</v>
      </c>
      <c r="D526">
        <f t="shared" si="21"/>
        <v>839.84294406903427</v>
      </c>
      <c r="E526">
        <f t="shared" si="22"/>
        <v>14340.238429126719</v>
      </c>
      <c r="F526">
        <f t="shared" si="23"/>
        <v>265607.40959388472</v>
      </c>
    </row>
    <row r="527" spans="2:6" x14ac:dyDescent="0.25">
      <c r="B527">
        <v>283</v>
      </c>
      <c r="C527">
        <f t="shared" si="24"/>
        <v>15180.081373195753</v>
      </c>
      <c r="D527">
        <f t="shared" si="21"/>
        <v>796.82222878165419</v>
      </c>
      <c r="E527">
        <f t="shared" si="22"/>
        <v>14383.2591444141</v>
      </c>
      <c r="F527">
        <f t="shared" si="23"/>
        <v>251224.15044947062</v>
      </c>
    </row>
    <row r="528" spans="2:6" x14ac:dyDescent="0.25">
      <c r="B528">
        <v>284</v>
      </c>
      <c r="C528">
        <f t="shared" si="24"/>
        <v>15180.081373195753</v>
      </c>
      <c r="D528">
        <f t="shared" si="21"/>
        <v>753.67245134841187</v>
      </c>
      <c r="E528">
        <f t="shared" si="22"/>
        <v>14426.408921847342</v>
      </c>
      <c r="F528">
        <f t="shared" si="23"/>
        <v>236797.74152762326</v>
      </c>
    </row>
    <row r="529" spans="2:6" x14ac:dyDescent="0.25">
      <c r="B529">
        <v>285</v>
      </c>
      <c r="C529">
        <f t="shared" si="24"/>
        <v>15180.081373195753</v>
      </c>
      <c r="D529">
        <f t="shared" si="21"/>
        <v>710.39322458286972</v>
      </c>
      <c r="E529">
        <f t="shared" si="22"/>
        <v>14469.688148612884</v>
      </c>
      <c r="F529">
        <f t="shared" si="23"/>
        <v>222328.05337901038</v>
      </c>
    </row>
    <row r="530" spans="2:6" x14ac:dyDescent="0.25">
      <c r="B530">
        <v>286</v>
      </c>
      <c r="C530">
        <f t="shared" si="24"/>
        <v>15180.081373195753</v>
      </c>
      <c r="D530">
        <f t="shared" si="21"/>
        <v>666.98416013703115</v>
      </c>
      <c r="E530">
        <f t="shared" si="22"/>
        <v>14513.097213058722</v>
      </c>
      <c r="F530">
        <f t="shared" si="23"/>
        <v>207814.95616595165</v>
      </c>
    </row>
    <row r="531" spans="2:6" x14ac:dyDescent="0.25">
      <c r="B531">
        <v>287</v>
      </c>
      <c r="C531">
        <f t="shared" si="24"/>
        <v>15180.081373195753</v>
      </c>
      <c r="D531">
        <f t="shared" si="21"/>
        <v>623.44486849785483</v>
      </c>
      <c r="E531">
        <f t="shared" si="22"/>
        <v>14556.636504697899</v>
      </c>
      <c r="F531">
        <f t="shared" si="23"/>
        <v>193258.31966125374</v>
      </c>
    </row>
    <row r="532" spans="2:6" x14ac:dyDescent="0.25">
      <c r="B532">
        <v>288</v>
      </c>
      <c r="C532">
        <f t="shared" si="24"/>
        <v>15180.081373195753</v>
      </c>
      <c r="D532">
        <f t="shared" si="21"/>
        <v>579.77495898376117</v>
      </c>
      <c r="E532">
        <f t="shared" si="22"/>
        <v>14600.306414211993</v>
      </c>
      <c r="F532">
        <f t="shared" si="23"/>
        <v>178658.01324704176</v>
      </c>
    </row>
    <row r="533" spans="2:6" x14ac:dyDescent="0.25">
      <c r="B533">
        <v>289</v>
      </c>
      <c r="C533">
        <f t="shared" si="24"/>
        <v>15180.081373195753</v>
      </c>
      <c r="D533">
        <f t="shared" si="21"/>
        <v>535.97403974112524</v>
      </c>
      <c r="E533">
        <f t="shared" si="22"/>
        <v>14644.107333454627</v>
      </c>
      <c r="F533">
        <f t="shared" si="23"/>
        <v>164013.90591358714</v>
      </c>
    </row>
    <row r="534" spans="2:6" x14ac:dyDescent="0.25">
      <c r="B534">
        <v>290</v>
      </c>
      <c r="C534">
        <f t="shared" si="24"/>
        <v>15180.081373195753</v>
      </c>
      <c r="D534">
        <f t="shared" si="21"/>
        <v>492.04171774076138</v>
      </c>
      <c r="E534">
        <f t="shared" si="22"/>
        <v>14688.039655454992</v>
      </c>
      <c r="F534">
        <f t="shared" si="23"/>
        <v>149325.86625813216</v>
      </c>
    </row>
    <row r="535" spans="2:6" x14ac:dyDescent="0.25">
      <c r="B535">
        <v>291</v>
      </c>
      <c r="C535">
        <f t="shared" si="24"/>
        <v>15180.081373195753</v>
      </c>
      <c r="D535">
        <f t="shared" si="21"/>
        <v>447.97759877439643</v>
      </c>
      <c r="E535">
        <f t="shared" si="22"/>
        <v>14732.103774421357</v>
      </c>
      <c r="F535">
        <f t="shared" si="23"/>
        <v>134593.7624837108</v>
      </c>
    </row>
    <row r="536" spans="2:6" x14ac:dyDescent="0.25">
      <c r="B536">
        <v>292</v>
      </c>
      <c r="C536">
        <f t="shared" si="24"/>
        <v>15180.081373195753</v>
      </c>
      <c r="D536">
        <f t="shared" si="21"/>
        <v>403.78128745113236</v>
      </c>
      <c r="E536">
        <f t="shared" si="22"/>
        <v>14776.30008574462</v>
      </c>
      <c r="F536">
        <f t="shared" si="23"/>
        <v>119817.46239796618</v>
      </c>
    </row>
    <row r="537" spans="2:6" x14ac:dyDescent="0.25">
      <c r="B537">
        <v>293</v>
      </c>
      <c r="C537">
        <f t="shared" si="24"/>
        <v>15180.081373195753</v>
      </c>
      <c r="D537">
        <f t="shared" si="21"/>
        <v>359.45238719389857</v>
      </c>
      <c r="E537">
        <f t="shared" si="22"/>
        <v>14820.628986001855</v>
      </c>
      <c r="F537">
        <f t="shared" si="23"/>
        <v>104996.83341196433</v>
      </c>
    </row>
    <row r="538" spans="2:6" x14ac:dyDescent="0.25">
      <c r="B538">
        <v>294</v>
      </c>
      <c r="C538">
        <f t="shared" si="24"/>
        <v>15180.081373195753</v>
      </c>
      <c r="D538">
        <f t="shared" si="21"/>
        <v>314.99050023589297</v>
      </c>
      <c r="E538">
        <f t="shared" si="22"/>
        <v>14865.09087295986</v>
      </c>
      <c r="F538">
        <f t="shared" si="23"/>
        <v>90131.742539004466</v>
      </c>
    </row>
    <row r="539" spans="2:6" x14ac:dyDescent="0.25">
      <c r="B539">
        <v>295</v>
      </c>
      <c r="C539">
        <f t="shared" si="24"/>
        <v>15180.081373195753</v>
      </c>
      <c r="D539">
        <f t="shared" si="21"/>
        <v>270.3952276170134</v>
      </c>
      <c r="E539">
        <f t="shared" si="22"/>
        <v>14909.68614557874</v>
      </c>
      <c r="F539">
        <f t="shared" si="23"/>
        <v>75222.056393425722</v>
      </c>
    </row>
    <row r="540" spans="2:6" x14ac:dyDescent="0.25">
      <c r="B540">
        <v>296</v>
      </c>
      <c r="C540">
        <f t="shared" si="24"/>
        <v>15180.081373195753</v>
      </c>
      <c r="D540">
        <f t="shared" si="21"/>
        <v>225.66616918027717</v>
      </c>
      <c r="E540">
        <f t="shared" si="22"/>
        <v>14954.415204015477</v>
      </c>
      <c r="F540">
        <f t="shared" si="23"/>
        <v>60267.641189410249</v>
      </c>
    </row>
    <row r="541" spans="2:6" x14ac:dyDescent="0.25">
      <c r="B541">
        <v>297</v>
      </c>
      <c r="C541">
        <f t="shared" si="24"/>
        <v>15180.081373195753</v>
      </c>
      <c r="D541">
        <f t="shared" si="21"/>
        <v>180.80292356823074</v>
      </c>
      <c r="E541">
        <f t="shared" si="22"/>
        <v>14999.278449627522</v>
      </c>
      <c r="F541">
        <f t="shared" si="23"/>
        <v>45268.362739782729</v>
      </c>
    </row>
    <row r="542" spans="2:6" x14ac:dyDescent="0.25">
      <c r="B542">
        <v>298</v>
      </c>
      <c r="C542">
        <f t="shared" si="24"/>
        <v>15180.081373195753</v>
      </c>
      <c r="D542">
        <f t="shared" si="21"/>
        <v>135.80508821934816</v>
      </c>
      <c r="E542">
        <f t="shared" si="22"/>
        <v>15044.276284976406</v>
      </c>
      <c r="F542">
        <f t="shared" si="23"/>
        <v>30224.086454806325</v>
      </c>
    </row>
    <row r="543" spans="2:6" x14ac:dyDescent="0.25">
      <c r="B543">
        <v>299</v>
      </c>
      <c r="C543">
        <f t="shared" si="24"/>
        <v>15180.081373195753</v>
      </c>
      <c r="D543">
        <f t="shared" si="21"/>
        <v>90.672259364418963</v>
      </c>
      <c r="E543">
        <f t="shared" si="22"/>
        <v>15089.409113831334</v>
      </c>
      <c r="F543">
        <f t="shared" si="23"/>
        <v>15134.677340974991</v>
      </c>
    </row>
    <row r="544" spans="2:6" x14ac:dyDescent="0.25">
      <c r="B544">
        <v>300</v>
      </c>
      <c r="C544">
        <f t="shared" si="24"/>
        <v>15180.081373195753</v>
      </c>
      <c r="D544">
        <f t="shared" si="21"/>
        <v>45.404032022924973</v>
      </c>
      <c r="E544">
        <f t="shared" si="22"/>
        <v>15134.677341172828</v>
      </c>
      <c r="F544" s="6">
        <f t="shared" si="23"/>
        <v>-1.9783692550845444E-7</v>
      </c>
    </row>
    <row r="548" spans="1:9" x14ac:dyDescent="0.25">
      <c r="A548" t="s">
        <v>109</v>
      </c>
      <c r="B548" t="s">
        <v>110</v>
      </c>
    </row>
    <row r="550" spans="1:9" x14ac:dyDescent="0.25">
      <c r="B550" t="s">
        <v>97</v>
      </c>
      <c r="C550" t="s">
        <v>24</v>
      </c>
      <c r="D550" t="s">
        <v>101</v>
      </c>
      <c r="E550" t="s">
        <v>99</v>
      </c>
      <c r="F550" t="s">
        <v>100</v>
      </c>
    </row>
    <row r="551" spans="1:9" x14ac:dyDescent="0.25">
      <c r="B551">
        <v>0</v>
      </c>
      <c r="F551">
        <v>3000000</v>
      </c>
      <c r="H551" t="s">
        <v>111</v>
      </c>
    </row>
    <row r="552" spans="1:9" x14ac:dyDescent="0.25">
      <c r="B552">
        <v>1</v>
      </c>
      <c r="C552">
        <f>D552+E552</f>
        <v>19000</v>
      </c>
      <c r="D552">
        <f>0.036/12*F551</f>
        <v>8999.9999999999982</v>
      </c>
      <c r="E552">
        <f>F551/300</f>
        <v>10000</v>
      </c>
      <c r="F552">
        <f>F551-E552</f>
        <v>2990000</v>
      </c>
      <c r="H552">
        <f>C553-C552</f>
        <v>-30</v>
      </c>
      <c r="I552">
        <f>D553-D552</f>
        <v>-30</v>
      </c>
    </row>
    <row r="553" spans="1:9" x14ac:dyDescent="0.25">
      <c r="B553">
        <v>2</v>
      </c>
      <c r="C553">
        <f>D553+E553</f>
        <v>18970</v>
      </c>
      <c r="D553">
        <f>0.036/12*F552</f>
        <v>8969.9999999999982</v>
      </c>
      <c r="E553">
        <f>E552</f>
        <v>10000</v>
      </c>
      <c r="F553">
        <f>F552-E553</f>
        <v>2980000</v>
      </c>
      <c r="H553">
        <f t="shared" ref="H553:H555" si="25">C554-C553</f>
        <v>-30</v>
      </c>
      <c r="I553">
        <f t="shared" ref="I553:I555" si="26">D554-D553</f>
        <v>-30</v>
      </c>
    </row>
    <row r="554" spans="1:9" x14ac:dyDescent="0.25">
      <c r="B554">
        <v>3</v>
      </c>
      <c r="C554">
        <f t="shared" ref="C554:C617" si="27">D554+E554</f>
        <v>18940</v>
      </c>
      <c r="D554">
        <f t="shared" ref="D554:D617" si="28">0.036/12*F553</f>
        <v>8939.9999999999982</v>
      </c>
      <c r="E554">
        <f t="shared" ref="E554:E617" si="29">E553</f>
        <v>10000</v>
      </c>
      <c r="F554">
        <f t="shared" ref="F554:F617" si="30">F553-E554</f>
        <v>2970000</v>
      </c>
      <c r="H554">
        <f t="shared" si="25"/>
        <v>-30</v>
      </c>
      <c r="I554">
        <f t="shared" si="26"/>
        <v>-30</v>
      </c>
    </row>
    <row r="555" spans="1:9" x14ac:dyDescent="0.25">
      <c r="B555">
        <v>4</v>
      </c>
      <c r="C555">
        <f t="shared" si="27"/>
        <v>18910</v>
      </c>
      <c r="D555">
        <f t="shared" si="28"/>
        <v>8909.9999999999982</v>
      </c>
      <c r="E555">
        <f t="shared" si="29"/>
        <v>10000</v>
      </c>
      <c r="F555">
        <f t="shared" si="30"/>
        <v>2960000</v>
      </c>
      <c r="H555">
        <f t="shared" si="25"/>
        <v>-30</v>
      </c>
      <c r="I555">
        <f t="shared" si="26"/>
        <v>-30</v>
      </c>
    </row>
    <row r="556" spans="1:9" x14ac:dyDescent="0.25">
      <c r="B556">
        <v>5</v>
      </c>
      <c r="C556">
        <f t="shared" si="27"/>
        <v>18880</v>
      </c>
      <c r="D556">
        <f t="shared" si="28"/>
        <v>8879.9999999999982</v>
      </c>
      <c r="E556">
        <f t="shared" si="29"/>
        <v>10000</v>
      </c>
      <c r="F556">
        <f t="shared" si="30"/>
        <v>2950000</v>
      </c>
    </row>
    <row r="557" spans="1:9" x14ac:dyDescent="0.25">
      <c r="B557">
        <v>6</v>
      </c>
      <c r="C557">
        <f t="shared" si="27"/>
        <v>18850</v>
      </c>
      <c r="D557">
        <f t="shared" si="28"/>
        <v>8849.9999999999982</v>
      </c>
      <c r="E557">
        <f t="shared" si="29"/>
        <v>10000</v>
      </c>
      <c r="F557">
        <f t="shared" si="30"/>
        <v>2940000</v>
      </c>
    </row>
    <row r="558" spans="1:9" x14ac:dyDescent="0.25">
      <c r="B558">
        <v>7</v>
      </c>
      <c r="C558">
        <f t="shared" si="27"/>
        <v>18820</v>
      </c>
      <c r="D558">
        <f t="shared" si="28"/>
        <v>8819.9999999999982</v>
      </c>
      <c r="E558">
        <f t="shared" si="29"/>
        <v>10000</v>
      </c>
      <c r="F558">
        <f t="shared" si="30"/>
        <v>2930000</v>
      </c>
    </row>
    <row r="559" spans="1:9" x14ac:dyDescent="0.25">
      <c r="B559">
        <v>8</v>
      </c>
      <c r="C559">
        <f t="shared" si="27"/>
        <v>18790</v>
      </c>
      <c r="D559">
        <f t="shared" si="28"/>
        <v>8789.9999999999982</v>
      </c>
      <c r="E559">
        <f t="shared" si="29"/>
        <v>10000</v>
      </c>
      <c r="F559">
        <f t="shared" si="30"/>
        <v>2920000</v>
      </c>
      <c r="H559" t="s">
        <v>103</v>
      </c>
    </row>
    <row r="560" spans="1:9" x14ac:dyDescent="0.25">
      <c r="B560">
        <v>9</v>
      </c>
      <c r="C560">
        <f t="shared" si="27"/>
        <v>18760</v>
      </c>
      <c r="D560">
        <f t="shared" si="28"/>
        <v>8759.9999999999982</v>
      </c>
      <c r="E560">
        <f t="shared" si="29"/>
        <v>10000</v>
      </c>
      <c r="F560">
        <f t="shared" si="30"/>
        <v>2910000</v>
      </c>
      <c r="H560" t="s">
        <v>112</v>
      </c>
      <c r="I560">
        <f>72/2*(2*D552+71*H552)</f>
        <v>571319.99999999988</v>
      </c>
    </row>
    <row r="561" spans="2:12" x14ac:dyDescent="0.25">
      <c r="B561">
        <v>10</v>
      </c>
      <c r="C561">
        <f t="shared" si="27"/>
        <v>18730</v>
      </c>
      <c r="D561">
        <f t="shared" si="28"/>
        <v>8729.9999999999982</v>
      </c>
      <c r="E561">
        <f t="shared" si="29"/>
        <v>10000</v>
      </c>
      <c r="F561">
        <f t="shared" si="30"/>
        <v>2900000</v>
      </c>
      <c r="H561" t="s">
        <v>113</v>
      </c>
      <c r="I561">
        <f>SUM(D552:D623)</f>
        <v>571319.99999999988</v>
      </c>
    </row>
    <row r="562" spans="2:12" x14ac:dyDescent="0.25">
      <c r="B562">
        <v>11</v>
      </c>
      <c r="C562">
        <f t="shared" si="27"/>
        <v>18700</v>
      </c>
      <c r="D562">
        <f t="shared" si="28"/>
        <v>8699.9999999999982</v>
      </c>
      <c r="E562">
        <f t="shared" si="29"/>
        <v>10000</v>
      </c>
      <c r="F562">
        <f t="shared" si="30"/>
        <v>2890000</v>
      </c>
    </row>
    <row r="563" spans="2:12" x14ac:dyDescent="0.25">
      <c r="B563">
        <v>12</v>
      </c>
      <c r="C563">
        <f t="shared" si="27"/>
        <v>18670</v>
      </c>
      <c r="D563">
        <f t="shared" si="28"/>
        <v>8669.9999999999982</v>
      </c>
      <c r="E563">
        <f t="shared" si="29"/>
        <v>10000</v>
      </c>
      <c r="F563">
        <f t="shared" si="30"/>
        <v>2880000</v>
      </c>
    </row>
    <row r="564" spans="2:12" x14ac:dyDescent="0.25">
      <c r="B564">
        <v>13</v>
      </c>
      <c r="C564">
        <f t="shared" si="27"/>
        <v>18640</v>
      </c>
      <c r="D564">
        <f t="shared" si="28"/>
        <v>8639.9999999999982</v>
      </c>
      <c r="E564">
        <f t="shared" si="29"/>
        <v>10000</v>
      </c>
      <c r="F564">
        <f t="shared" si="30"/>
        <v>2870000</v>
      </c>
      <c r="H564" t="s">
        <v>114</v>
      </c>
      <c r="I564">
        <f>300/2*(2*D552+299*H552)</f>
        <v>1354499.9999999995</v>
      </c>
    </row>
    <row r="565" spans="2:12" x14ac:dyDescent="0.25">
      <c r="B565">
        <v>14</v>
      </c>
      <c r="C565">
        <f t="shared" si="27"/>
        <v>18610</v>
      </c>
      <c r="D565">
        <f t="shared" si="28"/>
        <v>8609.9999999999982</v>
      </c>
      <c r="E565">
        <f t="shared" si="29"/>
        <v>10000</v>
      </c>
      <c r="F565">
        <f t="shared" si="30"/>
        <v>2860000</v>
      </c>
      <c r="I565">
        <f>SUM(D552:D851)</f>
        <v>1354499.9999999998</v>
      </c>
    </row>
    <row r="566" spans="2:12" x14ac:dyDescent="0.25">
      <c r="B566">
        <v>15</v>
      </c>
      <c r="C566">
        <f t="shared" si="27"/>
        <v>18580</v>
      </c>
      <c r="D566">
        <f t="shared" si="28"/>
        <v>8579.9999999999982</v>
      </c>
      <c r="E566">
        <f t="shared" si="29"/>
        <v>10000</v>
      </c>
      <c r="F566">
        <f t="shared" si="30"/>
        <v>2850000</v>
      </c>
    </row>
    <row r="567" spans="2:12" x14ac:dyDescent="0.25">
      <c r="B567">
        <v>16</v>
      </c>
      <c r="C567">
        <f t="shared" si="27"/>
        <v>18550</v>
      </c>
      <c r="D567">
        <f t="shared" si="28"/>
        <v>8549.9999999999982</v>
      </c>
      <c r="E567">
        <f t="shared" si="29"/>
        <v>10000</v>
      </c>
      <c r="F567">
        <f t="shared" si="30"/>
        <v>2840000</v>
      </c>
    </row>
    <row r="568" spans="2:12" x14ac:dyDescent="0.25">
      <c r="B568">
        <v>17</v>
      </c>
      <c r="C568">
        <f t="shared" si="27"/>
        <v>18520</v>
      </c>
      <c r="D568">
        <f t="shared" si="28"/>
        <v>8519.9999999999982</v>
      </c>
      <c r="E568">
        <f t="shared" si="29"/>
        <v>10000</v>
      </c>
      <c r="F568">
        <f t="shared" si="30"/>
        <v>2830000</v>
      </c>
    </row>
    <row r="569" spans="2:12" x14ac:dyDescent="0.25">
      <c r="B569">
        <v>18</v>
      </c>
      <c r="C569">
        <f t="shared" si="27"/>
        <v>18490</v>
      </c>
      <c r="D569">
        <f t="shared" si="28"/>
        <v>8489.9999999999982</v>
      </c>
      <c r="E569">
        <f t="shared" si="29"/>
        <v>10000</v>
      </c>
      <c r="F569">
        <f t="shared" si="30"/>
        <v>2820000</v>
      </c>
    </row>
    <row r="570" spans="2:12" x14ac:dyDescent="0.25">
      <c r="B570">
        <v>19</v>
      </c>
      <c r="C570">
        <f t="shared" si="27"/>
        <v>18460</v>
      </c>
      <c r="D570">
        <f t="shared" si="28"/>
        <v>8459.9999999999982</v>
      </c>
      <c r="E570">
        <f t="shared" si="29"/>
        <v>10000</v>
      </c>
      <c r="F570">
        <f t="shared" si="30"/>
        <v>2810000</v>
      </c>
      <c r="H570" t="s">
        <v>115</v>
      </c>
    </row>
    <row r="571" spans="2:12" x14ac:dyDescent="0.25">
      <c r="B571">
        <v>20</v>
      </c>
      <c r="C571">
        <f t="shared" si="27"/>
        <v>18430</v>
      </c>
      <c r="D571">
        <f t="shared" si="28"/>
        <v>8429.9999999999982</v>
      </c>
      <c r="E571">
        <f t="shared" si="29"/>
        <v>10000</v>
      </c>
      <c r="F571">
        <f t="shared" si="30"/>
        <v>2800000</v>
      </c>
      <c r="H571" t="s">
        <v>97</v>
      </c>
      <c r="I571" t="s">
        <v>24</v>
      </c>
      <c r="J571" t="s">
        <v>101</v>
      </c>
      <c r="K571" t="s">
        <v>99</v>
      </c>
      <c r="L571" t="s">
        <v>100</v>
      </c>
    </row>
    <row r="572" spans="2:12" x14ac:dyDescent="0.25">
      <c r="B572">
        <v>21</v>
      </c>
      <c r="C572">
        <f t="shared" si="27"/>
        <v>18400</v>
      </c>
      <c r="D572">
        <f t="shared" si="28"/>
        <v>8399.9999999999982</v>
      </c>
      <c r="E572">
        <f t="shared" si="29"/>
        <v>10000</v>
      </c>
      <c r="F572">
        <f t="shared" si="30"/>
        <v>2790000</v>
      </c>
      <c r="H572">
        <v>286</v>
      </c>
      <c r="I572">
        <f>C552+285*H552</f>
        <v>10450</v>
      </c>
      <c r="J572">
        <f>D552+285*H552</f>
        <v>449.99999999999818</v>
      </c>
      <c r="K572">
        <f>E572</f>
        <v>10000</v>
      </c>
      <c r="L572">
        <f>F551-286*E552</f>
        <v>140000</v>
      </c>
    </row>
    <row r="573" spans="2:12" x14ac:dyDescent="0.25">
      <c r="B573">
        <v>22</v>
      </c>
      <c r="C573">
        <f t="shared" si="27"/>
        <v>18370</v>
      </c>
      <c r="D573">
        <f t="shared" si="28"/>
        <v>8369.9999999999982</v>
      </c>
      <c r="E573">
        <f t="shared" si="29"/>
        <v>10000</v>
      </c>
      <c r="F573">
        <f t="shared" si="30"/>
        <v>2780000</v>
      </c>
      <c r="H573">
        <f>B837</f>
        <v>286</v>
      </c>
      <c r="I573">
        <f t="shared" ref="I573:L573" si="31">C837</f>
        <v>10450</v>
      </c>
      <c r="J573">
        <f t="shared" si="31"/>
        <v>449.99999999999994</v>
      </c>
      <c r="K573">
        <f t="shared" si="31"/>
        <v>10000</v>
      </c>
      <c r="L573">
        <f t="shared" si="31"/>
        <v>140000</v>
      </c>
    </row>
    <row r="574" spans="2:12" x14ac:dyDescent="0.25">
      <c r="B574">
        <v>23</v>
      </c>
      <c r="C574">
        <f t="shared" si="27"/>
        <v>18340</v>
      </c>
      <c r="D574">
        <f t="shared" si="28"/>
        <v>8339.9999999999982</v>
      </c>
      <c r="E574">
        <f t="shared" si="29"/>
        <v>10000</v>
      </c>
      <c r="F574">
        <f t="shared" si="30"/>
        <v>2770000</v>
      </c>
    </row>
    <row r="575" spans="2:12" x14ac:dyDescent="0.25">
      <c r="B575">
        <v>24</v>
      </c>
      <c r="C575">
        <f t="shared" si="27"/>
        <v>18310</v>
      </c>
      <c r="D575">
        <f t="shared" si="28"/>
        <v>8309.9999999999982</v>
      </c>
      <c r="E575">
        <f t="shared" si="29"/>
        <v>10000</v>
      </c>
      <c r="F575">
        <f t="shared" si="30"/>
        <v>2760000</v>
      </c>
    </row>
    <row r="576" spans="2:12" x14ac:dyDescent="0.25">
      <c r="B576">
        <v>25</v>
      </c>
      <c r="C576">
        <f t="shared" si="27"/>
        <v>18280</v>
      </c>
      <c r="D576">
        <f t="shared" si="28"/>
        <v>8279.9999999999982</v>
      </c>
      <c r="E576">
        <f t="shared" si="29"/>
        <v>10000</v>
      </c>
      <c r="F576">
        <f t="shared" si="30"/>
        <v>2750000</v>
      </c>
    </row>
    <row r="577" spans="2:6" x14ac:dyDescent="0.25">
      <c r="B577">
        <v>26</v>
      </c>
      <c r="C577">
        <f t="shared" si="27"/>
        <v>18250</v>
      </c>
      <c r="D577">
        <f t="shared" si="28"/>
        <v>8249.9999999999982</v>
      </c>
      <c r="E577">
        <f t="shared" si="29"/>
        <v>10000</v>
      </c>
      <c r="F577">
        <f t="shared" si="30"/>
        <v>2740000</v>
      </c>
    </row>
    <row r="578" spans="2:6" x14ac:dyDescent="0.25">
      <c r="B578">
        <v>27</v>
      </c>
      <c r="C578">
        <f t="shared" si="27"/>
        <v>18220</v>
      </c>
      <c r="D578">
        <f t="shared" si="28"/>
        <v>8219.9999999999982</v>
      </c>
      <c r="E578">
        <f t="shared" si="29"/>
        <v>10000</v>
      </c>
      <c r="F578">
        <f t="shared" si="30"/>
        <v>2730000</v>
      </c>
    </row>
    <row r="579" spans="2:6" x14ac:dyDescent="0.25">
      <c r="B579">
        <v>28</v>
      </c>
      <c r="C579">
        <f t="shared" si="27"/>
        <v>18190</v>
      </c>
      <c r="D579">
        <f t="shared" si="28"/>
        <v>8189.9999999999991</v>
      </c>
      <c r="E579">
        <f t="shared" si="29"/>
        <v>10000</v>
      </c>
      <c r="F579">
        <f t="shared" si="30"/>
        <v>2720000</v>
      </c>
    </row>
    <row r="580" spans="2:6" x14ac:dyDescent="0.25">
      <c r="B580">
        <v>29</v>
      </c>
      <c r="C580">
        <f t="shared" si="27"/>
        <v>18160</v>
      </c>
      <c r="D580">
        <f t="shared" si="28"/>
        <v>8159.9999999999991</v>
      </c>
      <c r="E580">
        <f t="shared" si="29"/>
        <v>10000</v>
      </c>
      <c r="F580">
        <f t="shared" si="30"/>
        <v>2710000</v>
      </c>
    </row>
    <row r="581" spans="2:6" x14ac:dyDescent="0.25">
      <c r="B581">
        <v>30</v>
      </c>
      <c r="C581">
        <f t="shared" si="27"/>
        <v>18130</v>
      </c>
      <c r="D581">
        <f t="shared" si="28"/>
        <v>8129.9999999999991</v>
      </c>
      <c r="E581">
        <f t="shared" si="29"/>
        <v>10000</v>
      </c>
      <c r="F581">
        <f t="shared" si="30"/>
        <v>2700000</v>
      </c>
    </row>
    <row r="582" spans="2:6" x14ac:dyDescent="0.25">
      <c r="B582">
        <v>31</v>
      </c>
      <c r="C582">
        <f t="shared" si="27"/>
        <v>18100</v>
      </c>
      <c r="D582">
        <f t="shared" si="28"/>
        <v>8099.9999999999991</v>
      </c>
      <c r="E582">
        <f t="shared" si="29"/>
        <v>10000</v>
      </c>
      <c r="F582">
        <f t="shared" si="30"/>
        <v>2690000</v>
      </c>
    </row>
    <row r="583" spans="2:6" x14ac:dyDescent="0.25">
      <c r="B583">
        <v>32</v>
      </c>
      <c r="C583">
        <f t="shared" si="27"/>
        <v>18070</v>
      </c>
      <c r="D583">
        <f t="shared" si="28"/>
        <v>8069.9999999999991</v>
      </c>
      <c r="E583">
        <f t="shared" si="29"/>
        <v>10000</v>
      </c>
      <c r="F583">
        <f t="shared" si="30"/>
        <v>2680000</v>
      </c>
    </row>
    <row r="584" spans="2:6" x14ac:dyDescent="0.25">
      <c r="B584">
        <v>33</v>
      </c>
      <c r="C584">
        <f t="shared" si="27"/>
        <v>18040</v>
      </c>
      <c r="D584">
        <f t="shared" si="28"/>
        <v>8039.9999999999991</v>
      </c>
      <c r="E584">
        <f t="shared" si="29"/>
        <v>10000</v>
      </c>
      <c r="F584">
        <f t="shared" si="30"/>
        <v>2670000</v>
      </c>
    </row>
    <row r="585" spans="2:6" x14ac:dyDescent="0.25">
      <c r="B585">
        <v>34</v>
      </c>
      <c r="C585">
        <f t="shared" si="27"/>
        <v>18010</v>
      </c>
      <c r="D585">
        <f t="shared" si="28"/>
        <v>8009.9999999999991</v>
      </c>
      <c r="E585">
        <f t="shared" si="29"/>
        <v>10000</v>
      </c>
      <c r="F585">
        <f t="shared" si="30"/>
        <v>2660000</v>
      </c>
    </row>
    <row r="586" spans="2:6" x14ac:dyDescent="0.25">
      <c r="B586">
        <v>35</v>
      </c>
      <c r="C586">
        <f t="shared" si="27"/>
        <v>17980</v>
      </c>
      <c r="D586">
        <f t="shared" si="28"/>
        <v>7979.9999999999991</v>
      </c>
      <c r="E586">
        <f t="shared" si="29"/>
        <v>10000</v>
      </c>
      <c r="F586">
        <f t="shared" si="30"/>
        <v>2650000</v>
      </c>
    </row>
    <row r="587" spans="2:6" x14ac:dyDescent="0.25">
      <c r="B587">
        <v>36</v>
      </c>
      <c r="C587">
        <f t="shared" si="27"/>
        <v>17950</v>
      </c>
      <c r="D587">
        <f t="shared" si="28"/>
        <v>7949.9999999999991</v>
      </c>
      <c r="E587">
        <f t="shared" si="29"/>
        <v>10000</v>
      </c>
      <c r="F587">
        <f t="shared" si="30"/>
        <v>2640000</v>
      </c>
    </row>
    <row r="588" spans="2:6" x14ac:dyDescent="0.25">
      <c r="B588">
        <v>37</v>
      </c>
      <c r="C588">
        <f t="shared" si="27"/>
        <v>17920</v>
      </c>
      <c r="D588">
        <f t="shared" si="28"/>
        <v>7919.9999999999991</v>
      </c>
      <c r="E588">
        <f t="shared" si="29"/>
        <v>10000</v>
      </c>
      <c r="F588">
        <f t="shared" si="30"/>
        <v>2630000</v>
      </c>
    </row>
    <row r="589" spans="2:6" x14ac:dyDescent="0.25">
      <c r="B589">
        <v>38</v>
      </c>
      <c r="C589">
        <f t="shared" si="27"/>
        <v>17890</v>
      </c>
      <c r="D589">
        <f t="shared" si="28"/>
        <v>7889.9999999999991</v>
      </c>
      <c r="E589">
        <f t="shared" si="29"/>
        <v>10000</v>
      </c>
      <c r="F589">
        <f t="shared" si="30"/>
        <v>2620000</v>
      </c>
    </row>
    <row r="590" spans="2:6" x14ac:dyDescent="0.25">
      <c r="B590">
        <v>39</v>
      </c>
      <c r="C590">
        <f t="shared" si="27"/>
        <v>17860</v>
      </c>
      <c r="D590">
        <f t="shared" si="28"/>
        <v>7859.9999999999991</v>
      </c>
      <c r="E590">
        <f t="shared" si="29"/>
        <v>10000</v>
      </c>
      <c r="F590">
        <f t="shared" si="30"/>
        <v>2610000</v>
      </c>
    </row>
    <row r="591" spans="2:6" x14ac:dyDescent="0.25">
      <c r="B591">
        <v>40</v>
      </c>
      <c r="C591">
        <f t="shared" si="27"/>
        <v>17830</v>
      </c>
      <c r="D591">
        <f t="shared" si="28"/>
        <v>7829.9999999999991</v>
      </c>
      <c r="E591">
        <f t="shared" si="29"/>
        <v>10000</v>
      </c>
      <c r="F591">
        <f t="shared" si="30"/>
        <v>2600000</v>
      </c>
    </row>
    <row r="592" spans="2:6" x14ac:dyDescent="0.25">
      <c r="B592">
        <v>41</v>
      </c>
      <c r="C592">
        <f t="shared" si="27"/>
        <v>17800</v>
      </c>
      <c r="D592">
        <f t="shared" si="28"/>
        <v>7799.9999999999991</v>
      </c>
      <c r="E592">
        <f t="shared" si="29"/>
        <v>10000</v>
      </c>
      <c r="F592">
        <f t="shared" si="30"/>
        <v>2590000</v>
      </c>
    </row>
    <row r="593" spans="2:6" x14ac:dyDescent="0.25">
      <c r="B593">
        <v>42</v>
      </c>
      <c r="C593">
        <f t="shared" si="27"/>
        <v>17770</v>
      </c>
      <c r="D593">
        <f t="shared" si="28"/>
        <v>7769.9999999999991</v>
      </c>
      <c r="E593">
        <f t="shared" si="29"/>
        <v>10000</v>
      </c>
      <c r="F593">
        <f t="shared" si="30"/>
        <v>2580000</v>
      </c>
    </row>
    <row r="594" spans="2:6" x14ac:dyDescent="0.25">
      <c r="B594">
        <v>43</v>
      </c>
      <c r="C594">
        <f t="shared" si="27"/>
        <v>17740</v>
      </c>
      <c r="D594">
        <f t="shared" si="28"/>
        <v>7739.9999999999991</v>
      </c>
      <c r="E594">
        <f t="shared" si="29"/>
        <v>10000</v>
      </c>
      <c r="F594">
        <f t="shared" si="30"/>
        <v>2570000</v>
      </c>
    </row>
    <row r="595" spans="2:6" x14ac:dyDescent="0.25">
      <c r="B595">
        <v>44</v>
      </c>
      <c r="C595">
        <f t="shared" si="27"/>
        <v>17710</v>
      </c>
      <c r="D595">
        <f t="shared" si="28"/>
        <v>7709.9999999999991</v>
      </c>
      <c r="E595">
        <f t="shared" si="29"/>
        <v>10000</v>
      </c>
      <c r="F595">
        <f t="shared" si="30"/>
        <v>2560000</v>
      </c>
    </row>
    <row r="596" spans="2:6" x14ac:dyDescent="0.25">
      <c r="B596">
        <v>45</v>
      </c>
      <c r="C596">
        <f t="shared" si="27"/>
        <v>17680</v>
      </c>
      <c r="D596">
        <f t="shared" si="28"/>
        <v>7679.9999999999991</v>
      </c>
      <c r="E596">
        <f t="shared" si="29"/>
        <v>10000</v>
      </c>
      <c r="F596">
        <f t="shared" si="30"/>
        <v>2550000</v>
      </c>
    </row>
    <row r="597" spans="2:6" x14ac:dyDescent="0.25">
      <c r="B597">
        <v>46</v>
      </c>
      <c r="C597">
        <f t="shared" si="27"/>
        <v>17650</v>
      </c>
      <c r="D597">
        <f t="shared" si="28"/>
        <v>7649.9999999999991</v>
      </c>
      <c r="E597">
        <f t="shared" si="29"/>
        <v>10000</v>
      </c>
      <c r="F597">
        <f t="shared" si="30"/>
        <v>2540000</v>
      </c>
    </row>
    <row r="598" spans="2:6" x14ac:dyDescent="0.25">
      <c r="B598">
        <v>47</v>
      </c>
      <c r="C598">
        <f t="shared" si="27"/>
        <v>17620</v>
      </c>
      <c r="D598">
        <f t="shared" si="28"/>
        <v>7619.9999999999991</v>
      </c>
      <c r="E598">
        <f t="shared" si="29"/>
        <v>10000</v>
      </c>
      <c r="F598">
        <f t="shared" si="30"/>
        <v>2530000</v>
      </c>
    </row>
    <row r="599" spans="2:6" x14ac:dyDescent="0.25">
      <c r="B599">
        <v>48</v>
      </c>
      <c r="C599">
        <f t="shared" si="27"/>
        <v>17590</v>
      </c>
      <c r="D599">
        <f t="shared" si="28"/>
        <v>7589.9999999999991</v>
      </c>
      <c r="E599">
        <f t="shared" si="29"/>
        <v>10000</v>
      </c>
      <c r="F599">
        <f t="shared" si="30"/>
        <v>2520000</v>
      </c>
    </row>
    <row r="600" spans="2:6" x14ac:dyDescent="0.25">
      <c r="B600">
        <v>49</v>
      </c>
      <c r="C600">
        <f t="shared" si="27"/>
        <v>17560</v>
      </c>
      <c r="D600">
        <f t="shared" si="28"/>
        <v>7559.9999999999991</v>
      </c>
      <c r="E600">
        <f t="shared" si="29"/>
        <v>10000</v>
      </c>
      <c r="F600">
        <f t="shared" si="30"/>
        <v>2510000</v>
      </c>
    </row>
    <row r="601" spans="2:6" x14ac:dyDescent="0.25">
      <c r="B601">
        <v>50</v>
      </c>
      <c r="C601">
        <f t="shared" si="27"/>
        <v>17530</v>
      </c>
      <c r="D601">
        <f t="shared" si="28"/>
        <v>7529.9999999999991</v>
      </c>
      <c r="E601">
        <f t="shared" si="29"/>
        <v>10000</v>
      </c>
      <c r="F601">
        <f t="shared" si="30"/>
        <v>2500000</v>
      </c>
    </row>
    <row r="602" spans="2:6" x14ac:dyDescent="0.25">
      <c r="B602">
        <v>51</v>
      </c>
      <c r="C602">
        <f t="shared" si="27"/>
        <v>17500</v>
      </c>
      <c r="D602">
        <f t="shared" si="28"/>
        <v>7499.9999999999991</v>
      </c>
      <c r="E602">
        <f t="shared" si="29"/>
        <v>10000</v>
      </c>
      <c r="F602">
        <f t="shared" si="30"/>
        <v>2490000</v>
      </c>
    </row>
    <row r="603" spans="2:6" x14ac:dyDescent="0.25">
      <c r="B603">
        <v>52</v>
      </c>
      <c r="C603">
        <f t="shared" si="27"/>
        <v>17470</v>
      </c>
      <c r="D603">
        <f t="shared" si="28"/>
        <v>7469.9999999999991</v>
      </c>
      <c r="E603">
        <f t="shared" si="29"/>
        <v>10000</v>
      </c>
      <c r="F603">
        <f t="shared" si="30"/>
        <v>2480000</v>
      </c>
    </row>
    <row r="604" spans="2:6" x14ac:dyDescent="0.25">
      <c r="B604">
        <v>53</v>
      </c>
      <c r="C604">
        <f t="shared" si="27"/>
        <v>17440</v>
      </c>
      <c r="D604">
        <f t="shared" si="28"/>
        <v>7439.9999999999991</v>
      </c>
      <c r="E604">
        <f t="shared" si="29"/>
        <v>10000</v>
      </c>
      <c r="F604">
        <f t="shared" si="30"/>
        <v>2470000</v>
      </c>
    </row>
    <row r="605" spans="2:6" x14ac:dyDescent="0.25">
      <c r="B605">
        <v>54</v>
      </c>
      <c r="C605">
        <f t="shared" si="27"/>
        <v>17410</v>
      </c>
      <c r="D605">
        <f t="shared" si="28"/>
        <v>7409.9999999999991</v>
      </c>
      <c r="E605">
        <f t="shared" si="29"/>
        <v>10000</v>
      </c>
      <c r="F605">
        <f t="shared" si="30"/>
        <v>2460000</v>
      </c>
    </row>
    <row r="606" spans="2:6" x14ac:dyDescent="0.25">
      <c r="B606">
        <v>55</v>
      </c>
      <c r="C606">
        <f t="shared" si="27"/>
        <v>17380</v>
      </c>
      <c r="D606">
        <f t="shared" si="28"/>
        <v>7379.9999999999991</v>
      </c>
      <c r="E606">
        <f t="shared" si="29"/>
        <v>10000</v>
      </c>
      <c r="F606">
        <f t="shared" si="30"/>
        <v>2450000</v>
      </c>
    </row>
    <row r="607" spans="2:6" x14ac:dyDescent="0.25">
      <c r="B607">
        <v>56</v>
      </c>
      <c r="C607">
        <f t="shared" si="27"/>
        <v>17350</v>
      </c>
      <c r="D607">
        <f t="shared" si="28"/>
        <v>7349.9999999999991</v>
      </c>
      <c r="E607">
        <f t="shared" si="29"/>
        <v>10000</v>
      </c>
      <c r="F607">
        <f t="shared" si="30"/>
        <v>2440000</v>
      </c>
    </row>
    <row r="608" spans="2:6" x14ac:dyDescent="0.25">
      <c r="B608">
        <v>57</v>
      </c>
      <c r="C608">
        <f t="shared" si="27"/>
        <v>17320</v>
      </c>
      <c r="D608">
        <f t="shared" si="28"/>
        <v>7319.9999999999991</v>
      </c>
      <c r="E608">
        <f t="shared" si="29"/>
        <v>10000</v>
      </c>
      <c r="F608">
        <f t="shared" si="30"/>
        <v>2430000</v>
      </c>
    </row>
    <row r="609" spans="2:6" x14ac:dyDescent="0.25">
      <c r="B609">
        <v>58</v>
      </c>
      <c r="C609">
        <f t="shared" si="27"/>
        <v>17290</v>
      </c>
      <c r="D609">
        <f t="shared" si="28"/>
        <v>7289.9999999999991</v>
      </c>
      <c r="E609">
        <f t="shared" si="29"/>
        <v>10000</v>
      </c>
      <c r="F609">
        <f t="shared" si="30"/>
        <v>2420000</v>
      </c>
    </row>
    <row r="610" spans="2:6" x14ac:dyDescent="0.25">
      <c r="B610">
        <v>59</v>
      </c>
      <c r="C610">
        <f t="shared" si="27"/>
        <v>17260</v>
      </c>
      <c r="D610">
        <f t="shared" si="28"/>
        <v>7259.9999999999991</v>
      </c>
      <c r="E610">
        <f t="shared" si="29"/>
        <v>10000</v>
      </c>
      <c r="F610">
        <f t="shared" si="30"/>
        <v>2410000</v>
      </c>
    </row>
    <row r="611" spans="2:6" x14ac:dyDescent="0.25">
      <c r="B611">
        <v>60</v>
      </c>
      <c r="C611">
        <f t="shared" si="27"/>
        <v>17230</v>
      </c>
      <c r="D611">
        <f t="shared" si="28"/>
        <v>7229.9999999999991</v>
      </c>
      <c r="E611">
        <f t="shared" si="29"/>
        <v>10000</v>
      </c>
      <c r="F611">
        <f t="shared" si="30"/>
        <v>2400000</v>
      </c>
    </row>
    <row r="612" spans="2:6" x14ac:dyDescent="0.25">
      <c r="B612">
        <v>61</v>
      </c>
      <c r="C612">
        <f t="shared" si="27"/>
        <v>17200</v>
      </c>
      <c r="D612">
        <f t="shared" si="28"/>
        <v>7199.9999999999991</v>
      </c>
      <c r="E612">
        <f t="shared" si="29"/>
        <v>10000</v>
      </c>
      <c r="F612">
        <f t="shared" si="30"/>
        <v>2390000</v>
      </c>
    </row>
    <row r="613" spans="2:6" x14ac:dyDescent="0.25">
      <c r="B613">
        <v>62</v>
      </c>
      <c r="C613">
        <f t="shared" si="27"/>
        <v>17170</v>
      </c>
      <c r="D613">
        <f t="shared" si="28"/>
        <v>7169.9999999999991</v>
      </c>
      <c r="E613">
        <f t="shared" si="29"/>
        <v>10000</v>
      </c>
      <c r="F613">
        <f t="shared" si="30"/>
        <v>2380000</v>
      </c>
    </row>
    <row r="614" spans="2:6" x14ac:dyDescent="0.25">
      <c r="B614">
        <v>63</v>
      </c>
      <c r="C614">
        <f t="shared" si="27"/>
        <v>17140</v>
      </c>
      <c r="D614">
        <f t="shared" si="28"/>
        <v>7139.9999999999991</v>
      </c>
      <c r="E614">
        <f t="shared" si="29"/>
        <v>10000</v>
      </c>
      <c r="F614">
        <f t="shared" si="30"/>
        <v>2370000</v>
      </c>
    </row>
    <row r="615" spans="2:6" x14ac:dyDescent="0.25">
      <c r="B615">
        <v>64</v>
      </c>
      <c r="C615">
        <f t="shared" si="27"/>
        <v>17110</v>
      </c>
      <c r="D615">
        <f t="shared" si="28"/>
        <v>7109.9999999999991</v>
      </c>
      <c r="E615">
        <f t="shared" si="29"/>
        <v>10000</v>
      </c>
      <c r="F615">
        <f t="shared" si="30"/>
        <v>2360000</v>
      </c>
    </row>
    <row r="616" spans="2:6" x14ac:dyDescent="0.25">
      <c r="B616">
        <v>65</v>
      </c>
      <c r="C616">
        <f t="shared" si="27"/>
        <v>17080</v>
      </c>
      <c r="D616">
        <f t="shared" si="28"/>
        <v>7079.9999999999991</v>
      </c>
      <c r="E616">
        <f t="shared" si="29"/>
        <v>10000</v>
      </c>
      <c r="F616">
        <f t="shared" si="30"/>
        <v>2350000</v>
      </c>
    </row>
    <row r="617" spans="2:6" x14ac:dyDescent="0.25">
      <c r="B617">
        <v>66</v>
      </c>
      <c r="C617">
        <f t="shared" si="27"/>
        <v>17050</v>
      </c>
      <c r="D617">
        <f t="shared" si="28"/>
        <v>7049.9999999999991</v>
      </c>
      <c r="E617">
        <f t="shared" si="29"/>
        <v>10000</v>
      </c>
      <c r="F617">
        <f t="shared" si="30"/>
        <v>2340000</v>
      </c>
    </row>
    <row r="618" spans="2:6" x14ac:dyDescent="0.25">
      <c r="B618">
        <v>67</v>
      </c>
      <c r="C618">
        <f t="shared" ref="C618:C681" si="32">D618+E618</f>
        <v>17020</v>
      </c>
      <c r="D618">
        <f t="shared" ref="D618:D681" si="33">0.036/12*F617</f>
        <v>7019.9999999999991</v>
      </c>
      <c r="E618">
        <f t="shared" ref="E618:E681" si="34">E617</f>
        <v>10000</v>
      </c>
      <c r="F618">
        <f t="shared" ref="F618:F681" si="35">F617-E618</f>
        <v>2330000</v>
      </c>
    </row>
    <row r="619" spans="2:6" x14ac:dyDescent="0.25">
      <c r="B619">
        <v>68</v>
      </c>
      <c r="C619">
        <f t="shared" si="32"/>
        <v>16990</v>
      </c>
      <c r="D619">
        <f t="shared" si="33"/>
        <v>6989.9999999999991</v>
      </c>
      <c r="E619">
        <f t="shared" si="34"/>
        <v>10000</v>
      </c>
      <c r="F619">
        <f t="shared" si="35"/>
        <v>2320000</v>
      </c>
    </row>
    <row r="620" spans="2:6" x14ac:dyDescent="0.25">
      <c r="B620">
        <v>69</v>
      </c>
      <c r="C620">
        <f t="shared" si="32"/>
        <v>16960</v>
      </c>
      <c r="D620">
        <f t="shared" si="33"/>
        <v>6959.9999999999991</v>
      </c>
      <c r="E620">
        <f t="shared" si="34"/>
        <v>10000</v>
      </c>
      <c r="F620">
        <f t="shared" si="35"/>
        <v>2310000</v>
      </c>
    </row>
    <row r="621" spans="2:6" x14ac:dyDescent="0.25">
      <c r="B621">
        <v>70</v>
      </c>
      <c r="C621">
        <f t="shared" si="32"/>
        <v>16930</v>
      </c>
      <c r="D621">
        <f t="shared" si="33"/>
        <v>6929.9999999999991</v>
      </c>
      <c r="E621">
        <f t="shared" si="34"/>
        <v>10000</v>
      </c>
      <c r="F621">
        <f t="shared" si="35"/>
        <v>2300000</v>
      </c>
    </row>
    <row r="622" spans="2:6" x14ac:dyDescent="0.25">
      <c r="B622">
        <v>71</v>
      </c>
      <c r="C622">
        <f t="shared" si="32"/>
        <v>16900</v>
      </c>
      <c r="D622">
        <f t="shared" si="33"/>
        <v>6899.9999999999991</v>
      </c>
      <c r="E622">
        <f t="shared" si="34"/>
        <v>10000</v>
      </c>
      <c r="F622">
        <f t="shared" si="35"/>
        <v>2290000</v>
      </c>
    </row>
    <row r="623" spans="2:6" x14ac:dyDescent="0.25">
      <c r="B623">
        <v>72</v>
      </c>
      <c r="C623">
        <f t="shared" si="32"/>
        <v>16870</v>
      </c>
      <c r="D623">
        <f t="shared" si="33"/>
        <v>6869.9999999999991</v>
      </c>
      <c r="E623">
        <f t="shared" si="34"/>
        <v>10000</v>
      </c>
      <c r="F623">
        <f t="shared" si="35"/>
        <v>2280000</v>
      </c>
    </row>
    <row r="624" spans="2:6" x14ac:dyDescent="0.25">
      <c r="B624">
        <v>73</v>
      </c>
      <c r="C624">
        <f t="shared" si="32"/>
        <v>16840</v>
      </c>
      <c r="D624">
        <f t="shared" si="33"/>
        <v>6839.9999999999991</v>
      </c>
      <c r="E624">
        <f t="shared" si="34"/>
        <v>10000</v>
      </c>
      <c r="F624">
        <f t="shared" si="35"/>
        <v>2270000</v>
      </c>
    </row>
    <row r="625" spans="2:6" x14ac:dyDescent="0.25">
      <c r="B625">
        <v>74</v>
      </c>
      <c r="C625">
        <f t="shared" si="32"/>
        <v>16810</v>
      </c>
      <c r="D625">
        <f t="shared" si="33"/>
        <v>6809.9999999999991</v>
      </c>
      <c r="E625">
        <f t="shared" si="34"/>
        <v>10000</v>
      </c>
      <c r="F625">
        <f t="shared" si="35"/>
        <v>2260000</v>
      </c>
    </row>
    <row r="626" spans="2:6" x14ac:dyDescent="0.25">
      <c r="B626">
        <v>75</v>
      </c>
      <c r="C626">
        <f t="shared" si="32"/>
        <v>16780</v>
      </c>
      <c r="D626">
        <f t="shared" si="33"/>
        <v>6779.9999999999991</v>
      </c>
      <c r="E626">
        <f t="shared" si="34"/>
        <v>10000</v>
      </c>
      <c r="F626">
        <f t="shared" si="35"/>
        <v>2250000</v>
      </c>
    </row>
    <row r="627" spans="2:6" x14ac:dyDescent="0.25">
      <c r="B627">
        <v>76</v>
      </c>
      <c r="C627">
        <f t="shared" si="32"/>
        <v>16750</v>
      </c>
      <c r="D627">
        <f t="shared" si="33"/>
        <v>6749.9999999999991</v>
      </c>
      <c r="E627">
        <f t="shared" si="34"/>
        <v>10000</v>
      </c>
      <c r="F627">
        <f t="shared" si="35"/>
        <v>2240000</v>
      </c>
    </row>
    <row r="628" spans="2:6" x14ac:dyDescent="0.25">
      <c r="B628">
        <v>77</v>
      </c>
      <c r="C628">
        <f t="shared" si="32"/>
        <v>16720</v>
      </c>
      <c r="D628">
        <f t="shared" si="33"/>
        <v>6719.9999999999991</v>
      </c>
      <c r="E628">
        <f t="shared" si="34"/>
        <v>10000</v>
      </c>
      <c r="F628">
        <f t="shared" si="35"/>
        <v>2230000</v>
      </c>
    </row>
    <row r="629" spans="2:6" x14ac:dyDescent="0.25">
      <c r="B629">
        <v>78</v>
      </c>
      <c r="C629">
        <f t="shared" si="32"/>
        <v>16690</v>
      </c>
      <c r="D629">
        <f t="shared" si="33"/>
        <v>6689.9999999999991</v>
      </c>
      <c r="E629">
        <f t="shared" si="34"/>
        <v>10000</v>
      </c>
      <c r="F629">
        <f t="shared" si="35"/>
        <v>2220000</v>
      </c>
    </row>
    <row r="630" spans="2:6" x14ac:dyDescent="0.25">
      <c r="B630">
        <v>79</v>
      </c>
      <c r="C630">
        <f t="shared" si="32"/>
        <v>16660</v>
      </c>
      <c r="D630">
        <f t="shared" si="33"/>
        <v>6659.9999999999991</v>
      </c>
      <c r="E630">
        <f t="shared" si="34"/>
        <v>10000</v>
      </c>
      <c r="F630">
        <f t="shared" si="35"/>
        <v>2210000</v>
      </c>
    </row>
    <row r="631" spans="2:6" x14ac:dyDescent="0.25">
      <c r="B631">
        <v>80</v>
      </c>
      <c r="C631">
        <f t="shared" si="32"/>
        <v>16630</v>
      </c>
      <c r="D631">
        <f t="shared" si="33"/>
        <v>6629.9999999999991</v>
      </c>
      <c r="E631">
        <f t="shared" si="34"/>
        <v>10000</v>
      </c>
      <c r="F631">
        <f t="shared" si="35"/>
        <v>2200000</v>
      </c>
    </row>
    <row r="632" spans="2:6" x14ac:dyDescent="0.25">
      <c r="B632">
        <v>81</v>
      </c>
      <c r="C632">
        <f t="shared" si="32"/>
        <v>16600</v>
      </c>
      <c r="D632">
        <f t="shared" si="33"/>
        <v>6599.9999999999991</v>
      </c>
      <c r="E632">
        <f t="shared" si="34"/>
        <v>10000</v>
      </c>
      <c r="F632">
        <f t="shared" si="35"/>
        <v>2190000</v>
      </c>
    </row>
    <row r="633" spans="2:6" x14ac:dyDescent="0.25">
      <c r="B633">
        <v>82</v>
      </c>
      <c r="C633">
        <f t="shared" si="32"/>
        <v>16570</v>
      </c>
      <c r="D633">
        <f t="shared" si="33"/>
        <v>6569.9999999999991</v>
      </c>
      <c r="E633">
        <f t="shared" si="34"/>
        <v>10000</v>
      </c>
      <c r="F633">
        <f t="shared" si="35"/>
        <v>2180000</v>
      </c>
    </row>
    <row r="634" spans="2:6" x14ac:dyDescent="0.25">
      <c r="B634">
        <v>83</v>
      </c>
      <c r="C634">
        <f t="shared" si="32"/>
        <v>16540</v>
      </c>
      <c r="D634">
        <f t="shared" si="33"/>
        <v>6539.9999999999991</v>
      </c>
      <c r="E634">
        <f t="shared" si="34"/>
        <v>10000</v>
      </c>
      <c r="F634">
        <f t="shared" si="35"/>
        <v>2170000</v>
      </c>
    </row>
    <row r="635" spans="2:6" x14ac:dyDescent="0.25">
      <c r="B635">
        <v>84</v>
      </c>
      <c r="C635">
        <f t="shared" si="32"/>
        <v>16510</v>
      </c>
      <c r="D635">
        <f t="shared" si="33"/>
        <v>6509.9999999999991</v>
      </c>
      <c r="E635">
        <f t="shared" si="34"/>
        <v>10000</v>
      </c>
      <c r="F635">
        <f t="shared" si="35"/>
        <v>2160000</v>
      </c>
    </row>
    <row r="636" spans="2:6" x14ac:dyDescent="0.25">
      <c r="B636">
        <v>85</v>
      </c>
      <c r="C636">
        <f t="shared" si="32"/>
        <v>16480</v>
      </c>
      <c r="D636">
        <f t="shared" si="33"/>
        <v>6479.9999999999991</v>
      </c>
      <c r="E636">
        <f t="shared" si="34"/>
        <v>10000</v>
      </c>
      <c r="F636">
        <f t="shared" si="35"/>
        <v>2150000</v>
      </c>
    </row>
    <row r="637" spans="2:6" x14ac:dyDescent="0.25">
      <c r="B637">
        <v>86</v>
      </c>
      <c r="C637">
        <f t="shared" si="32"/>
        <v>16450</v>
      </c>
      <c r="D637">
        <f t="shared" si="33"/>
        <v>6449.9999999999991</v>
      </c>
      <c r="E637">
        <f t="shared" si="34"/>
        <v>10000</v>
      </c>
      <c r="F637">
        <f t="shared" si="35"/>
        <v>2140000</v>
      </c>
    </row>
    <row r="638" spans="2:6" x14ac:dyDescent="0.25">
      <c r="B638">
        <v>87</v>
      </c>
      <c r="C638">
        <f t="shared" si="32"/>
        <v>16420</v>
      </c>
      <c r="D638">
        <f t="shared" si="33"/>
        <v>6419.9999999999991</v>
      </c>
      <c r="E638">
        <f t="shared" si="34"/>
        <v>10000</v>
      </c>
      <c r="F638">
        <f t="shared" si="35"/>
        <v>2130000</v>
      </c>
    </row>
    <row r="639" spans="2:6" x14ac:dyDescent="0.25">
      <c r="B639">
        <v>88</v>
      </c>
      <c r="C639">
        <f t="shared" si="32"/>
        <v>16390</v>
      </c>
      <c r="D639">
        <f t="shared" si="33"/>
        <v>6389.9999999999991</v>
      </c>
      <c r="E639">
        <f t="shared" si="34"/>
        <v>10000</v>
      </c>
      <c r="F639">
        <f t="shared" si="35"/>
        <v>2120000</v>
      </c>
    </row>
    <row r="640" spans="2:6" x14ac:dyDescent="0.25">
      <c r="B640">
        <v>89</v>
      </c>
      <c r="C640">
        <f t="shared" si="32"/>
        <v>16360</v>
      </c>
      <c r="D640">
        <f t="shared" si="33"/>
        <v>6359.9999999999991</v>
      </c>
      <c r="E640">
        <f t="shared" si="34"/>
        <v>10000</v>
      </c>
      <c r="F640">
        <f t="shared" si="35"/>
        <v>2110000</v>
      </c>
    </row>
    <row r="641" spans="2:6" x14ac:dyDescent="0.25">
      <c r="B641">
        <v>90</v>
      </c>
      <c r="C641">
        <f t="shared" si="32"/>
        <v>16330</v>
      </c>
      <c r="D641">
        <f t="shared" si="33"/>
        <v>6329.9999999999991</v>
      </c>
      <c r="E641">
        <f t="shared" si="34"/>
        <v>10000</v>
      </c>
      <c r="F641">
        <f t="shared" si="35"/>
        <v>2100000</v>
      </c>
    </row>
    <row r="642" spans="2:6" x14ac:dyDescent="0.25">
      <c r="B642">
        <v>91</v>
      </c>
      <c r="C642">
        <f t="shared" si="32"/>
        <v>16300</v>
      </c>
      <c r="D642">
        <f t="shared" si="33"/>
        <v>6299.9999999999991</v>
      </c>
      <c r="E642">
        <f t="shared" si="34"/>
        <v>10000</v>
      </c>
      <c r="F642">
        <f t="shared" si="35"/>
        <v>2090000</v>
      </c>
    </row>
    <row r="643" spans="2:6" x14ac:dyDescent="0.25">
      <c r="B643">
        <v>92</v>
      </c>
      <c r="C643">
        <f t="shared" si="32"/>
        <v>16270</v>
      </c>
      <c r="D643">
        <f t="shared" si="33"/>
        <v>6269.9999999999991</v>
      </c>
      <c r="E643">
        <f t="shared" si="34"/>
        <v>10000</v>
      </c>
      <c r="F643">
        <f t="shared" si="35"/>
        <v>2080000</v>
      </c>
    </row>
    <row r="644" spans="2:6" x14ac:dyDescent="0.25">
      <c r="B644">
        <v>93</v>
      </c>
      <c r="C644">
        <f t="shared" si="32"/>
        <v>16240</v>
      </c>
      <c r="D644">
        <f t="shared" si="33"/>
        <v>6239.9999999999991</v>
      </c>
      <c r="E644">
        <f t="shared" si="34"/>
        <v>10000</v>
      </c>
      <c r="F644">
        <f t="shared" si="35"/>
        <v>2070000</v>
      </c>
    </row>
    <row r="645" spans="2:6" x14ac:dyDescent="0.25">
      <c r="B645">
        <v>94</v>
      </c>
      <c r="C645">
        <f t="shared" si="32"/>
        <v>16210</v>
      </c>
      <c r="D645">
        <f t="shared" si="33"/>
        <v>6209.9999999999991</v>
      </c>
      <c r="E645">
        <f t="shared" si="34"/>
        <v>10000</v>
      </c>
      <c r="F645">
        <f t="shared" si="35"/>
        <v>2060000</v>
      </c>
    </row>
    <row r="646" spans="2:6" x14ac:dyDescent="0.25">
      <c r="B646">
        <v>95</v>
      </c>
      <c r="C646">
        <f t="shared" si="32"/>
        <v>16180</v>
      </c>
      <c r="D646">
        <f t="shared" si="33"/>
        <v>6179.9999999999991</v>
      </c>
      <c r="E646">
        <f t="shared" si="34"/>
        <v>10000</v>
      </c>
      <c r="F646">
        <f t="shared" si="35"/>
        <v>2050000</v>
      </c>
    </row>
    <row r="647" spans="2:6" x14ac:dyDescent="0.25">
      <c r="B647">
        <v>96</v>
      </c>
      <c r="C647">
        <f t="shared" si="32"/>
        <v>16150</v>
      </c>
      <c r="D647">
        <f t="shared" si="33"/>
        <v>6149.9999999999991</v>
      </c>
      <c r="E647">
        <f t="shared" si="34"/>
        <v>10000</v>
      </c>
      <c r="F647">
        <f t="shared" si="35"/>
        <v>2040000</v>
      </c>
    </row>
    <row r="648" spans="2:6" x14ac:dyDescent="0.25">
      <c r="B648">
        <v>97</v>
      </c>
      <c r="C648">
        <f t="shared" si="32"/>
        <v>16120</v>
      </c>
      <c r="D648">
        <f t="shared" si="33"/>
        <v>6119.9999999999991</v>
      </c>
      <c r="E648">
        <f t="shared" si="34"/>
        <v>10000</v>
      </c>
      <c r="F648">
        <f t="shared" si="35"/>
        <v>2030000</v>
      </c>
    </row>
    <row r="649" spans="2:6" x14ac:dyDescent="0.25">
      <c r="B649">
        <v>98</v>
      </c>
      <c r="C649">
        <f t="shared" si="32"/>
        <v>16090</v>
      </c>
      <c r="D649">
        <f t="shared" si="33"/>
        <v>6089.9999999999991</v>
      </c>
      <c r="E649">
        <f t="shared" si="34"/>
        <v>10000</v>
      </c>
      <c r="F649">
        <f t="shared" si="35"/>
        <v>2020000</v>
      </c>
    </row>
    <row r="650" spans="2:6" x14ac:dyDescent="0.25">
      <c r="B650">
        <v>99</v>
      </c>
      <c r="C650">
        <f t="shared" si="32"/>
        <v>16060</v>
      </c>
      <c r="D650">
        <f t="shared" si="33"/>
        <v>6059.9999999999991</v>
      </c>
      <c r="E650">
        <f t="shared" si="34"/>
        <v>10000</v>
      </c>
      <c r="F650">
        <f t="shared" si="35"/>
        <v>2010000</v>
      </c>
    </row>
    <row r="651" spans="2:6" x14ac:dyDescent="0.25">
      <c r="B651">
        <v>100</v>
      </c>
      <c r="C651">
        <f t="shared" si="32"/>
        <v>16030</v>
      </c>
      <c r="D651">
        <f t="shared" si="33"/>
        <v>6029.9999999999991</v>
      </c>
      <c r="E651">
        <f t="shared" si="34"/>
        <v>10000</v>
      </c>
      <c r="F651">
        <f t="shared" si="35"/>
        <v>2000000</v>
      </c>
    </row>
    <row r="652" spans="2:6" x14ac:dyDescent="0.25">
      <c r="B652">
        <v>101</v>
      </c>
      <c r="C652">
        <f t="shared" si="32"/>
        <v>16000</v>
      </c>
      <c r="D652">
        <f t="shared" si="33"/>
        <v>5999.9999999999991</v>
      </c>
      <c r="E652">
        <f t="shared" si="34"/>
        <v>10000</v>
      </c>
      <c r="F652">
        <f t="shared" si="35"/>
        <v>1990000</v>
      </c>
    </row>
    <row r="653" spans="2:6" x14ac:dyDescent="0.25">
      <c r="B653">
        <v>102</v>
      </c>
      <c r="C653">
        <f t="shared" si="32"/>
        <v>15970</v>
      </c>
      <c r="D653">
        <f t="shared" si="33"/>
        <v>5969.9999999999991</v>
      </c>
      <c r="E653">
        <f t="shared" si="34"/>
        <v>10000</v>
      </c>
      <c r="F653">
        <f t="shared" si="35"/>
        <v>1980000</v>
      </c>
    </row>
    <row r="654" spans="2:6" x14ac:dyDescent="0.25">
      <c r="B654">
        <v>103</v>
      </c>
      <c r="C654">
        <f t="shared" si="32"/>
        <v>15940</v>
      </c>
      <c r="D654">
        <f t="shared" si="33"/>
        <v>5939.9999999999991</v>
      </c>
      <c r="E654">
        <f t="shared" si="34"/>
        <v>10000</v>
      </c>
      <c r="F654">
        <f t="shared" si="35"/>
        <v>1970000</v>
      </c>
    </row>
    <row r="655" spans="2:6" x14ac:dyDescent="0.25">
      <c r="B655">
        <v>104</v>
      </c>
      <c r="C655">
        <f t="shared" si="32"/>
        <v>15910</v>
      </c>
      <c r="D655">
        <f t="shared" si="33"/>
        <v>5909.9999999999991</v>
      </c>
      <c r="E655">
        <f t="shared" si="34"/>
        <v>10000</v>
      </c>
      <c r="F655">
        <f t="shared" si="35"/>
        <v>1960000</v>
      </c>
    </row>
    <row r="656" spans="2:6" x14ac:dyDescent="0.25">
      <c r="B656">
        <v>105</v>
      </c>
      <c r="C656">
        <f t="shared" si="32"/>
        <v>15880</v>
      </c>
      <c r="D656">
        <f t="shared" si="33"/>
        <v>5879.9999999999991</v>
      </c>
      <c r="E656">
        <f t="shared" si="34"/>
        <v>10000</v>
      </c>
      <c r="F656">
        <f t="shared" si="35"/>
        <v>1950000</v>
      </c>
    </row>
    <row r="657" spans="2:6" x14ac:dyDescent="0.25">
      <c r="B657">
        <v>106</v>
      </c>
      <c r="C657">
        <f t="shared" si="32"/>
        <v>15850</v>
      </c>
      <c r="D657">
        <f t="shared" si="33"/>
        <v>5849.9999999999991</v>
      </c>
      <c r="E657">
        <f t="shared" si="34"/>
        <v>10000</v>
      </c>
      <c r="F657">
        <f t="shared" si="35"/>
        <v>1940000</v>
      </c>
    </row>
    <row r="658" spans="2:6" x14ac:dyDescent="0.25">
      <c r="B658">
        <v>107</v>
      </c>
      <c r="C658">
        <f t="shared" si="32"/>
        <v>15820</v>
      </c>
      <c r="D658">
        <f t="shared" si="33"/>
        <v>5819.9999999999991</v>
      </c>
      <c r="E658">
        <f t="shared" si="34"/>
        <v>10000</v>
      </c>
      <c r="F658">
        <f t="shared" si="35"/>
        <v>1930000</v>
      </c>
    </row>
    <row r="659" spans="2:6" x14ac:dyDescent="0.25">
      <c r="B659">
        <v>108</v>
      </c>
      <c r="C659">
        <f t="shared" si="32"/>
        <v>15790</v>
      </c>
      <c r="D659">
        <f t="shared" si="33"/>
        <v>5789.9999999999991</v>
      </c>
      <c r="E659">
        <f t="shared" si="34"/>
        <v>10000</v>
      </c>
      <c r="F659">
        <f t="shared" si="35"/>
        <v>1920000</v>
      </c>
    </row>
    <row r="660" spans="2:6" x14ac:dyDescent="0.25">
      <c r="B660">
        <v>109</v>
      </c>
      <c r="C660">
        <f t="shared" si="32"/>
        <v>15760</v>
      </c>
      <c r="D660">
        <f t="shared" si="33"/>
        <v>5759.9999999999991</v>
      </c>
      <c r="E660">
        <f t="shared" si="34"/>
        <v>10000</v>
      </c>
      <c r="F660">
        <f t="shared" si="35"/>
        <v>1910000</v>
      </c>
    </row>
    <row r="661" spans="2:6" x14ac:dyDescent="0.25">
      <c r="B661">
        <v>110</v>
      </c>
      <c r="C661">
        <f t="shared" si="32"/>
        <v>15730</v>
      </c>
      <c r="D661">
        <f t="shared" si="33"/>
        <v>5729.9999999999991</v>
      </c>
      <c r="E661">
        <f t="shared" si="34"/>
        <v>10000</v>
      </c>
      <c r="F661">
        <f t="shared" si="35"/>
        <v>1900000</v>
      </c>
    </row>
    <row r="662" spans="2:6" x14ac:dyDescent="0.25">
      <c r="B662">
        <v>111</v>
      </c>
      <c r="C662">
        <f t="shared" si="32"/>
        <v>15700</v>
      </c>
      <c r="D662">
        <f t="shared" si="33"/>
        <v>5699.9999999999991</v>
      </c>
      <c r="E662">
        <f t="shared" si="34"/>
        <v>10000</v>
      </c>
      <c r="F662">
        <f t="shared" si="35"/>
        <v>1890000</v>
      </c>
    </row>
    <row r="663" spans="2:6" x14ac:dyDescent="0.25">
      <c r="B663">
        <v>112</v>
      </c>
      <c r="C663">
        <f t="shared" si="32"/>
        <v>15670</v>
      </c>
      <c r="D663">
        <f t="shared" si="33"/>
        <v>5669.9999999999991</v>
      </c>
      <c r="E663">
        <f t="shared" si="34"/>
        <v>10000</v>
      </c>
      <c r="F663">
        <f t="shared" si="35"/>
        <v>1880000</v>
      </c>
    </row>
    <row r="664" spans="2:6" x14ac:dyDescent="0.25">
      <c r="B664">
        <v>113</v>
      </c>
      <c r="C664">
        <f t="shared" si="32"/>
        <v>15640</v>
      </c>
      <c r="D664">
        <f t="shared" si="33"/>
        <v>5639.9999999999991</v>
      </c>
      <c r="E664">
        <f t="shared" si="34"/>
        <v>10000</v>
      </c>
      <c r="F664">
        <f t="shared" si="35"/>
        <v>1870000</v>
      </c>
    </row>
    <row r="665" spans="2:6" x14ac:dyDescent="0.25">
      <c r="B665">
        <v>114</v>
      </c>
      <c r="C665">
        <f t="shared" si="32"/>
        <v>15610</v>
      </c>
      <c r="D665">
        <f t="shared" si="33"/>
        <v>5609.9999999999991</v>
      </c>
      <c r="E665">
        <f t="shared" si="34"/>
        <v>10000</v>
      </c>
      <c r="F665">
        <f t="shared" si="35"/>
        <v>1860000</v>
      </c>
    </row>
    <row r="666" spans="2:6" x14ac:dyDescent="0.25">
      <c r="B666">
        <v>115</v>
      </c>
      <c r="C666">
        <f t="shared" si="32"/>
        <v>15580</v>
      </c>
      <c r="D666">
        <f t="shared" si="33"/>
        <v>5579.9999999999991</v>
      </c>
      <c r="E666">
        <f t="shared" si="34"/>
        <v>10000</v>
      </c>
      <c r="F666">
        <f t="shared" si="35"/>
        <v>1850000</v>
      </c>
    </row>
    <row r="667" spans="2:6" x14ac:dyDescent="0.25">
      <c r="B667">
        <v>116</v>
      </c>
      <c r="C667">
        <f t="shared" si="32"/>
        <v>15550</v>
      </c>
      <c r="D667">
        <f t="shared" si="33"/>
        <v>5549.9999999999991</v>
      </c>
      <c r="E667">
        <f t="shared" si="34"/>
        <v>10000</v>
      </c>
      <c r="F667">
        <f t="shared" si="35"/>
        <v>1840000</v>
      </c>
    </row>
    <row r="668" spans="2:6" x14ac:dyDescent="0.25">
      <c r="B668">
        <v>117</v>
      </c>
      <c r="C668">
        <f t="shared" si="32"/>
        <v>15520</v>
      </c>
      <c r="D668">
        <f t="shared" si="33"/>
        <v>5519.9999999999991</v>
      </c>
      <c r="E668">
        <f t="shared" si="34"/>
        <v>10000</v>
      </c>
      <c r="F668">
        <f t="shared" si="35"/>
        <v>1830000</v>
      </c>
    </row>
    <row r="669" spans="2:6" x14ac:dyDescent="0.25">
      <c r="B669">
        <v>118</v>
      </c>
      <c r="C669">
        <f t="shared" si="32"/>
        <v>15490</v>
      </c>
      <c r="D669">
        <f t="shared" si="33"/>
        <v>5489.9999999999991</v>
      </c>
      <c r="E669">
        <f t="shared" si="34"/>
        <v>10000</v>
      </c>
      <c r="F669">
        <f t="shared" si="35"/>
        <v>1820000</v>
      </c>
    </row>
    <row r="670" spans="2:6" x14ac:dyDescent="0.25">
      <c r="B670">
        <v>119</v>
      </c>
      <c r="C670">
        <f t="shared" si="32"/>
        <v>15460</v>
      </c>
      <c r="D670">
        <f t="shared" si="33"/>
        <v>5459.9999999999991</v>
      </c>
      <c r="E670">
        <f t="shared" si="34"/>
        <v>10000</v>
      </c>
      <c r="F670">
        <f t="shared" si="35"/>
        <v>1810000</v>
      </c>
    </row>
    <row r="671" spans="2:6" x14ac:dyDescent="0.25">
      <c r="B671">
        <v>120</v>
      </c>
      <c r="C671">
        <f t="shared" si="32"/>
        <v>15430</v>
      </c>
      <c r="D671">
        <f t="shared" si="33"/>
        <v>5429.9999999999991</v>
      </c>
      <c r="E671">
        <f t="shared" si="34"/>
        <v>10000</v>
      </c>
      <c r="F671">
        <f t="shared" si="35"/>
        <v>1800000</v>
      </c>
    </row>
    <row r="672" spans="2:6" x14ac:dyDescent="0.25">
      <c r="B672">
        <v>121</v>
      </c>
      <c r="C672">
        <f t="shared" si="32"/>
        <v>15400</v>
      </c>
      <c r="D672">
        <f t="shared" si="33"/>
        <v>5399.9999999999991</v>
      </c>
      <c r="E672">
        <f t="shared" si="34"/>
        <v>10000</v>
      </c>
      <c r="F672">
        <f t="shared" si="35"/>
        <v>1790000</v>
      </c>
    </row>
    <row r="673" spans="2:6" x14ac:dyDescent="0.25">
      <c r="B673">
        <v>122</v>
      </c>
      <c r="C673">
        <f t="shared" si="32"/>
        <v>15370</v>
      </c>
      <c r="D673">
        <f t="shared" si="33"/>
        <v>5369.9999999999991</v>
      </c>
      <c r="E673">
        <f t="shared" si="34"/>
        <v>10000</v>
      </c>
      <c r="F673">
        <f t="shared" si="35"/>
        <v>1780000</v>
      </c>
    </row>
    <row r="674" spans="2:6" x14ac:dyDescent="0.25">
      <c r="B674">
        <v>123</v>
      </c>
      <c r="C674">
        <f t="shared" si="32"/>
        <v>15340</v>
      </c>
      <c r="D674">
        <f t="shared" si="33"/>
        <v>5339.9999999999991</v>
      </c>
      <c r="E674">
        <f t="shared" si="34"/>
        <v>10000</v>
      </c>
      <c r="F674">
        <f t="shared" si="35"/>
        <v>1770000</v>
      </c>
    </row>
    <row r="675" spans="2:6" x14ac:dyDescent="0.25">
      <c r="B675">
        <v>124</v>
      </c>
      <c r="C675">
        <f t="shared" si="32"/>
        <v>15310</v>
      </c>
      <c r="D675">
        <f t="shared" si="33"/>
        <v>5309.9999999999991</v>
      </c>
      <c r="E675">
        <f t="shared" si="34"/>
        <v>10000</v>
      </c>
      <c r="F675">
        <f t="shared" si="35"/>
        <v>1760000</v>
      </c>
    </row>
    <row r="676" spans="2:6" x14ac:dyDescent="0.25">
      <c r="B676">
        <v>125</v>
      </c>
      <c r="C676">
        <f t="shared" si="32"/>
        <v>15280</v>
      </c>
      <c r="D676">
        <f t="shared" si="33"/>
        <v>5279.9999999999991</v>
      </c>
      <c r="E676">
        <f t="shared" si="34"/>
        <v>10000</v>
      </c>
      <c r="F676">
        <f t="shared" si="35"/>
        <v>1750000</v>
      </c>
    </row>
    <row r="677" spans="2:6" x14ac:dyDescent="0.25">
      <c r="B677">
        <v>126</v>
      </c>
      <c r="C677">
        <f t="shared" si="32"/>
        <v>15250</v>
      </c>
      <c r="D677">
        <f t="shared" si="33"/>
        <v>5249.9999999999991</v>
      </c>
      <c r="E677">
        <f t="shared" si="34"/>
        <v>10000</v>
      </c>
      <c r="F677">
        <f t="shared" si="35"/>
        <v>1740000</v>
      </c>
    </row>
    <row r="678" spans="2:6" x14ac:dyDescent="0.25">
      <c r="B678">
        <v>127</v>
      </c>
      <c r="C678">
        <f t="shared" si="32"/>
        <v>15220</v>
      </c>
      <c r="D678">
        <f t="shared" si="33"/>
        <v>5219.9999999999991</v>
      </c>
      <c r="E678">
        <f t="shared" si="34"/>
        <v>10000</v>
      </c>
      <c r="F678">
        <f t="shared" si="35"/>
        <v>1730000</v>
      </c>
    </row>
    <row r="679" spans="2:6" x14ac:dyDescent="0.25">
      <c r="B679">
        <v>128</v>
      </c>
      <c r="C679">
        <f t="shared" si="32"/>
        <v>15190</v>
      </c>
      <c r="D679">
        <f t="shared" si="33"/>
        <v>5189.9999999999991</v>
      </c>
      <c r="E679">
        <f t="shared" si="34"/>
        <v>10000</v>
      </c>
      <c r="F679">
        <f t="shared" si="35"/>
        <v>1720000</v>
      </c>
    </row>
    <row r="680" spans="2:6" x14ac:dyDescent="0.25">
      <c r="B680">
        <v>129</v>
      </c>
      <c r="C680">
        <f t="shared" si="32"/>
        <v>15160</v>
      </c>
      <c r="D680">
        <f t="shared" si="33"/>
        <v>5159.9999999999991</v>
      </c>
      <c r="E680">
        <f t="shared" si="34"/>
        <v>10000</v>
      </c>
      <c r="F680">
        <f t="shared" si="35"/>
        <v>1710000</v>
      </c>
    </row>
    <row r="681" spans="2:6" x14ac:dyDescent="0.25">
      <c r="B681">
        <v>130</v>
      </c>
      <c r="C681">
        <f t="shared" si="32"/>
        <v>15130</v>
      </c>
      <c r="D681">
        <f t="shared" si="33"/>
        <v>5129.9999999999991</v>
      </c>
      <c r="E681">
        <f t="shared" si="34"/>
        <v>10000</v>
      </c>
      <c r="F681">
        <f t="shared" si="35"/>
        <v>1700000</v>
      </c>
    </row>
    <row r="682" spans="2:6" x14ac:dyDescent="0.25">
      <c r="B682">
        <v>131</v>
      </c>
      <c r="C682">
        <f t="shared" ref="C682:C745" si="36">D682+E682</f>
        <v>15100</v>
      </c>
      <c r="D682">
        <f t="shared" ref="D682:D745" si="37">0.036/12*F681</f>
        <v>5099.9999999999991</v>
      </c>
      <c r="E682">
        <f t="shared" ref="E682:E745" si="38">E681</f>
        <v>10000</v>
      </c>
      <c r="F682">
        <f t="shared" ref="F682:F745" si="39">F681-E682</f>
        <v>1690000</v>
      </c>
    </row>
    <row r="683" spans="2:6" x14ac:dyDescent="0.25">
      <c r="B683">
        <v>132</v>
      </c>
      <c r="C683">
        <f t="shared" si="36"/>
        <v>15070</v>
      </c>
      <c r="D683">
        <f t="shared" si="37"/>
        <v>5069.9999999999991</v>
      </c>
      <c r="E683">
        <f t="shared" si="38"/>
        <v>10000</v>
      </c>
      <c r="F683">
        <f t="shared" si="39"/>
        <v>1680000</v>
      </c>
    </row>
    <row r="684" spans="2:6" x14ac:dyDescent="0.25">
      <c r="B684">
        <v>133</v>
      </c>
      <c r="C684">
        <f t="shared" si="36"/>
        <v>15040</v>
      </c>
      <c r="D684">
        <f t="shared" si="37"/>
        <v>5039.9999999999991</v>
      </c>
      <c r="E684">
        <f t="shared" si="38"/>
        <v>10000</v>
      </c>
      <c r="F684">
        <f t="shared" si="39"/>
        <v>1670000</v>
      </c>
    </row>
    <row r="685" spans="2:6" x14ac:dyDescent="0.25">
      <c r="B685">
        <v>134</v>
      </c>
      <c r="C685">
        <f t="shared" si="36"/>
        <v>15010</v>
      </c>
      <c r="D685">
        <f t="shared" si="37"/>
        <v>5009.9999999999991</v>
      </c>
      <c r="E685">
        <f t="shared" si="38"/>
        <v>10000</v>
      </c>
      <c r="F685">
        <f t="shared" si="39"/>
        <v>1660000</v>
      </c>
    </row>
    <row r="686" spans="2:6" x14ac:dyDescent="0.25">
      <c r="B686">
        <v>135</v>
      </c>
      <c r="C686">
        <f t="shared" si="36"/>
        <v>14980</v>
      </c>
      <c r="D686">
        <f t="shared" si="37"/>
        <v>4979.9999999999991</v>
      </c>
      <c r="E686">
        <f t="shared" si="38"/>
        <v>10000</v>
      </c>
      <c r="F686">
        <f t="shared" si="39"/>
        <v>1650000</v>
      </c>
    </row>
    <row r="687" spans="2:6" x14ac:dyDescent="0.25">
      <c r="B687">
        <v>136</v>
      </c>
      <c r="C687">
        <f t="shared" si="36"/>
        <v>14950</v>
      </c>
      <c r="D687">
        <f t="shared" si="37"/>
        <v>4949.9999999999991</v>
      </c>
      <c r="E687">
        <f t="shared" si="38"/>
        <v>10000</v>
      </c>
      <c r="F687">
        <f t="shared" si="39"/>
        <v>1640000</v>
      </c>
    </row>
    <row r="688" spans="2:6" x14ac:dyDescent="0.25">
      <c r="B688">
        <v>137</v>
      </c>
      <c r="C688">
        <f t="shared" si="36"/>
        <v>14920</v>
      </c>
      <c r="D688">
        <f t="shared" si="37"/>
        <v>4919.9999999999991</v>
      </c>
      <c r="E688">
        <f t="shared" si="38"/>
        <v>10000</v>
      </c>
      <c r="F688">
        <f t="shared" si="39"/>
        <v>1630000</v>
      </c>
    </row>
    <row r="689" spans="2:6" x14ac:dyDescent="0.25">
      <c r="B689">
        <v>138</v>
      </c>
      <c r="C689">
        <f t="shared" si="36"/>
        <v>14890</v>
      </c>
      <c r="D689">
        <f t="shared" si="37"/>
        <v>4889.9999999999991</v>
      </c>
      <c r="E689">
        <f t="shared" si="38"/>
        <v>10000</v>
      </c>
      <c r="F689">
        <f t="shared" si="39"/>
        <v>1620000</v>
      </c>
    </row>
    <row r="690" spans="2:6" x14ac:dyDescent="0.25">
      <c r="B690">
        <v>139</v>
      </c>
      <c r="C690">
        <f t="shared" si="36"/>
        <v>14860</v>
      </c>
      <c r="D690">
        <f t="shared" si="37"/>
        <v>4859.9999999999991</v>
      </c>
      <c r="E690">
        <f t="shared" si="38"/>
        <v>10000</v>
      </c>
      <c r="F690">
        <f t="shared" si="39"/>
        <v>1610000</v>
      </c>
    </row>
    <row r="691" spans="2:6" x14ac:dyDescent="0.25">
      <c r="B691">
        <v>140</v>
      </c>
      <c r="C691">
        <f t="shared" si="36"/>
        <v>14830</v>
      </c>
      <c r="D691">
        <f t="shared" si="37"/>
        <v>4829.9999999999991</v>
      </c>
      <c r="E691">
        <f t="shared" si="38"/>
        <v>10000</v>
      </c>
      <c r="F691">
        <f t="shared" si="39"/>
        <v>1600000</v>
      </c>
    </row>
    <row r="692" spans="2:6" x14ac:dyDescent="0.25">
      <c r="B692">
        <v>141</v>
      </c>
      <c r="C692">
        <f t="shared" si="36"/>
        <v>14800</v>
      </c>
      <c r="D692">
        <f t="shared" si="37"/>
        <v>4799.9999999999991</v>
      </c>
      <c r="E692">
        <f t="shared" si="38"/>
        <v>10000</v>
      </c>
      <c r="F692">
        <f t="shared" si="39"/>
        <v>1590000</v>
      </c>
    </row>
    <row r="693" spans="2:6" x14ac:dyDescent="0.25">
      <c r="B693">
        <v>142</v>
      </c>
      <c r="C693">
        <f t="shared" si="36"/>
        <v>14770</v>
      </c>
      <c r="D693">
        <f t="shared" si="37"/>
        <v>4769.9999999999991</v>
      </c>
      <c r="E693">
        <f t="shared" si="38"/>
        <v>10000</v>
      </c>
      <c r="F693">
        <f t="shared" si="39"/>
        <v>1580000</v>
      </c>
    </row>
    <row r="694" spans="2:6" x14ac:dyDescent="0.25">
      <c r="B694">
        <v>143</v>
      </c>
      <c r="C694">
        <f t="shared" si="36"/>
        <v>14740</v>
      </c>
      <c r="D694">
        <f t="shared" si="37"/>
        <v>4739.9999999999991</v>
      </c>
      <c r="E694">
        <f t="shared" si="38"/>
        <v>10000</v>
      </c>
      <c r="F694">
        <f t="shared" si="39"/>
        <v>1570000</v>
      </c>
    </row>
    <row r="695" spans="2:6" x14ac:dyDescent="0.25">
      <c r="B695">
        <v>144</v>
      </c>
      <c r="C695">
        <f t="shared" si="36"/>
        <v>14710</v>
      </c>
      <c r="D695">
        <f t="shared" si="37"/>
        <v>4709.9999999999991</v>
      </c>
      <c r="E695">
        <f t="shared" si="38"/>
        <v>10000</v>
      </c>
      <c r="F695">
        <f t="shared" si="39"/>
        <v>1560000</v>
      </c>
    </row>
    <row r="696" spans="2:6" x14ac:dyDescent="0.25">
      <c r="B696">
        <v>145</v>
      </c>
      <c r="C696">
        <f t="shared" si="36"/>
        <v>14680</v>
      </c>
      <c r="D696">
        <f t="shared" si="37"/>
        <v>4679.9999999999991</v>
      </c>
      <c r="E696">
        <f t="shared" si="38"/>
        <v>10000</v>
      </c>
      <c r="F696">
        <f t="shared" si="39"/>
        <v>1550000</v>
      </c>
    </row>
    <row r="697" spans="2:6" x14ac:dyDescent="0.25">
      <c r="B697">
        <v>146</v>
      </c>
      <c r="C697">
        <f t="shared" si="36"/>
        <v>14650</v>
      </c>
      <c r="D697">
        <f t="shared" si="37"/>
        <v>4649.9999999999991</v>
      </c>
      <c r="E697">
        <f t="shared" si="38"/>
        <v>10000</v>
      </c>
      <c r="F697">
        <f t="shared" si="39"/>
        <v>1540000</v>
      </c>
    </row>
    <row r="698" spans="2:6" x14ac:dyDescent="0.25">
      <c r="B698">
        <v>147</v>
      </c>
      <c r="C698">
        <f t="shared" si="36"/>
        <v>14620</v>
      </c>
      <c r="D698">
        <f t="shared" si="37"/>
        <v>4619.9999999999991</v>
      </c>
      <c r="E698">
        <f t="shared" si="38"/>
        <v>10000</v>
      </c>
      <c r="F698">
        <f t="shared" si="39"/>
        <v>1530000</v>
      </c>
    </row>
    <row r="699" spans="2:6" x14ac:dyDescent="0.25">
      <c r="B699">
        <v>148</v>
      </c>
      <c r="C699">
        <f t="shared" si="36"/>
        <v>14590</v>
      </c>
      <c r="D699">
        <f t="shared" si="37"/>
        <v>4589.9999999999991</v>
      </c>
      <c r="E699">
        <f t="shared" si="38"/>
        <v>10000</v>
      </c>
      <c r="F699">
        <f t="shared" si="39"/>
        <v>1520000</v>
      </c>
    </row>
    <row r="700" spans="2:6" x14ac:dyDescent="0.25">
      <c r="B700">
        <v>149</v>
      </c>
      <c r="C700">
        <f t="shared" si="36"/>
        <v>14560</v>
      </c>
      <c r="D700">
        <f t="shared" si="37"/>
        <v>4559.9999999999991</v>
      </c>
      <c r="E700">
        <f t="shared" si="38"/>
        <v>10000</v>
      </c>
      <c r="F700">
        <f t="shared" si="39"/>
        <v>1510000</v>
      </c>
    </row>
    <row r="701" spans="2:6" x14ac:dyDescent="0.25">
      <c r="B701">
        <v>150</v>
      </c>
      <c r="C701">
        <f t="shared" si="36"/>
        <v>14530</v>
      </c>
      <c r="D701">
        <f t="shared" si="37"/>
        <v>4529.9999999999991</v>
      </c>
      <c r="E701">
        <f t="shared" si="38"/>
        <v>10000</v>
      </c>
      <c r="F701">
        <f t="shared" si="39"/>
        <v>1500000</v>
      </c>
    </row>
    <row r="702" spans="2:6" x14ac:dyDescent="0.25">
      <c r="B702">
        <v>151</v>
      </c>
      <c r="C702">
        <f t="shared" si="36"/>
        <v>14500</v>
      </c>
      <c r="D702">
        <f t="shared" si="37"/>
        <v>4499.9999999999991</v>
      </c>
      <c r="E702">
        <f t="shared" si="38"/>
        <v>10000</v>
      </c>
      <c r="F702">
        <f t="shared" si="39"/>
        <v>1490000</v>
      </c>
    </row>
    <row r="703" spans="2:6" x14ac:dyDescent="0.25">
      <c r="B703">
        <v>152</v>
      </c>
      <c r="C703">
        <f t="shared" si="36"/>
        <v>14470</v>
      </c>
      <c r="D703">
        <f t="shared" si="37"/>
        <v>4469.9999999999991</v>
      </c>
      <c r="E703">
        <f t="shared" si="38"/>
        <v>10000</v>
      </c>
      <c r="F703">
        <f t="shared" si="39"/>
        <v>1480000</v>
      </c>
    </row>
    <row r="704" spans="2:6" x14ac:dyDescent="0.25">
      <c r="B704">
        <v>153</v>
      </c>
      <c r="C704">
        <f t="shared" si="36"/>
        <v>14440</v>
      </c>
      <c r="D704">
        <f t="shared" si="37"/>
        <v>4439.9999999999991</v>
      </c>
      <c r="E704">
        <f t="shared" si="38"/>
        <v>10000</v>
      </c>
      <c r="F704">
        <f t="shared" si="39"/>
        <v>1470000</v>
      </c>
    </row>
    <row r="705" spans="2:6" x14ac:dyDescent="0.25">
      <c r="B705">
        <v>154</v>
      </c>
      <c r="C705">
        <f t="shared" si="36"/>
        <v>14410</v>
      </c>
      <c r="D705">
        <f t="shared" si="37"/>
        <v>4409.9999999999991</v>
      </c>
      <c r="E705">
        <f t="shared" si="38"/>
        <v>10000</v>
      </c>
      <c r="F705">
        <f t="shared" si="39"/>
        <v>1460000</v>
      </c>
    </row>
    <row r="706" spans="2:6" x14ac:dyDescent="0.25">
      <c r="B706">
        <v>155</v>
      </c>
      <c r="C706">
        <f t="shared" si="36"/>
        <v>14380</v>
      </c>
      <c r="D706">
        <f t="shared" si="37"/>
        <v>4379.9999999999991</v>
      </c>
      <c r="E706">
        <f t="shared" si="38"/>
        <v>10000</v>
      </c>
      <c r="F706">
        <f t="shared" si="39"/>
        <v>1450000</v>
      </c>
    </row>
    <row r="707" spans="2:6" x14ac:dyDescent="0.25">
      <c r="B707">
        <v>156</v>
      </c>
      <c r="C707">
        <f t="shared" si="36"/>
        <v>14350</v>
      </c>
      <c r="D707">
        <f t="shared" si="37"/>
        <v>4349.9999999999991</v>
      </c>
      <c r="E707">
        <f t="shared" si="38"/>
        <v>10000</v>
      </c>
      <c r="F707">
        <f t="shared" si="39"/>
        <v>1440000</v>
      </c>
    </row>
    <row r="708" spans="2:6" x14ac:dyDescent="0.25">
      <c r="B708">
        <v>157</v>
      </c>
      <c r="C708">
        <f t="shared" si="36"/>
        <v>14320</v>
      </c>
      <c r="D708">
        <f t="shared" si="37"/>
        <v>4319.9999999999991</v>
      </c>
      <c r="E708">
        <f t="shared" si="38"/>
        <v>10000</v>
      </c>
      <c r="F708">
        <f t="shared" si="39"/>
        <v>1430000</v>
      </c>
    </row>
    <row r="709" spans="2:6" x14ac:dyDescent="0.25">
      <c r="B709">
        <v>158</v>
      </c>
      <c r="C709">
        <f t="shared" si="36"/>
        <v>14290</v>
      </c>
      <c r="D709">
        <f t="shared" si="37"/>
        <v>4289.9999999999991</v>
      </c>
      <c r="E709">
        <f t="shared" si="38"/>
        <v>10000</v>
      </c>
      <c r="F709">
        <f t="shared" si="39"/>
        <v>1420000</v>
      </c>
    </row>
    <row r="710" spans="2:6" x14ac:dyDescent="0.25">
      <c r="B710">
        <v>159</v>
      </c>
      <c r="C710">
        <f t="shared" si="36"/>
        <v>14260</v>
      </c>
      <c r="D710">
        <f t="shared" si="37"/>
        <v>4259.9999999999991</v>
      </c>
      <c r="E710">
        <f t="shared" si="38"/>
        <v>10000</v>
      </c>
      <c r="F710">
        <f t="shared" si="39"/>
        <v>1410000</v>
      </c>
    </row>
    <row r="711" spans="2:6" x14ac:dyDescent="0.25">
      <c r="B711">
        <v>160</v>
      </c>
      <c r="C711">
        <f t="shared" si="36"/>
        <v>14230</v>
      </c>
      <c r="D711">
        <f t="shared" si="37"/>
        <v>4229.9999999999991</v>
      </c>
      <c r="E711">
        <f t="shared" si="38"/>
        <v>10000</v>
      </c>
      <c r="F711">
        <f t="shared" si="39"/>
        <v>1400000</v>
      </c>
    </row>
    <row r="712" spans="2:6" x14ac:dyDescent="0.25">
      <c r="B712">
        <v>161</v>
      </c>
      <c r="C712">
        <f t="shared" si="36"/>
        <v>14200</v>
      </c>
      <c r="D712">
        <f t="shared" si="37"/>
        <v>4199.9999999999991</v>
      </c>
      <c r="E712">
        <f t="shared" si="38"/>
        <v>10000</v>
      </c>
      <c r="F712">
        <f t="shared" si="39"/>
        <v>1390000</v>
      </c>
    </row>
    <row r="713" spans="2:6" x14ac:dyDescent="0.25">
      <c r="B713">
        <v>162</v>
      </c>
      <c r="C713">
        <f t="shared" si="36"/>
        <v>14170</v>
      </c>
      <c r="D713">
        <f t="shared" si="37"/>
        <v>4169.9999999999991</v>
      </c>
      <c r="E713">
        <f t="shared" si="38"/>
        <v>10000</v>
      </c>
      <c r="F713">
        <f t="shared" si="39"/>
        <v>1380000</v>
      </c>
    </row>
    <row r="714" spans="2:6" x14ac:dyDescent="0.25">
      <c r="B714">
        <v>163</v>
      </c>
      <c r="C714">
        <f t="shared" si="36"/>
        <v>14140</v>
      </c>
      <c r="D714">
        <f t="shared" si="37"/>
        <v>4139.9999999999991</v>
      </c>
      <c r="E714">
        <f t="shared" si="38"/>
        <v>10000</v>
      </c>
      <c r="F714">
        <f t="shared" si="39"/>
        <v>1370000</v>
      </c>
    </row>
    <row r="715" spans="2:6" x14ac:dyDescent="0.25">
      <c r="B715">
        <v>164</v>
      </c>
      <c r="C715">
        <f t="shared" si="36"/>
        <v>14110</v>
      </c>
      <c r="D715">
        <f t="shared" si="37"/>
        <v>4109.9999999999991</v>
      </c>
      <c r="E715">
        <f t="shared" si="38"/>
        <v>10000</v>
      </c>
      <c r="F715">
        <f t="shared" si="39"/>
        <v>1360000</v>
      </c>
    </row>
    <row r="716" spans="2:6" x14ac:dyDescent="0.25">
      <c r="B716">
        <v>165</v>
      </c>
      <c r="C716">
        <f t="shared" si="36"/>
        <v>14080</v>
      </c>
      <c r="D716">
        <f t="shared" si="37"/>
        <v>4079.9999999999995</v>
      </c>
      <c r="E716">
        <f t="shared" si="38"/>
        <v>10000</v>
      </c>
      <c r="F716">
        <f t="shared" si="39"/>
        <v>1350000</v>
      </c>
    </row>
    <row r="717" spans="2:6" x14ac:dyDescent="0.25">
      <c r="B717">
        <v>166</v>
      </c>
      <c r="C717">
        <f t="shared" si="36"/>
        <v>14050</v>
      </c>
      <c r="D717">
        <f t="shared" si="37"/>
        <v>4049.9999999999995</v>
      </c>
      <c r="E717">
        <f t="shared" si="38"/>
        <v>10000</v>
      </c>
      <c r="F717">
        <f t="shared" si="39"/>
        <v>1340000</v>
      </c>
    </row>
    <row r="718" spans="2:6" x14ac:dyDescent="0.25">
      <c r="B718">
        <v>167</v>
      </c>
      <c r="C718">
        <f t="shared" si="36"/>
        <v>14020</v>
      </c>
      <c r="D718">
        <f t="shared" si="37"/>
        <v>4019.9999999999995</v>
      </c>
      <c r="E718">
        <f t="shared" si="38"/>
        <v>10000</v>
      </c>
      <c r="F718">
        <f t="shared" si="39"/>
        <v>1330000</v>
      </c>
    </row>
    <row r="719" spans="2:6" x14ac:dyDescent="0.25">
      <c r="B719">
        <v>168</v>
      </c>
      <c r="C719">
        <f t="shared" si="36"/>
        <v>13990</v>
      </c>
      <c r="D719">
        <f t="shared" si="37"/>
        <v>3989.9999999999995</v>
      </c>
      <c r="E719">
        <f t="shared" si="38"/>
        <v>10000</v>
      </c>
      <c r="F719">
        <f t="shared" si="39"/>
        <v>1320000</v>
      </c>
    </row>
    <row r="720" spans="2:6" x14ac:dyDescent="0.25">
      <c r="B720">
        <v>169</v>
      </c>
      <c r="C720">
        <f t="shared" si="36"/>
        <v>13960</v>
      </c>
      <c r="D720">
        <f t="shared" si="37"/>
        <v>3959.9999999999995</v>
      </c>
      <c r="E720">
        <f t="shared" si="38"/>
        <v>10000</v>
      </c>
      <c r="F720">
        <f t="shared" si="39"/>
        <v>1310000</v>
      </c>
    </row>
    <row r="721" spans="2:6" x14ac:dyDescent="0.25">
      <c r="B721">
        <v>170</v>
      </c>
      <c r="C721">
        <f t="shared" si="36"/>
        <v>13930</v>
      </c>
      <c r="D721">
        <f t="shared" si="37"/>
        <v>3929.9999999999995</v>
      </c>
      <c r="E721">
        <f t="shared" si="38"/>
        <v>10000</v>
      </c>
      <c r="F721">
        <f t="shared" si="39"/>
        <v>1300000</v>
      </c>
    </row>
    <row r="722" spans="2:6" x14ac:dyDescent="0.25">
      <c r="B722">
        <v>171</v>
      </c>
      <c r="C722">
        <f t="shared" si="36"/>
        <v>13900</v>
      </c>
      <c r="D722">
        <f t="shared" si="37"/>
        <v>3899.9999999999995</v>
      </c>
      <c r="E722">
        <f t="shared" si="38"/>
        <v>10000</v>
      </c>
      <c r="F722">
        <f t="shared" si="39"/>
        <v>1290000</v>
      </c>
    </row>
    <row r="723" spans="2:6" x14ac:dyDescent="0.25">
      <c r="B723">
        <v>172</v>
      </c>
      <c r="C723">
        <f t="shared" si="36"/>
        <v>13870</v>
      </c>
      <c r="D723">
        <f t="shared" si="37"/>
        <v>3869.9999999999995</v>
      </c>
      <c r="E723">
        <f t="shared" si="38"/>
        <v>10000</v>
      </c>
      <c r="F723">
        <f t="shared" si="39"/>
        <v>1280000</v>
      </c>
    </row>
    <row r="724" spans="2:6" x14ac:dyDescent="0.25">
      <c r="B724">
        <v>173</v>
      </c>
      <c r="C724">
        <f t="shared" si="36"/>
        <v>13840</v>
      </c>
      <c r="D724">
        <f t="shared" si="37"/>
        <v>3839.9999999999995</v>
      </c>
      <c r="E724">
        <f t="shared" si="38"/>
        <v>10000</v>
      </c>
      <c r="F724">
        <f t="shared" si="39"/>
        <v>1270000</v>
      </c>
    </row>
    <row r="725" spans="2:6" x14ac:dyDescent="0.25">
      <c r="B725">
        <v>174</v>
      </c>
      <c r="C725">
        <f t="shared" si="36"/>
        <v>13810</v>
      </c>
      <c r="D725">
        <f t="shared" si="37"/>
        <v>3809.9999999999995</v>
      </c>
      <c r="E725">
        <f t="shared" si="38"/>
        <v>10000</v>
      </c>
      <c r="F725">
        <f t="shared" si="39"/>
        <v>1260000</v>
      </c>
    </row>
    <row r="726" spans="2:6" x14ac:dyDescent="0.25">
      <c r="B726">
        <v>175</v>
      </c>
      <c r="C726">
        <f t="shared" si="36"/>
        <v>13780</v>
      </c>
      <c r="D726">
        <f t="shared" si="37"/>
        <v>3779.9999999999995</v>
      </c>
      <c r="E726">
        <f t="shared" si="38"/>
        <v>10000</v>
      </c>
      <c r="F726">
        <f t="shared" si="39"/>
        <v>1250000</v>
      </c>
    </row>
    <row r="727" spans="2:6" x14ac:dyDescent="0.25">
      <c r="B727">
        <v>176</v>
      </c>
      <c r="C727">
        <f t="shared" si="36"/>
        <v>13750</v>
      </c>
      <c r="D727">
        <f t="shared" si="37"/>
        <v>3749.9999999999995</v>
      </c>
      <c r="E727">
        <f t="shared" si="38"/>
        <v>10000</v>
      </c>
      <c r="F727">
        <f t="shared" si="39"/>
        <v>1240000</v>
      </c>
    </row>
    <row r="728" spans="2:6" x14ac:dyDescent="0.25">
      <c r="B728">
        <v>177</v>
      </c>
      <c r="C728">
        <f t="shared" si="36"/>
        <v>13720</v>
      </c>
      <c r="D728">
        <f t="shared" si="37"/>
        <v>3719.9999999999995</v>
      </c>
      <c r="E728">
        <f t="shared" si="38"/>
        <v>10000</v>
      </c>
      <c r="F728">
        <f t="shared" si="39"/>
        <v>1230000</v>
      </c>
    </row>
    <row r="729" spans="2:6" x14ac:dyDescent="0.25">
      <c r="B729">
        <v>178</v>
      </c>
      <c r="C729">
        <f t="shared" si="36"/>
        <v>13690</v>
      </c>
      <c r="D729">
        <f t="shared" si="37"/>
        <v>3689.9999999999995</v>
      </c>
      <c r="E729">
        <f t="shared" si="38"/>
        <v>10000</v>
      </c>
      <c r="F729">
        <f t="shared" si="39"/>
        <v>1220000</v>
      </c>
    </row>
    <row r="730" spans="2:6" x14ac:dyDescent="0.25">
      <c r="B730">
        <v>179</v>
      </c>
      <c r="C730">
        <f t="shared" si="36"/>
        <v>13660</v>
      </c>
      <c r="D730">
        <f t="shared" si="37"/>
        <v>3659.9999999999995</v>
      </c>
      <c r="E730">
        <f t="shared" si="38"/>
        <v>10000</v>
      </c>
      <c r="F730">
        <f t="shared" si="39"/>
        <v>1210000</v>
      </c>
    </row>
    <row r="731" spans="2:6" x14ac:dyDescent="0.25">
      <c r="B731">
        <v>180</v>
      </c>
      <c r="C731">
        <f t="shared" si="36"/>
        <v>13630</v>
      </c>
      <c r="D731">
        <f t="shared" si="37"/>
        <v>3629.9999999999995</v>
      </c>
      <c r="E731">
        <f t="shared" si="38"/>
        <v>10000</v>
      </c>
      <c r="F731">
        <f t="shared" si="39"/>
        <v>1200000</v>
      </c>
    </row>
    <row r="732" spans="2:6" x14ac:dyDescent="0.25">
      <c r="B732">
        <v>181</v>
      </c>
      <c r="C732">
        <f t="shared" si="36"/>
        <v>13600</v>
      </c>
      <c r="D732">
        <f t="shared" si="37"/>
        <v>3599.9999999999995</v>
      </c>
      <c r="E732">
        <f t="shared" si="38"/>
        <v>10000</v>
      </c>
      <c r="F732">
        <f t="shared" si="39"/>
        <v>1190000</v>
      </c>
    </row>
    <row r="733" spans="2:6" x14ac:dyDescent="0.25">
      <c r="B733">
        <v>182</v>
      </c>
      <c r="C733">
        <f t="shared" si="36"/>
        <v>13570</v>
      </c>
      <c r="D733">
        <f t="shared" si="37"/>
        <v>3569.9999999999995</v>
      </c>
      <c r="E733">
        <f t="shared" si="38"/>
        <v>10000</v>
      </c>
      <c r="F733">
        <f t="shared" si="39"/>
        <v>1180000</v>
      </c>
    </row>
    <row r="734" spans="2:6" x14ac:dyDescent="0.25">
      <c r="B734">
        <v>183</v>
      </c>
      <c r="C734">
        <f t="shared" si="36"/>
        <v>13540</v>
      </c>
      <c r="D734">
        <f t="shared" si="37"/>
        <v>3539.9999999999995</v>
      </c>
      <c r="E734">
        <f t="shared" si="38"/>
        <v>10000</v>
      </c>
      <c r="F734">
        <f t="shared" si="39"/>
        <v>1170000</v>
      </c>
    </row>
    <row r="735" spans="2:6" x14ac:dyDescent="0.25">
      <c r="B735">
        <v>184</v>
      </c>
      <c r="C735">
        <f t="shared" si="36"/>
        <v>13510</v>
      </c>
      <c r="D735">
        <f t="shared" si="37"/>
        <v>3509.9999999999995</v>
      </c>
      <c r="E735">
        <f t="shared" si="38"/>
        <v>10000</v>
      </c>
      <c r="F735">
        <f t="shared" si="39"/>
        <v>1160000</v>
      </c>
    </row>
    <row r="736" spans="2:6" x14ac:dyDescent="0.25">
      <c r="B736">
        <v>185</v>
      </c>
      <c r="C736">
        <f t="shared" si="36"/>
        <v>13480</v>
      </c>
      <c r="D736">
        <f t="shared" si="37"/>
        <v>3479.9999999999995</v>
      </c>
      <c r="E736">
        <f t="shared" si="38"/>
        <v>10000</v>
      </c>
      <c r="F736">
        <f t="shared" si="39"/>
        <v>1150000</v>
      </c>
    </row>
    <row r="737" spans="2:6" x14ac:dyDescent="0.25">
      <c r="B737">
        <v>186</v>
      </c>
      <c r="C737">
        <f t="shared" si="36"/>
        <v>13450</v>
      </c>
      <c r="D737">
        <f t="shared" si="37"/>
        <v>3449.9999999999995</v>
      </c>
      <c r="E737">
        <f t="shared" si="38"/>
        <v>10000</v>
      </c>
      <c r="F737">
        <f t="shared" si="39"/>
        <v>1140000</v>
      </c>
    </row>
    <row r="738" spans="2:6" x14ac:dyDescent="0.25">
      <c r="B738">
        <v>187</v>
      </c>
      <c r="C738">
        <f t="shared" si="36"/>
        <v>13420</v>
      </c>
      <c r="D738">
        <f t="shared" si="37"/>
        <v>3419.9999999999995</v>
      </c>
      <c r="E738">
        <f t="shared" si="38"/>
        <v>10000</v>
      </c>
      <c r="F738">
        <f t="shared" si="39"/>
        <v>1130000</v>
      </c>
    </row>
    <row r="739" spans="2:6" x14ac:dyDescent="0.25">
      <c r="B739">
        <v>188</v>
      </c>
      <c r="C739">
        <f t="shared" si="36"/>
        <v>13390</v>
      </c>
      <c r="D739">
        <f t="shared" si="37"/>
        <v>3389.9999999999995</v>
      </c>
      <c r="E739">
        <f t="shared" si="38"/>
        <v>10000</v>
      </c>
      <c r="F739">
        <f t="shared" si="39"/>
        <v>1120000</v>
      </c>
    </row>
    <row r="740" spans="2:6" x14ac:dyDescent="0.25">
      <c r="B740">
        <v>189</v>
      </c>
      <c r="C740">
        <f t="shared" si="36"/>
        <v>13360</v>
      </c>
      <c r="D740">
        <f t="shared" si="37"/>
        <v>3359.9999999999995</v>
      </c>
      <c r="E740">
        <f t="shared" si="38"/>
        <v>10000</v>
      </c>
      <c r="F740">
        <f t="shared" si="39"/>
        <v>1110000</v>
      </c>
    </row>
    <row r="741" spans="2:6" x14ac:dyDescent="0.25">
      <c r="B741">
        <v>190</v>
      </c>
      <c r="C741">
        <f t="shared" si="36"/>
        <v>13330</v>
      </c>
      <c r="D741">
        <f t="shared" si="37"/>
        <v>3329.9999999999995</v>
      </c>
      <c r="E741">
        <f t="shared" si="38"/>
        <v>10000</v>
      </c>
      <c r="F741">
        <f t="shared" si="39"/>
        <v>1100000</v>
      </c>
    </row>
    <row r="742" spans="2:6" x14ac:dyDescent="0.25">
      <c r="B742">
        <v>191</v>
      </c>
      <c r="C742">
        <f t="shared" si="36"/>
        <v>13300</v>
      </c>
      <c r="D742">
        <f t="shared" si="37"/>
        <v>3299.9999999999995</v>
      </c>
      <c r="E742">
        <f t="shared" si="38"/>
        <v>10000</v>
      </c>
      <c r="F742">
        <f t="shared" si="39"/>
        <v>1090000</v>
      </c>
    </row>
    <row r="743" spans="2:6" x14ac:dyDescent="0.25">
      <c r="B743">
        <v>192</v>
      </c>
      <c r="C743">
        <f t="shared" si="36"/>
        <v>13270</v>
      </c>
      <c r="D743">
        <f t="shared" si="37"/>
        <v>3269.9999999999995</v>
      </c>
      <c r="E743">
        <f t="shared" si="38"/>
        <v>10000</v>
      </c>
      <c r="F743">
        <f t="shared" si="39"/>
        <v>1080000</v>
      </c>
    </row>
    <row r="744" spans="2:6" x14ac:dyDescent="0.25">
      <c r="B744">
        <v>193</v>
      </c>
      <c r="C744">
        <f t="shared" si="36"/>
        <v>13240</v>
      </c>
      <c r="D744">
        <f t="shared" si="37"/>
        <v>3239.9999999999995</v>
      </c>
      <c r="E744">
        <f t="shared" si="38"/>
        <v>10000</v>
      </c>
      <c r="F744">
        <f t="shared" si="39"/>
        <v>1070000</v>
      </c>
    </row>
    <row r="745" spans="2:6" x14ac:dyDescent="0.25">
      <c r="B745">
        <v>194</v>
      </c>
      <c r="C745">
        <f t="shared" si="36"/>
        <v>13210</v>
      </c>
      <c r="D745">
        <f t="shared" si="37"/>
        <v>3209.9999999999995</v>
      </c>
      <c r="E745">
        <f t="shared" si="38"/>
        <v>10000</v>
      </c>
      <c r="F745">
        <f t="shared" si="39"/>
        <v>1060000</v>
      </c>
    </row>
    <row r="746" spans="2:6" x14ac:dyDescent="0.25">
      <c r="B746">
        <v>195</v>
      </c>
      <c r="C746">
        <f t="shared" ref="C746:C809" si="40">D746+E746</f>
        <v>13180</v>
      </c>
      <c r="D746">
        <f t="shared" ref="D746:D809" si="41">0.036/12*F745</f>
        <v>3179.9999999999995</v>
      </c>
      <c r="E746">
        <f t="shared" ref="E746:E809" si="42">E745</f>
        <v>10000</v>
      </c>
      <c r="F746">
        <f t="shared" ref="F746:F809" si="43">F745-E746</f>
        <v>1050000</v>
      </c>
    </row>
    <row r="747" spans="2:6" x14ac:dyDescent="0.25">
      <c r="B747">
        <v>196</v>
      </c>
      <c r="C747">
        <f t="shared" si="40"/>
        <v>13150</v>
      </c>
      <c r="D747">
        <f t="shared" si="41"/>
        <v>3149.9999999999995</v>
      </c>
      <c r="E747">
        <f t="shared" si="42"/>
        <v>10000</v>
      </c>
      <c r="F747">
        <f t="shared" si="43"/>
        <v>1040000</v>
      </c>
    </row>
    <row r="748" spans="2:6" x14ac:dyDescent="0.25">
      <c r="B748">
        <v>197</v>
      </c>
      <c r="C748">
        <f t="shared" si="40"/>
        <v>13120</v>
      </c>
      <c r="D748">
        <f t="shared" si="41"/>
        <v>3119.9999999999995</v>
      </c>
      <c r="E748">
        <f t="shared" si="42"/>
        <v>10000</v>
      </c>
      <c r="F748">
        <f t="shared" si="43"/>
        <v>1030000</v>
      </c>
    </row>
    <row r="749" spans="2:6" x14ac:dyDescent="0.25">
      <c r="B749">
        <v>198</v>
      </c>
      <c r="C749">
        <f t="shared" si="40"/>
        <v>13090</v>
      </c>
      <c r="D749">
        <f t="shared" si="41"/>
        <v>3089.9999999999995</v>
      </c>
      <c r="E749">
        <f t="shared" si="42"/>
        <v>10000</v>
      </c>
      <c r="F749">
        <f t="shared" si="43"/>
        <v>1020000</v>
      </c>
    </row>
    <row r="750" spans="2:6" x14ac:dyDescent="0.25">
      <c r="B750">
        <v>199</v>
      </c>
      <c r="C750">
        <f t="shared" si="40"/>
        <v>13060</v>
      </c>
      <c r="D750">
        <f t="shared" si="41"/>
        <v>3059.9999999999995</v>
      </c>
      <c r="E750">
        <f t="shared" si="42"/>
        <v>10000</v>
      </c>
      <c r="F750">
        <f t="shared" si="43"/>
        <v>1010000</v>
      </c>
    </row>
    <row r="751" spans="2:6" x14ac:dyDescent="0.25">
      <c r="B751">
        <v>200</v>
      </c>
      <c r="C751">
        <f t="shared" si="40"/>
        <v>13030</v>
      </c>
      <c r="D751">
        <f t="shared" si="41"/>
        <v>3029.9999999999995</v>
      </c>
      <c r="E751">
        <f t="shared" si="42"/>
        <v>10000</v>
      </c>
      <c r="F751">
        <f t="shared" si="43"/>
        <v>1000000</v>
      </c>
    </row>
    <row r="752" spans="2:6" x14ac:dyDescent="0.25">
      <c r="B752">
        <v>201</v>
      </c>
      <c r="C752">
        <f t="shared" si="40"/>
        <v>13000</v>
      </c>
      <c r="D752">
        <f t="shared" si="41"/>
        <v>2999.9999999999995</v>
      </c>
      <c r="E752">
        <f t="shared" si="42"/>
        <v>10000</v>
      </c>
      <c r="F752">
        <f t="shared" si="43"/>
        <v>990000</v>
      </c>
    </row>
    <row r="753" spans="2:6" x14ac:dyDescent="0.25">
      <c r="B753">
        <v>202</v>
      </c>
      <c r="C753">
        <f t="shared" si="40"/>
        <v>12970</v>
      </c>
      <c r="D753">
        <f t="shared" si="41"/>
        <v>2969.9999999999995</v>
      </c>
      <c r="E753">
        <f t="shared" si="42"/>
        <v>10000</v>
      </c>
      <c r="F753">
        <f t="shared" si="43"/>
        <v>980000</v>
      </c>
    </row>
    <row r="754" spans="2:6" x14ac:dyDescent="0.25">
      <c r="B754">
        <v>203</v>
      </c>
      <c r="C754">
        <f t="shared" si="40"/>
        <v>12940</v>
      </c>
      <c r="D754">
        <f t="shared" si="41"/>
        <v>2939.9999999999995</v>
      </c>
      <c r="E754">
        <f t="shared" si="42"/>
        <v>10000</v>
      </c>
      <c r="F754">
        <f t="shared" si="43"/>
        <v>970000</v>
      </c>
    </row>
    <row r="755" spans="2:6" x14ac:dyDescent="0.25">
      <c r="B755">
        <v>204</v>
      </c>
      <c r="C755">
        <f t="shared" si="40"/>
        <v>12910</v>
      </c>
      <c r="D755">
        <f t="shared" si="41"/>
        <v>2909.9999999999995</v>
      </c>
      <c r="E755">
        <f t="shared" si="42"/>
        <v>10000</v>
      </c>
      <c r="F755">
        <f t="shared" si="43"/>
        <v>960000</v>
      </c>
    </row>
    <row r="756" spans="2:6" x14ac:dyDescent="0.25">
      <c r="B756">
        <v>205</v>
      </c>
      <c r="C756">
        <f t="shared" si="40"/>
        <v>12880</v>
      </c>
      <c r="D756">
        <f t="shared" si="41"/>
        <v>2879.9999999999995</v>
      </c>
      <c r="E756">
        <f t="shared" si="42"/>
        <v>10000</v>
      </c>
      <c r="F756">
        <f t="shared" si="43"/>
        <v>950000</v>
      </c>
    </row>
    <row r="757" spans="2:6" x14ac:dyDescent="0.25">
      <c r="B757">
        <v>206</v>
      </c>
      <c r="C757">
        <f t="shared" si="40"/>
        <v>12850</v>
      </c>
      <c r="D757">
        <f t="shared" si="41"/>
        <v>2849.9999999999995</v>
      </c>
      <c r="E757">
        <f t="shared" si="42"/>
        <v>10000</v>
      </c>
      <c r="F757">
        <f t="shared" si="43"/>
        <v>940000</v>
      </c>
    </row>
    <row r="758" spans="2:6" x14ac:dyDescent="0.25">
      <c r="B758">
        <v>207</v>
      </c>
      <c r="C758">
        <f t="shared" si="40"/>
        <v>12820</v>
      </c>
      <c r="D758">
        <f t="shared" si="41"/>
        <v>2819.9999999999995</v>
      </c>
      <c r="E758">
        <f t="shared" si="42"/>
        <v>10000</v>
      </c>
      <c r="F758">
        <f t="shared" si="43"/>
        <v>930000</v>
      </c>
    </row>
    <row r="759" spans="2:6" x14ac:dyDescent="0.25">
      <c r="B759">
        <v>208</v>
      </c>
      <c r="C759">
        <f t="shared" si="40"/>
        <v>12790</v>
      </c>
      <c r="D759">
        <f t="shared" si="41"/>
        <v>2789.9999999999995</v>
      </c>
      <c r="E759">
        <f t="shared" si="42"/>
        <v>10000</v>
      </c>
      <c r="F759">
        <f t="shared" si="43"/>
        <v>920000</v>
      </c>
    </row>
    <row r="760" spans="2:6" x14ac:dyDescent="0.25">
      <c r="B760">
        <v>209</v>
      </c>
      <c r="C760">
        <f t="shared" si="40"/>
        <v>12760</v>
      </c>
      <c r="D760">
        <f t="shared" si="41"/>
        <v>2759.9999999999995</v>
      </c>
      <c r="E760">
        <f t="shared" si="42"/>
        <v>10000</v>
      </c>
      <c r="F760">
        <f t="shared" si="43"/>
        <v>910000</v>
      </c>
    </row>
    <row r="761" spans="2:6" x14ac:dyDescent="0.25">
      <c r="B761">
        <v>210</v>
      </c>
      <c r="C761">
        <f t="shared" si="40"/>
        <v>12730</v>
      </c>
      <c r="D761">
        <f t="shared" si="41"/>
        <v>2729.9999999999995</v>
      </c>
      <c r="E761">
        <f t="shared" si="42"/>
        <v>10000</v>
      </c>
      <c r="F761">
        <f t="shared" si="43"/>
        <v>900000</v>
      </c>
    </row>
    <row r="762" spans="2:6" x14ac:dyDescent="0.25">
      <c r="B762">
        <v>211</v>
      </c>
      <c r="C762">
        <f t="shared" si="40"/>
        <v>12700</v>
      </c>
      <c r="D762">
        <f t="shared" si="41"/>
        <v>2699.9999999999995</v>
      </c>
      <c r="E762">
        <f t="shared" si="42"/>
        <v>10000</v>
      </c>
      <c r="F762">
        <f t="shared" si="43"/>
        <v>890000</v>
      </c>
    </row>
    <row r="763" spans="2:6" x14ac:dyDescent="0.25">
      <c r="B763">
        <v>212</v>
      </c>
      <c r="C763">
        <f t="shared" si="40"/>
        <v>12670</v>
      </c>
      <c r="D763">
        <f t="shared" si="41"/>
        <v>2669.9999999999995</v>
      </c>
      <c r="E763">
        <f t="shared" si="42"/>
        <v>10000</v>
      </c>
      <c r="F763">
        <f t="shared" si="43"/>
        <v>880000</v>
      </c>
    </row>
    <row r="764" spans="2:6" x14ac:dyDescent="0.25">
      <c r="B764">
        <v>213</v>
      </c>
      <c r="C764">
        <f t="shared" si="40"/>
        <v>12640</v>
      </c>
      <c r="D764">
        <f t="shared" si="41"/>
        <v>2639.9999999999995</v>
      </c>
      <c r="E764">
        <f t="shared" si="42"/>
        <v>10000</v>
      </c>
      <c r="F764">
        <f t="shared" si="43"/>
        <v>870000</v>
      </c>
    </row>
    <row r="765" spans="2:6" x14ac:dyDescent="0.25">
      <c r="B765">
        <v>214</v>
      </c>
      <c r="C765">
        <f t="shared" si="40"/>
        <v>12610</v>
      </c>
      <c r="D765">
        <f t="shared" si="41"/>
        <v>2609.9999999999995</v>
      </c>
      <c r="E765">
        <f t="shared" si="42"/>
        <v>10000</v>
      </c>
      <c r="F765">
        <f t="shared" si="43"/>
        <v>860000</v>
      </c>
    </row>
    <row r="766" spans="2:6" x14ac:dyDescent="0.25">
      <c r="B766">
        <v>215</v>
      </c>
      <c r="C766">
        <f t="shared" si="40"/>
        <v>12580</v>
      </c>
      <c r="D766">
        <f t="shared" si="41"/>
        <v>2579.9999999999995</v>
      </c>
      <c r="E766">
        <f t="shared" si="42"/>
        <v>10000</v>
      </c>
      <c r="F766">
        <f t="shared" si="43"/>
        <v>850000</v>
      </c>
    </row>
    <row r="767" spans="2:6" x14ac:dyDescent="0.25">
      <c r="B767">
        <v>216</v>
      </c>
      <c r="C767">
        <f t="shared" si="40"/>
        <v>12550</v>
      </c>
      <c r="D767">
        <f t="shared" si="41"/>
        <v>2549.9999999999995</v>
      </c>
      <c r="E767">
        <f t="shared" si="42"/>
        <v>10000</v>
      </c>
      <c r="F767">
        <f t="shared" si="43"/>
        <v>840000</v>
      </c>
    </row>
    <row r="768" spans="2:6" x14ac:dyDescent="0.25">
      <c r="B768">
        <v>217</v>
      </c>
      <c r="C768">
        <f t="shared" si="40"/>
        <v>12520</v>
      </c>
      <c r="D768">
        <f t="shared" si="41"/>
        <v>2519.9999999999995</v>
      </c>
      <c r="E768">
        <f t="shared" si="42"/>
        <v>10000</v>
      </c>
      <c r="F768">
        <f t="shared" si="43"/>
        <v>830000</v>
      </c>
    </row>
    <row r="769" spans="2:6" x14ac:dyDescent="0.25">
      <c r="B769">
        <v>218</v>
      </c>
      <c r="C769">
        <f t="shared" si="40"/>
        <v>12490</v>
      </c>
      <c r="D769">
        <f t="shared" si="41"/>
        <v>2489.9999999999995</v>
      </c>
      <c r="E769">
        <f t="shared" si="42"/>
        <v>10000</v>
      </c>
      <c r="F769">
        <f t="shared" si="43"/>
        <v>820000</v>
      </c>
    </row>
    <row r="770" spans="2:6" x14ac:dyDescent="0.25">
      <c r="B770">
        <v>219</v>
      </c>
      <c r="C770">
        <f t="shared" si="40"/>
        <v>12460</v>
      </c>
      <c r="D770">
        <f t="shared" si="41"/>
        <v>2459.9999999999995</v>
      </c>
      <c r="E770">
        <f t="shared" si="42"/>
        <v>10000</v>
      </c>
      <c r="F770">
        <f t="shared" si="43"/>
        <v>810000</v>
      </c>
    </row>
    <row r="771" spans="2:6" x14ac:dyDescent="0.25">
      <c r="B771">
        <v>220</v>
      </c>
      <c r="C771">
        <f t="shared" si="40"/>
        <v>12430</v>
      </c>
      <c r="D771">
        <f t="shared" si="41"/>
        <v>2429.9999999999995</v>
      </c>
      <c r="E771">
        <f t="shared" si="42"/>
        <v>10000</v>
      </c>
      <c r="F771">
        <f t="shared" si="43"/>
        <v>800000</v>
      </c>
    </row>
    <row r="772" spans="2:6" x14ac:dyDescent="0.25">
      <c r="B772">
        <v>221</v>
      </c>
      <c r="C772">
        <f t="shared" si="40"/>
        <v>12400</v>
      </c>
      <c r="D772">
        <f t="shared" si="41"/>
        <v>2399.9999999999995</v>
      </c>
      <c r="E772">
        <f t="shared" si="42"/>
        <v>10000</v>
      </c>
      <c r="F772">
        <f t="shared" si="43"/>
        <v>790000</v>
      </c>
    </row>
    <row r="773" spans="2:6" x14ac:dyDescent="0.25">
      <c r="B773">
        <v>222</v>
      </c>
      <c r="C773">
        <f t="shared" si="40"/>
        <v>12370</v>
      </c>
      <c r="D773">
        <f t="shared" si="41"/>
        <v>2369.9999999999995</v>
      </c>
      <c r="E773">
        <f t="shared" si="42"/>
        <v>10000</v>
      </c>
      <c r="F773">
        <f t="shared" si="43"/>
        <v>780000</v>
      </c>
    </row>
    <row r="774" spans="2:6" x14ac:dyDescent="0.25">
      <c r="B774">
        <v>223</v>
      </c>
      <c r="C774">
        <f t="shared" si="40"/>
        <v>12340</v>
      </c>
      <c r="D774">
        <f t="shared" si="41"/>
        <v>2339.9999999999995</v>
      </c>
      <c r="E774">
        <f t="shared" si="42"/>
        <v>10000</v>
      </c>
      <c r="F774">
        <f t="shared" si="43"/>
        <v>770000</v>
      </c>
    </row>
    <row r="775" spans="2:6" x14ac:dyDescent="0.25">
      <c r="B775">
        <v>224</v>
      </c>
      <c r="C775">
        <f t="shared" si="40"/>
        <v>12310</v>
      </c>
      <c r="D775">
        <f t="shared" si="41"/>
        <v>2309.9999999999995</v>
      </c>
      <c r="E775">
        <f t="shared" si="42"/>
        <v>10000</v>
      </c>
      <c r="F775">
        <f t="shared" si="43"/>
        <v>760000</v>
      </c>
    </row>
    <row r="776" spans="2:6" x14ac:dyDescent="0.25">
      <c r="B776">
        <v>225</v>
      </c>
      <c r="C776">
        <f t="shared" si="40"/>
        <v>12280</v>
      </c>
      <c r="D776">
        <f t="shared" si="41"/>
        <v>2279.9999999999995</v>
      </c>
      <c r="E776">
        <f t="shared" si="42"/>
        <v>10000</v>
      </c>
      <c r="F776">
        <f t="shared" si="43"/>
        <v>750000</v>
      </c>
    </row>
    <row r="777" spans="2:6" x14ac:dyDescent="0.25">
      <c r="B777">
        <v>226</v>
      </c>
      <c r="C777">
        <f t="shared" si="40"/>
        <v>12250</v>
      </c>
      <c r="D777">
        <f t="shared" si="41"/>
        <v>2249.9999999999995</v>
      </c>
      <c r="E777">
        <f t="shared" si="42"/>
        <v>10000</v>
      </c>
      <c r="F777">
        <f t="shared" si="43"/>
        <v>740000</v>
      </c>
    </row>
    <row r="778" spans="2:6" x14ac:dyDescent="0.25">
      <c r="B778">
        <v>227</v>
      </c>
      <c r="C778">
        <f t="shared" si="40"/>
        <v>12220</v>
      </c>
      <c r="D778">
        <f t="shared" si="41"/>
        <v>2219.9999999999995</v>
      </c>
      <c r="E778">
        <f t="shared" si="42"/>
        <v>10000</v>
      </c>
      <c r="F778">
        <f t="shared" si="43"/>
        <v>730000</v>
      </c>
    </row>
    <row r="779" spans="2:6" x14ac:dyDescent="0.25">
      <c r="B779">
        <v>228</v>
      </c>
      <c r="C779">
        <f t="shared" si="40"/>
        <v>12190</v>
      </c>
      <c r="D779">
        <f t="shared" si="41"/>
        <v>2189.9999999999995</v>
      </c>
      <c r="E779">
        <f t="shared" si="42"/>
        <v>10000</v>
      </c>
      <c r="F779">
        <f t="shared" si="43"/>
        <v>720000</v>
      </c>
    </row>
    <row r="780" spans="2:6" x14ac:dyDescent="0.25">
      <c r="B780">
        <v>229</v>
      </c>
      <c r="C780">
        <f t="shared" si="40"/>
        <v>12160</v>
      </c>
      <c r="D780">
        <f t="shared" si="41"/>
        <v>2159.9999999999995</v>
      </c>
      <c r="E780">
        <f t="shared" si="42"/>
        <v>10000</v>
      </c>
      <c r="F780">
        <f t="shared" si="43"/>
        <v>710000</v>
      </c>
    </row>
    <row r="781" spans="2:6" x14ac:dyDescent="0.25">
      <c r="B781">
        <v>230</v>
      </c>
      <c r="C781">
        <f t="shared" si="40"/>
        <v>12130</v>
      </c>
      <c r="D781">
        <f t="shared" si="41"/>
        <v>2129.9999999999995</v>
      </c>
      <c r="E781">
        <f t="shared" si="42"/>
        <v>10000</v>
      </c>
      <c r="F781">
        <f t="shared" si="43"/>
        <v>700000</v>
      </c>
    </row>
    <row r="782" spans="2:6" x14ac:dyDescent="0.25">
      <c r="B782">
        <v>231</v>
      </c>
      <c r="C782">
        <f t="shared" si="40"/>
        <v>12100</v>
      </c>
      <c r="D782">
        <f t="shared" si="41"/>
        <v>2099.9999999999995</v>
      </c>
      <c r="E782">
        <f t="shared" si="42"/>
        <v>10000</v>
      </c>
      <c r="F782">
        <f t="shared" si="43"/>
        <v>690000</v>
      </c>
    </row>
    <row r="783" spans="2:6" x14ac:dyDescent="0.25">
      <c r="B783">
        <v>232</v>
      </c>
      <c r="C783">
        <f t="shared" si="40"/>
        <v>12070</v>
      </c>
      <c r="D783">
        <f t="shared" si="41"/>
        <v>2069.9999999999995</v>
      </c>
      <c r="E783">
        <f t="shared" si="42"/>
        <v>10000</v>
      </c>
      <c r="F783">
        <f t="shared" si="43"/>
        <v>680000</v>
      </c>
    </row>
    <row r="784" spans="2:6" x14ac:dyDescent="0.25">
      <c r="B784">
        <v>233</v>
      </c>
      <c r="C784">
        <f t="shared" si="40"/>
        <v>12040</v>
      </c>
      <c r="D784">
        <f t="shared" si="41"/>
        <v>2039.9999999999998</v>
      </c>
      <c r="E784">
        <f t="shared" si="42"/>
        <v>10000</v>
      </c>
      <c r="F784">
        <f t="shared" si="43"/>
        <v>670000</v>
      </c>
    </row>
    <row r="785" spans="2:6" x14ac:dyDescent="0.25">
      <c r="B785">
        <v>234</v>
      </c>
      <c r="C785">
        <f t="shared" si="40"/>
        <v>12010</v>
      </c>
      <c r="D785">
        <f t="shared" si="41"/>
        <v>2009.9999999999998</v>
      </c>
      <c r="E785">
        <f t="shared" si="42"/>
        <v>10000</v>
      </c>
      <c r="F785">
        <f t="shared" si="43"/>
        <v>660000</v>
      </c>
    </row>
    <row r="786" spans="2:6" x14ac:dyDescent="0.25">
      <c r="B786">
        <v>235</v>
      </c>
      <c r="C786">
        <f t="shared" si="40"/>
        <v>11980</v>
      </c>
      <c r="D786">
        <f t="shared" si="41"/>
        <v>1979.9999999999998</v>
      </c>
      <c r="E786">
        <f t="shared" si="42"/>
        <v>10000</v>
      </c>
      <c r="F786">
        <f t="shared" si="43"/>
        <v>650000</v>
      </c>
    </row>
    <row r="787" spans="2:6" x14ac:dyDescent="0.25">
      <c r="B787">
        <v>236</v>
      </c>
      <c r="C787">
        <f t="shared" si="40"/>
        <v>11950</v>
      </c>
      <c r="D787">
        <f t="shared" si="41"/>
        <v>1949.9999999999998</v>
      </c>
      <c r="E787">
        <f t="shared" si="42"/>
        <v>10000</v>
      </c>
      <c r="F787">
        <f t="shared" si="43"/>
        <v>640000</v>
      </c>
    </row>
    <row r="788" spans="2:6" x14ac:dyDescent="0.25">
      <c r="B788">
        <v>237</v>
      </c>
      <c r="C788">
        <f t="shared" si="40"/>
        <v>11920</v>
      </c>
      <c r="D788">
        <f t="shared" si="41"/>
        <v>1919.9999999999998</v>
      </c>
      <c r="E788">
        <f t="shared" si="42"/>
        <v>10000</v>
      </c>
      <c r="F788">
        <f t="shared" si="43"/>
        <v>630000</v>
      </c>
    </row>
    <row r="789" spans="2:6" x14ac:dyDescent="0.25">
      <c r="B789">
        <v>238</v>
      </c>
      <c r="C789">
        <f t="shared" si="40"/>
        <v>11890</v>
      </c>
      <c r="D789">
        <f t="shared" si="41"/>
        <v>1889.9999999999998</v>
      </c>
      <c r="E789">
        <f t="shared" si="42"/>
        <v>10000</v>
      </c>
      <c r="F789">
        <f t="shared" si="43"/>
        <v>620000</v>
      </c>
    </row>
    <row r="790" spans="2:6" x14ac:dyDescent="0.25">
      <c r="B790">
        <v>239</v>
      </c>
      <c r="C790">
        <f t="shared" si="40"/>
        <v>11860</v>
      </c>
      <c r="D790">
        <f t="shared" si="41"/>
        <v>1859.9999999999998</v>
      </c>
      <c r="E790">
        <f t="shared" si="42"/>
        <v>10000</v>
      </c>
      <c r="F790">
        <f t="shared" si="43"/>
        <v>610000</v>
      </c>
    </row>
    <row r="791" spans="2:6" x14ac:dyDescent="0.25">
      <c r="B791">
        <v>240</v>
      </c>
      <c r="C791">
        <f t="shared" si="40"/>
        <v>11830</v>
      </c>
      <c r="D791">
        <f t="shared" si="41"/>
        <v>1829.9999999999998</v>
      </c>
      <c r="E791">
        <f t="shared" si="42"/>
        <v>10000</v>
      </c>
      <c r="F791">
        <f t="shared" si="43"/>
        <v>600000</v>
      </c>
    </row>
    <row r="792" spans="2:6" x14ac:dyDescent="0.25">
      <c r="B792">
        <v>241</v>
      </c>
      <c r="C792">
        <f t="shared" si="40"/>
        <v>11800</v>
      </c>
      <c r="D792">
        <f t="shared" si="41"/>
        <v>1799.9999999999998</v>
      </c>
      <c r="E792">
        <f t="shared" si="42"/>
        <v>10000</v>
      </c>
      <c r="F792">
        <f t="shared" si="43"/>
        <v>590000</v>
      </c>
    </row>
    <row r="793" spans="2:6" x14ac:dyDescent="0.25">
      <c r="B793">
        <v>242</v>
      </c>
      <c r="C793">
        <f t="shared" si="40"/>
        <v>11770</v>
      </c>
      <c r="D793">
        <f t="shared" si="41"/>
        <v>1769.9999999999998</v>
      </c>
      <c r="E793">
        <f t="shared" si="42"/>
        <v>10000</v>
      </c>
      <c r="F793">
        <f t="shared" si="43"/>
        <v>580000</v>
      </c>
    </row>
    <row r="794" spans="2:6" x14ac:dyDescent="0.25">
      <c r="B794">
        <v>243</v>
      </c>
      <c r="C794">
        <f t="shared" si="40"/>
        <v>11740</v>
      </c>
      <c r="D794">
        <f t="shared" si="41"/>
        <v>1739.9999999999998</v>
      </c>
      <c r="E794">
        <f t="shared" si="42"/>
        <v>10000</v>
      </c>
      <c r="F794">
        <f t="shared" si="43"/>
        <v>570000</v>
      </c>
    </row>
    <row r="795" spans="2:6" x14ac:dyDescent="0.25">
      <c r="B795">
        <v>244</v>
      </c>
      <c r="C795">
        <f t="shared" si="40"/>
        <v>11710</v>
      </c>
      <c r="D795">
        <f t="shared" si="41"/>
        <v>1709.9999999999998</v>
      </c>
      <c r="E795">
        <f t="shared" si="42"/>
        <v>10000</v>
      </c>
      <c r="F795">
        <f t="shared" si="43"/>
        <v>560000</v>
      </c>
    </row>
    <row r="796" spans="2:6" x14ac:dyDescent="0.25">
      <c r="B796">
        <v>245</v>
      </c>
      <c r="C796">
        <f t="shared" si="40"/>
        <v>11680</v>
      </c>
      <c r="D796">
        <f t="shared" si="41"/>
        <v>1679.9999999999998</v>
      </c>
      <c r="E796">
        <f t="shared" si="42"/>
        <v>10000</v>
      </c>
      <c r="F796">
        <f t="shared" si="43"/>
        <v>550000</v>
      </c>
    </row>
    <row r="797" spans="2:6" x14ac:dyDescent="0.25">
      <c r="B797">
        <v>246</v>
      </c>
      <c r="C797">
        <f t="shared" si="40"/>
        <v>11650</v>
      </c>
      <c r="D797">
        <f t="shared" si="41"/>
        <v>1649.9999999999998</v>
      </c>
      <c r="E797">
        <f t="shared" si="42"/>
        <v>10000</v>
      </c>
      <c r="F797">
        <f t="shared" si="43"/>
        <v>540000</v>
      </c>
    </row>
    <row r="798" spans="2:6" x14ac:dyDescent="0.25">
      <c r="B798">
        <v>247</v>
      </c>
      <c r="C798">
        <f t="shared" si="40"/>
        <v>11620</v>
      </c>
      <c r="D798">
        <f t="shared" si="41"/>
        <v>1619.9999999999998</v>
      </c>
      <c r="E798">
        <f t="shared" si="42"/>
        <v>10000</v>
      </c>
      <c r="F798">
        <f t="shared" si="43"/>
        <v>530000</v>
      </c>
    </row>
    <row r="799" spans="2:6" x14ac:dyDescent="0.25">
      <c r="B799">
        <v>248</v>
      </c>
      <c r="C799">
        <f t="shared" si="40"/>
        <v>11590</v>
      </c>
      <c r="D799">
        <f t="shared" si="41"/>
        <v>1589.9999999999998</v>
      </c>
      <c r="E799">
        <f t="shared" si="42"/>
        <v>10000</v>
      </c>
      <c r="F799">
        <f t="shared" si="43"/>
        <v>520000</v>
      </c>
    </row>
    <row r="800" spans="2:6" x14ac:dyDescent="0.25">
      <c r="B800">
        <v>249</v>
      </c>
      <c r="C800">
        <f t="shared" si="40"/>
        <v>11560</v>
      </c>
      <c r="D800">
        <f t="shared" si="41"/>
        <v>1559.9999999999998</v>
      </c>
      <c r="E800">
        <f t="shared" si="42"/>
        <v>10000</v>
      </c>
      <c r="F800">
        <f t="shared" si="43"/>
        <v>510000</v>
      </c>
    </row>
    <row r="801" spans="2:6" x14ac:dyDescent="0.25">
      <c r="B801">
        <v>250</v>
      </c>
      <c r="C801">
        <f t="shared" si="40"/>
        <v>11530</v>
      </c>
      <c r="D801">
        <f t="shared" si="41"/>
        <v>1529.9999999999998</v>
      </c>
      <c r="E801">
        <f t="shared" si="42"/>
        <v>10000</v>
      </c>
      <c r="F801">
        <f t="shared" si="43"/>
        <v>500000</v>
      </c>
    </row>
    <row r="802" spans="2:6" x14ac:dyDescent="0.25">
      <c r="B802">
        <v>251</v>
      </c>
      <c r="C802">
        <f t="shared" si="40"/>
        <v>11500</v>
      </c>
      <c r="D802">
        <f t="shared" si="41"/>
        <v>1499.9999999999998</v>
      </c>
      <c r="E802">
        <f t="shared" si="42"/>
        <v>10000</v>
      </c>
      <c r="F802">
        <f t="shared" si="43"/>
        <v>490000</v>
      </c>
    </row>
    <row r="803" spans="2:6" x14ac:dyDescent="0.25">
      <c r="B803">
        <v>252</v>
      </c>
      <c r="C803">
        <f t="shared" si="40"/>
        <v>11470</v>
      </c>
      <c r="D803">
        <f t="shared" si="41"/>
        <v>1469.9999999999998</v>
      </c>
      <c r="E803">
        <f t="shared" si="42"/>
        <v>10000</v>
      </c>
      <c r="F803">
        <f t="shared" si="43"/>
        <v>480000</v>
      </c>
    </row>
    <row r="804" spans="2:6" x14ac:dyDescent="0.25">
      <c r="B804">
        <v>253</v>
      </c>
      <c r="C804">
        <f t="shared" si="40"/>
        <v>11440</v>
      </c>
      <c r="D804">
        <f t="shared" si="41"/>
        <v>1439.9999999999998</v>
      </c>
      <c r="E804">
        <f t="shared" si="42"/>
        <v>10000</v>
      </c>
      <c r="F804">
        <f t="shared" si="43"/>
        <v>470000</v>
      </c>
    </row>
    <row r="805" spans="2:6" x14ac:dyDescent="0.25">
      <c r="B805">
        <v>254</v>
      </c>
      <c r="C805">
        <f t="shared" si="40"/>
        <v>11410</v>
      </c>
      <c r="D805">
        <f t="shared" si="41"/>
        <v>1409.9999999999998</v>
      </c>
      <c r="E805">
        <f t="shared" si="42"/>
        <v>10000</v>
      </c>
      <c r="F805">
        <f t="shared" si="43"/>
        <v>460000</v>
      </c>
    </row>
    <row r="806" spans="2:6" x14ac:dyDescent="0.25">
      <c r="B806">
        <v>255</v>
      </c>
      <c r="C806">
        <f t="shared" si="40"/>
        <v>11380</v>
      </c>
      <c r="D806">
        <f t="shared" si="41"/>
        <v>1379.9999999999998</v>
      </c>
      <c r="E806">
        <f t="shared" si="42"/>
        <v>10000</v>
      </c>
      <c r="F806">
        <f t="shared" si="43"/>
        <v>450000</v>
      </c>
    </row>
    <row r="807" spans="2:6" x14ac:dyDescent="0.25">
      <c r="B807">
        <v>256</v>
      </c>
      <c r="C807">
        <f t="shared" si="40"/>
        <v>11350</v>
      </c>
      <c r="D807">
        <f t="shared" si="41"/>
        <v>1349.9999999999998</v>
      </c>
      <c r="E807">
        <f t="shared" si="42"/>
        <v>10000</v>
      </c>
      <c r="F807">
        <f t="shared" si="43"/>
        <v>440000</v>
      </c>
    </row>
    <row r="808" spans="2:6" x14ac:dyDescent="0.25">
      <c r="B808">
        <v>257</v>
      </c>
      <c r="C808">
        <f t="shared" si="40"/>
        <v>11320</v>
      </c>
      <c r="D808">
        <f t="shared" si="41"/>
        <v>1319.9999999999998</v>
      </c>
      <c r="E808">
        <f t="shared" si="42"/>
        <v>10000</v>
      </c>
      <c r="F808">
        <f t="shared" si="43"/>
        <v>430000</v>
      </c>
    </row>
    <row r="809" spans="2:6" x14ac:dyDescent="0.25">
      <c r="B809">
        <v>258</v>
      </c>
      <c r="C809">
        <f t="shared" si="40"/>
        <v>11290</v>
      </c>
      <c r="D809">
        <f t="shared" si="41"/>
        <v>1289.9999999999998</v>
      </c>
      <c r="E809">
        <f t="shared" si="42"/>
        <v>10000</v>
      </c>
      <c r="F809">
        <f t="shared" si="43"/>
        <v>420000</v>
      </c>
    </row>
    <row r="810" spans="2:6" x14ac:dyDescent="0.25">
      <c r="B810">
        <v>259</v>
      </c>
      <c r="C810">
        <f t="shared" ref="C810:C851" si="44">D810+E810</f>
        <v>11260</v>
      </c>
      <c r="D810">
        <f t="shared" ref="D810:D851" si="45">0.036/12*F809</f>
        <v>1259.9999999999998</v>
      </c>
      <c r="E810">
        <f t="shared" ref="E810:E851" si="46">E809</f>
        <v>10000</v>
      </c>
      <c r="F810">
        <f t="shared" ref="F810:F851" si="47">F809-E810</f>
        <v>410000</v>
      </c>
    </row>
    <row r="811" spans="2:6" x14ac:dyDescent="0.25">
      <c r="B811">
        <v>260</v>
      </c>
      <c r="C811">
        <f t="shared" si="44"/>
        <v>11230</v>
      </c>
      <c r="D811">
        <f t="shared" si="45"/>
        <v>1229.9999999999998</v>
      </c>
      <c r="E811">
        <f t="shared" si="46"/>
        <v>10000</v>
      </c>
      <c r="F811">
        <f t="shared" si="47"/>
        <v>400000</v>
      </c>
    </row>
    <row r="812" spans="2:6" x14ac:dyDescent="0.25">
      <c r="B812">
        <v>261</v>
      </c>
      <c r="C812">
        <f t="shared" si="44"/>
        <v>11200</v>
      </c>
      <c r="D812">
        <f t="shared" si="45"/>
        <v>1199.9999999999998</v>
      </c>
      <c r="E812">
        <f t="shared" si="46"/>
        <v>10000</v>
      </c>
      <c r="F812">
        <f t="shared" si="47"/>
        <v>390000</v>
      </c>
    </row>
    <row r="813" spans="2:6" x14ac:dyDescent="0.25">
      <c r="B813">
        <v>262</v>
      </c>
      <c r="C813">
        <f t="shared" si="44"/>
        <v>11170</v>
      </c>
      <c r="D813">
        <f t="shared" si="45"/>
        <v>1169.9999999999998</v>
      </c>
      <c r="E813">
        <f t="shared" si="46"/>
        <v>10000</v>
      </c>
      <c r="F813">
        <f t="shared" si="47"/>
        <v>380000</v>
      </c>
    </row>
    <row r="814" spans="2:6" x14ac:dyDescent="0.25">
      <c r="B814">
        <v>263</v>
      </c>
      <c r="C814">
        <f t="shared" si="44"/>
        <v>11140</v>
      </c>
      <c r="D814">
        <f t="shared" si="45"/>
        <v>1139.9999999999998</v>
      </c>
      <c r="E814">
        <f t="shared" si="46"/>
        <v>10000</v>
      </c>
      <c r="F814">
        <f t="shared" si="47"/>
        <v>370000</v>
      </c>
    </row>
    <row r="815" spans="2:6" x14ac:dyDescent="0.25">
      <c r="B815">
        <v>264</v>
      </c>
      <c r="C815">
        <f t="shared" si="44"/>
        <v>11110</v>
      </c>
      <c r="D815">
        <f t="shared" si="45"/>
        <v>1109.9999999999998</v>
      </c>
      <c r="E815">
        <f t="shared" si="46"/>
        <v>10000</v>
      </c>
      <c r="F815">
        <f t="shared" si="47"/>
        <v>360000</v>
      </c>
    </row>
    <row r="816" spans="2:6" x14ac:dyDescent="0.25">
      <c r="B816">
        <v>265</v>
      </c>
      <c r="C816">
        <f t="shared" si="44"/>
        <v>11080</v>
      </c>
      <c r="D816">
        <f t="shared" si="45"/>
        <v>1079.9999999999998</v>
      </c>
      <c r="E816">
        <f t="shared" si="46"/>
        <v>10000</v>
      </c>
      <c r="F816">
        <f t="shared" si="47"/>
        <v>350000</v>
      </c>
    </row>
    <row r="817" spans="2:6" x14ac:dyDescent="0.25">
      <c r="B817">
        <v>266</v>
      </c>
      <c r="C817">
        <f t="shared" si="44"/>
        <v>11050</v>
      </c>
      <c r="D817">
        <f t="shared" si="45"/>
        <v>1049.9999999999998</v>
      </c>
      <c r="E817">
        <f t="shared" si="46"/>
        <v>10000</v>
      </c>
      <c r="F817">
        <f t="shared" si="47"/>
        <v>340000</v>
      </c>
    </row>
    <row r="818" spans="2:6" x14ac:dyDescent="0.25">
      <c r="B818">
        <v>267</v>
      </c>
      <c r="C818">
        <f t="shared" si="44"/>
        <v>11020</v>
      </c>
      <c r="D818">
        <f t="shared" si="45"/>
        <v>1019.9999999999999</v>
      </c>
      <c r="E818">
        <f t="shared" si="46"/>
        <v>10000</v>
      </c>
      <c r="F818">
        <f t="shared" si="47"/>
        <v>330000</v>
      </c>
    </row>
    <row r="819" spans="2:6" x14ac:dyDescent="0.25">
      <c r="B819">
        <v>268</v>
      </c>
      <c r="C819">
        <f t="shared" si="44"/>
        <v>10990</v>
      </c>
      <c r="D819">
        <f t="shared" si="45"/>
        <v>989.99999999999989</v>
      </c>
      <c r="E819">
        <f t="shared" si="46"/>
        <v>10000</v>
      </c>
      <c r="F819">
        <f t="shared" si="47"/>
        <v>320000</v>
      </c>
    </row>
    <row r="820" spans="2:6" x14ac:dyDescent="0.25">
      <c r="B820">
        <v>269</v>
      </c>
      <c r="C820">
        <f t="shared" si="44"/>
        <v>10960</v>
      </c>
      <c r="D820">
        <f t="shared" si="45"/>
        <v>959.99999999999989</v>
      </c>
      <c r="E820">
        <f t="shared" si="46"/>
        <v>10000</v>
      </c>
      <c r="F820">
        <f t="shared" si="47"/>
        <v>310000</v>
      </c>
    </row>
    <row r="821" spans="2:6" x14ac:dyDescent="0.25">
      <c r="B821">
        <v>270</v>
      </c>
      <c r="C821">
        <f t="shared" si="44"/>
        <v>10930</v>
      </c>
      <c r="D821">
        <f t="shared" si="45"/>
        <v>929.99999999999989</v>
      </c>
      <c r="E821">
        <f t="shared" si="46"/>
        <v>10000</v>
      </c>
      <c r="F821">
        <f t="shared" si="47"/>
        <v>300000</v>
      </c>
    </row>
    <row r="822" spans="2:6" x14ac:dyDescent="0.25">
      <c r="B822">
        <v>271</v>
      </c>
      <c r="C822">
        <f t="shared" si="44"/>
        <v>10900</v>
      </c>
      <c r="D822">
        <f t="shared" si="45"/>
        <v>899.99999999999989</v>
      </c>
      <c r="E822">
        <f t="shared" si="46"/>
        <v>10000</v>
      </c>
      <c r="F822">
        <f t="shared" si="47"/>
        <v>290000</v>
      </c>
    </row>
    <row r="823" spans="2:6" x14ac:dyDescent="0.25">
      <c r="B823">
        <v>272</v>
      </c>
      <c r="C823">
        <f t="shared" si="44"/>
        <v>10870</v>
      </c>
      <c r="D823">
        <f t="shared" si="45"/>
        <v>869.99999999999989</v>
      </c>
      <c r="E823">
        <f t="shared" si="46"/>
        <v>10000</v>
      </c>
      <c r="F823">
        <f t="shared" si="47"/>
        <v>280000</v>
      </c>
    </row>
    <row r="824" spans="2:6" x14ac:dyDescent="0.25">
      <c r="B824">
        <v>273</v>
      </c>
      <c r="C824">
        <f t="shared" si="44"/>
        <v>10840</v>
      </c>
      <c r="D824">
        <f t="shared" si="45"/>
        <v>839.99999999999989</v>
      </c>
      <c r="E824">
        <f t="shared" si="46"/>
        <v>10000</v>
      </c>
      <c r="F824">
        <f t="shared" si="47"/>
        <v>270000</v>
      </c>
    </row>
    <row r="825" spans="2:6" x14ac:dyDescent="0.25">
      <c r="B825">
        <v>274</v>
      </c>
      <c r="C825">
        <f t="shared" si="44"/>
        <v>10810</v>
      </c>
      <c r="D825">
        <f t="shared" si="45"/>
        <v>809.99999999999989</v>
      </c>
      <c r="E825">
        <f t="shared" si="46"/>
        <v>10000</v>
      </c>
      <c r="F825">
        <f t="shared" si="47"/>
        <v>260000</v>
      </c>
    </row>
    <row r="826" spans="2:6" x14ac:dyDescent="0.25">
      <c r="B826">
        <v>275</v>
      </c>
      <c r="C826">
        <f t="shared" si="44"/>
        <v>10780</v>
      </c>
      <c r="D826">
        <f t="shared" si="45"/>
        <v>779.99999999999989</v>
      </c>
      <c r="E826">
        <f t="shared" si="46"/>
        <v>10000</v>
      </c>
      <c r="F826">
        <f t="shared" si="47"/>
        <v>250000</v>
      </c>
    </row>
    <row r="827" spans="2:6" x14ac:dyDescent="0.25">
      <c r="B827">
        <v>276</v>
      </c>
      <c r="C827">
        <f t="shared" si="44"/>
        <v>10750</v>
      </c>
      <c r="D827">
        <f t="shared" si="45"/>
        <v>749.99999999999989</v>
      </c>
      <c r="E827">
        <f t="shared" si="46"/>
        <v>10000</v>
      </c>
      <c r="F827">
        <f t="shared" si="47"/>
        <v>240000</v>
      </c>
    </row>
    <row r="828" spans="2:6" x14ac:dyDescent="0.25">
      <c r="B828">
        <v>277</v>
      </c>
      <c r="C828">
        <f t="shared" si="44"/>
        <v>10720</v>
      </c>
      <c r="D828">
        <f t="shared" si="45"/>
        <v>719.99999999999989</v>
      </c>
      <c r="E828">
        <f t="shared" si="46"/>
        <v>10000</v>
      </c>
      <c r="F828">
        <f t="shared" si="47"/>
        <v>230000</v>
      </c>
    </row>
    <row r="829" spans="2:6" x14ac:dyDescent="0.25">
      <c r="B829">
        <v>278</v>
      </c>
      <c r="C829">
        <f t="shared" si="44"/>
        <v>10690</v>
      </c>
      <c r="D829">
        <f t="shared" si="45"/>
        <v>689.99999999999989</v>
      </c>
      <c r="E829">
        <f t="shared" si="46"/>
        <v>10000</v>
      </c>
      <c r="F829">
        <f t="shared" si="47"/>
        <v>220000</v>
      </c>
    </row>
    <row r="830" spans="2:6" x14ac:dyDescent="0.25">
      <c r="B830">
        <v>279</v>
      </c>
      <c r="C830">
        <f t="shared" si="44"/>
        <v>10660</v>
      </c>
      <c r="D830">
        <f t="shared" si="45"/>
        <v>659.99999999999989</v>
      </c>
      <c r="E830">
        <f t="shared" si="46"/>
        <v>10000</v>
      </c>
      <c r="F830">
        <f t="shared" si="47"/>
        <v>210000</v>
      </c>
    </row>
    <row r="831" spans="2:6" x14ac:dyDescent="0.25">
      <c r="B831">
        <v>280</v>
      </c>
      <c r="C831">
        <f t="shared" si="44"/>
        <v>10630</v>
      </c>
      <c r="D831">
        <f t="shared" si="45"/>
        <v>629.99999999999989</v>
      </c>
      <c r="E831">
        <f t="shared" si="46"/>
        <v>10000</v>
      </c>
      <c r="F831">
        <f t="shared" si="47"/>
        <v>200000</v>
      </c>
    </row>
    <row r="832" spans="2:6" x14ac:dyDescent="0.25">
      <c r="B832">
        <v>281</v>
      </c>
      <c r="C832">
        <f t="shared" si="44"/>
        <v>10600</v>
      </c>
      <c r="D832">
        <f t="shared" si="45"/>
        <v>599.99999999999989</v>
      </c>
      <c r="E832">
        <f t="shared" si="46"/>
        <v>10000</v>
      </c>
      <c r="F832">
        <f t="shared" si="47"/>
        <v>190000</v>
      </c>
    </row>
    <row r="833" spans="2:6" x14ac:dyDescent="0.25">
      <c r="B833">
        <v>282</v>
      </c>
      <c r="C833">
        <f t="shared" si="44"/>
        <v>10570</v>
      </c>
      <c r="D833">
        <f t="shared" si="45"/>
        <v>569.99999999999989</v>
      </c>
      <c r="E833">
        <f t="shared" si="46"/>
        <v>10000</v>
      </c>
      <c r="F833">
        <f t="shared" si="47"/>
        <v>180000</v>
      </c>
    </row>
    <row r="834" spans="2:6" x14ac:dyDescent="0.25">
      <c r="B834">
        <v>283</v>
      </c>
      <c r="C834">
        <f t="shared" si="44"/>
        <v>10540</v>
      </c>
      <c r="D834">
        <f t="shared" si="45"/>
        <v>539.99999999999989</v>
      </c>
      <c r="E834">
        <f t="shared" si="46"/>
        <v>10000</v>
      </c>
      <c r="F834">
        <f t="shared" si="47"/>
        <v>170000</v>
      </c>
    </row>
    <row r="835" spans="2:6" x14ac:dyDescent="0.25">
      <c r="B835">
        <v>284</v>
      </c>
      <c r="C835">
        <f t="shared" si="44"/>
        <v>10510</v>
      </c>
      <c r="D835">
        <f t="shared" si="45"/>
        <v>509.99999999999994</v>
      </c>
      <c r="E835">
        <f t="shared" si="46"/>
        <v>10000</v>
      </c>
      <c r="F835">
        <f t="shared" si="47"/>
        <v>160000</v>
      </c>
    </row>
    <row r="836" spans="2:6" x14ac:dyDescent="0.25">
      <c r="B836">
        <v>285</v>
      </c>
      <c r="C836">
        <f t="shared" si="44"/>
        <v>10480</v>
      </c>
      <c r="D836">
        <f t="shared" si="45"/>
        <v>479.99999999999994</v>
      </c>
      <c r="E836">
        <f t="shared" si="46"/>
        <v>10000</v>
      </c>
      <c r="F836">
        <f t="shared" si="47"/>
        <v>150000</v>
      </c>
    </row>
    <row r="837" spans="2:6" x14ac:dyDescent="0.25">
      <c r="B837">
        <v>286</v>
      </c>
      <c r="C837">
        <f t="shared" si="44"/>
        <v>10450</v>
      </c>
      <c r="D837">
        <f t="shared" si="45"/>
        <v>449.99999999999994</v>
      </c>
      <c r="E837">
        <f t="shared" si="46"/>
        <v>10000</v>
      </c>
      <c r="F837">
        <f t="shared" si="47"/>
        <v>140000</v>
      </c>
    </row>
    <row r="838" spans="2:6" x14ac:dyDescent="0.25">
      <c r="B838">
        <v>287</v>
      </c>
      <c r="C838">
        <f t="shared" si="44"/>
        <v>10420</v>
      </c>
      <c r="D838">
        <f t="shared" si="45"/>
        <v>419.99999999999994</v>
      </c>
      <c r="E838">
        <f t="shared" si="46"/>
        <v>10000</v>
      </c>
      <c r="F838">
        <f t="shared" si="47"/>
        <v>130000</v>
      </c>
    </row>
    <row r="839" spans="2:6" x14ac:dyDescent="0.25">
      <c r="B839">
        <v>288</v>
      </c>
      <c r="C839">
        <f t="shared" si="44"/>
        <v>10390</v>
      </c>
      <c r="D839">
        <f t="shared" si="45"/>
        <v>389.99999999999994</v>
      </c>
      <c r="E839">
        <f t="shared" si="46"/>
        <v>10000</v>
      </c>
      <c r="F839">
        <f t="shared" si="47"/>
        <v>120000</v>
      </c>
    </row>
    <row r="840" spans="2:6" x14ac:dyDescent="0.25">
      <c r="B840">
        <v>289</v>
      </c>
      <c r="C840">
        <f t="shared" si="44"/>
        <v>10360</v>
      </c>
      <c r="D840">
        <f t="shared" si="45"/>
        <v>359.99999999999994</v>
      </c>
      <c r="E840">
        <f t="shared" si="46"/>
        <v>10000</v>
      </c>
      <c r="F840">
        <f t="shared" si="47"/>
        <v>110000</v>
      </c>
    </row>
    <row r="841" spans="2:6" x14ac:dyDescent="0.25">
      <c r="B841">
        <v>290</v>
      </c>
      <c r="C841">
        <f t="shared" si="44"/>
        <v>10330</v>
      </c>
      <c r="D841">
        <f t="shared" si="45"/>
        <v>329.99999999999994</v>
      </c>
      <c r="E841">
        <f t="shared" si="46"/>
        <v>10000</v>
      </c>
      <c r="F841">
        <f t="shared" si="47"/>
        <v>100000</v>
      </c>
    </row>
    <row r="842" spans="2:6" x14ac:dyDescent="0.25">
      <c r="B842">
        <v>291</v>
      </c>
      <c r="C842">
        <f t="shared" si="44"/>
        <v>10300</v>
      </c>
      <c r="D842">
        <f t="shared" si="45"/>
        <v>299.99999999999994</v>
      </c>
      <c r="E842">
        <f t="shared" si="46"/>
        <v>10000</v>
      </c>
      <c r="F842">
        <f t="shared" si="47"/>
        <v>90000</v>
      </c>
    </row>
    <row r="843" spans="2:6" x14ac:dyDescent="0.25">
      <c r="B843">
        <v>292</v>
      </c>
      <c r="C843">
        <f t="shared" si="44"/>
        <v>10270</v>
      </c>
      <c r="D843">
        <f t="shared" si="45"/>
        <v>269.99999999999994</v>
      </c>
      <c r="E843">
        <f t="shared" si="46"/>
        <v>10000</v>
      </c>
      <c r="F843">
        <f t="shared" si="47"/>
        <v>80000</v>
      </c>
    </row>
    <row r="844" spans="2:6" x14ac:dyDescent="0.25">
      <c r="B844">
        <v>293</v>
      </c>
      <c r="C844">
        <f t="shared" si="44"/>
        <v>10240</v>
      </c>
      <c r="D844">
        <f t="shared" si="45"/>
        <v>239.99999999999997</v>
      </c>
      <c r="E844">
        <f t="shared" si="46"/>
        <v>10000</v>
      </c>
      <c r="F844">
        <f t="shared" si="47"/>
        <v>70000</v>
      </c>
    </row>
    <row r="845" spans="2:6" x14ac:dyDescent="0.25">
      <c r="B845">
        <v>294</v>
      </c>
      <c r="C845">
        <f t="shared" si="44"/>
        <v>10210</v>
      </c>
      <c r="D845">
        <f t="shared" si="45"/>
        <v>209.99999999999997</v>
      </c>
      <c r="E845">
        <f t="shared" si="46"/>
        <v>10000</v>
      </c>
      <c r="F845">
        <f t="shared" si="47"/>
        <v>60000</v>
      </c>
    </row>
    <row r="846" spans="2:6" x14ac:dyDescent="0.25">
      <c r="B846">
        <v>295</v>
      </c>
      <c r="C846">
        <f t="shared" si="44"/>
        <v>10180</v>
      </c>
      <c r="D846">
        <f t="shared" si="45"/>
        <v>179.99999999999997</v>
      </c>
      <c r="E846">
        <f t="shared" si="46"/>
        <v>10000</v>
      </c>
      <c r="F846">
        <f t="shared" si="47"/>
        <v>50000</v>
      </c>
    </row>
    <row r="847" spans="2:6" x14ac:dyDescent="0.25">
      <c r="B847">
        <v>296</v>
      </c>
      <c r="C847">
        <f t="shared" si="44"/>
        <v>10150</v>
      </c>
      <c r="D847">
        <f t="shared" si="45"/>
        <v>149.99999999999997</v>
      </c>
      <c r="E847">
        <f t="shared" si="46"/>
        <v>10000</v>
      </c>
      <c r="F847">
        <f t="shared" si="47"/>
        <v>40000</v>
      </c>
    </row>
    <row r="848" spans="2:6" x14ac:dyDescent="0.25">
      <c r="B848">
        <v>297</v>
      </c>
      <c r="C848">
        <f t="shared" si="44"/>
        <v>10120</v>
      </c>
      <c r="D848">
        <f t="shared" si="45"/>
        <v>119.99999999999999</v>
      </c>
      <c r="E848">
        <f t="shared" si="46"/>
        <v>10000</v>
      </c>
      <c r="F848">
        <f t="shared" si="47"/>
        <v>30000</v>
      </c>
    </row>
    <row r="849" spans="1:6" x14ac:dyDescent="0.25">
      <c r="B849">
        <v>298</v>
      </c>
      <c r="C849">
        <f t="shared" si="44"/>
        <v>10090</v>
      </c>
      <c r="D849">
        <f t="shared" si="45"/>
        <v>89.999999999999986</v>
      </c>
      <c r="E849">
        <f t="shared" si="46"/>
        <v>10000</v>
      </c>
      <c r="F849">
        <f t="shared" si="47"/>
        <v>20000</v>
      </c>
    </row>
    <row r="850" spans="1:6" x14ac:dyDescent="0.25">
      <c r="B850">
        <v>299</v>
      </c>
      <c r="C850">
        <f t="shared" si="44"/>
        <v>10060</v>
      </c>
      <c r="D850">
        <f t="shared" si="45"/>
        <v>59.999999999999993</v>
      </c>
      <c r="E850">
        <f t="shared" si="46"/>
        <v>10000</v>
      </c>
      <c r="F850">
        <f t="shared" si="47"/>
        <v>10000</v>
      </c>
    </row>
    <row r="851" spans="1:6" x14ac:dyDescent="0.25">
      <c r="B851">
        <v>300</v>
      </c>
      <c r="C851">
        <f t="shared" si="44"/>
        <v>10030</v>
      </c>
      <c r="D851">
        <f t="shared" si="45"/>
        <v>29.999999999999996</v>
      </c>
      <c r="E851">
        <f t="shared" si="46"/>
        <v>10000</v>
      </c>
      <c r="F851">
        <f t="shared" si="47"/>
        <v>0</v>
      </c>
    </row>
    <row r="854" spans="1:6" x14ac:dyDescent="0.25">
      <c r="A854" t="s">
        <v>116</v>
      </c>
    </row>
    <row r="855" spans="1:6" x14ac:dyDescent="0.25">
      <c r="B855" t="s">
        <v>97</v>
      </c>
      <c r="C855" t="s">
        <v>24</v>
      </c>
      <c r="D855" t="s">
        <v>101</v>
      </c>
      <c r="E855" t="s">
        <v>99</v>
      </c>
      <c r="F855" t="s">
        <v>100</v>
      </c>
    </row>
    <row r="856" spans="1:6" x14ac:dyDescent="0.25">
      <c r="B856">
        <v>0</v>
      </c>
      <c r="F856">
        <v>3000000</v>
      </c>
    </row>
    <row r="857" spans="1:6" x14ac:dyDescent="0.25">
      <c r="B857">
        <v>1</v>
      </c>
      <c r="C857">
        <f>F856*0.036/4/(1-1/(1+0.036/4)^(4*25))</f>
        <v>45624.273328406904</v>
      </c>
      <c r="D857">
        <f>F856*0.036/4</f>
        <v>26999.999999999996</v>
      </c>
      <c r="E857">
        <f>C857-D857</f>
        <v>18624.273328406907</v>
      </c>
      <c r="F857">
        <f>F856-E857</f>
        <v>2981375.7266715933</v>
      </c>
    </row>
    <row r="858" spans="1:6" x14ac:dyDescent="0.25">
      <c r="B858">
        <v>2</v>
      </c>
      <c r="C858">
        <f>C857</f>
        <v>45624.273328406904</v>
      </c>
      <c r="D858">
        <f>F857*0.036/4</f>
        <v>26832.381540044338</v>
      </c>
      <c r="E858">
        <f>C858-D858</f>
        <v>18791.891788362565</v>
      </c>
      <c r="F858">
        <f>F857-E858</f>
        <v>2962583.8348832307</v>
      </c>
    </row>
    <row r="859" spans="1:6" x14ac:dyDescent="0.25">
      <c r="B859">
        <v>3</v>
      </c>
      <c r="C859">
        <f t="shared" ref="C859:C922" si="48">C858</f>
        <v>45624.273328406904</v>
      </c>
      <c r="D859">
        <f t="shared" ref="D859:D922" si="49">F858*0.036/4</f>
        <v>26663.254513949076</v>
      </c>
      <c r="E859">
        <f t="shared" ref="E859:E922" si="50">C859-D859</f>
        <v>18961.018814457828</v>
      </c>
      <c r="F859">
        <f t="shared" ref="F859:F922" si="51">F858-E859</f>
        <v>2943622.8160687727</v>
      </c>
    </row>
    <row r="860" spans="1:6" x14ac:dyDescent="0.25">
      <c r="B860">
        <v>4</v>
      </c>
      <c r="C860">
        <f t="shared" si="48"/>
        <v>45624.273328406904</v>
      </c>
      <c r="D860">
        <f t="shared" si="49"/>
        <v>26492.605344618951</v>
      </c>
      <c r="E860">
        <f t="shared" si="50"/>
        <v>19131.667983787953</v>
      </c>
      <c r="F860">
        <f t="shared" si="51"/>
        <v>2924491.1480849846</v>
      </c>
    </row>
    <row r="861" spans="1:6" x14ac:dyDescent="0.25">
      <c r="B861">
        <v>5</v>
      </c>
      <c r="C861">
        <f t="shared" si="48"/>
        <v>45624.273328406904</v>
      </c>
      <c r="D861">
        <f t="shared" si="49"/>
        <v>26320.420332764861</v>
      </c>
      <c r="E861">
        <f t="shared" si="50"/>
        <v>19303.852995642043</v>
      </c>
      <c r="F861">
        <f t="shared" si="51"/>
        <v>2905187.2950893426</v>
      </c>
    </row>
    <row r="862" spans="1:6" x14ac:dyDescent="0.25">
      <c r="B862">
        <v>6</v>
      </c>
      <c r="C862">
        <f t="shared" si="48"/>
        <v>45624.273328406904</v>
      </c>
      <c r="D862">
        <f t="shared" si="49"/>
        <v>26146.685655804082</v>
      </c>
      <c r="E862">
        <f t="shared" si="50"/>
        <v>19477.587672602822</v>
      </c>
      <c r="F862">
        <f t="shared" si="51"/>
        <v>2885709.7074167398</v>
      </c>
    </row>
    <row r="863" spans="1:6" x14ac:dyDescent="0.25">
      <c r="B863">
        <v>7</v>
      </c>
      <c r="C863">
        <f t="shared" si="48"/>
        <v>45624.273328406904</v>
      </c>
      <c r="D863">
        <f t="shared" si="49"/>
        <v>25971.387366750656</v>
      </c>
      <c r="E863">
        <f t="shared" si="50"/>
        <v>19652.885961656248</v>
      </c>
      <c r="F863">
        <f t="shared" si="51"/>
        <v>2866056.8214550833</v>
      </c>
    </row>
    <row r="864" spans="1:6" x14ac:dyDescent="0.25">
      <c r="B864">
        <v>8</v>
      </c>
      <c r="C864">
        <f t="shared" si="48"/>
        <v>45624.273328406904</v>
      </c>
      <c r="D864">
        <f t="shared" si="49"/>
        <v>25794.511393095749</v>
      </c>
      <c r="E864">
        <f t="shared" si="50"/>
        <v>19829.761935311155</v>
      </c>
      <c r="F864">
        <f t="shared" si="51"/>
        <v>2846227.059519772</v>
      </c>
    </row>
    <row r="865" spans="2:6" x14ac:dyDescent="0.25">
      <c r="B865">
        <v>9</v>
      </c>
      <c r="C865">
        <f t="shared" si="48"/>
        <v>45624.273328406904</v>
      </c>
      <c r="D865">
        <f t="shared" si="49"/>
        <v>25616.043535677945</v>
      </c>
      <c r="E865">
        <f t="shared" si="50"/>
        <v>20008.229792728958</v>
      </c>
      <c r="F865">
        <f t="shared" si="51"/>
        <v>2826218.8297270429</v>
      </c>
    </row>
    <row r="866" spans="2:6" x14ac:dyDescent="0.25">
      <c r="B866">
        <v>10</v>
      </c>
      <c r="C866">
        <f t="shared" si="48"/>
        <v>45624.273328406904</v>
      </c>
      <c r="D866">
        <f t="shared" si="49"/>
        <v>25435.969467543386</v>
      </c>
      <c r="E866">
        <f t="shared" si="50"/>
        <v>20188.303860863518</v>
      </c>
      <c r="F866">
        <f t="shared" si="51"/>
        <v>2806030.5258661793</v>
      </c>
    </row>
    <row r="867" spans="2:6" x14ac:dyDescent="0.25">
      <c r="B867">
        <v>11</v>
      </c>
      <c r="C867">
        <f t="shared" si="48"/>
        <v>45624.273328406904</v>
      </c>
      <c r="D867">
        <f t="shared" si="49"/>
        <v>25254.274732795613</v>
      </c>
      <c r="E867">
        <f t="shared" si="50"/>
        <v>20369.998595611291</v>
      </c>
      <c r="F867">
        <f t="shared" si="51"/>
        <v>2785660.5272705681</v>
      </c>
    </row>
    <row r="868" spans="2:6" x14ac:dyDescent="0.25">
      <c r="B868">
        <v>12</v>
      </c>
      <c r="C868">
        <f t="shared" si="48"/>
        <v>45624.273328406904</v>
      </c>
      <c r="D868">
        <f t="shared" si="49"/>
        <v>25070.94474543511</v>
      </c>
      <c r="E868">
        <f t="shared" si="50"/>
        <v>20553.328582971793</v>
      </c>
      <c r="F868">
        <f t="shared" si="51"/>
        <v>2765107.1986875962</v>
      </c>
    </row>
    <row r="869" spans="2:6" x14ac:dyDescent="0.25">
      <c r="B869">
        <v>13</v>
      </c>
      <c r="C869">
        <f t="shared" si="48"/>
        <v>45624.273328406904</v>
      </c>
      <c r="D869">
        <f t="shared" si="49"/>
        <v>24885.964788188365</v>
      </c>
      <c r="E869">
        <f t="shared" si="50"/>
        <v>20738.308540218539</v>
      </c>
      <c r="F869">
        <f t="shared" si="51"/>
        <v>2744368.8901473777</v>
      </c>
    </row>
    <row r="870" spans="2:6" x14ac:dyDescent="0.25">
      <c r="B870">
        <v>14</v>
      </c>
      <c r="C870">
        <f t="shared" si="48"/>
        <v>45624.273328406904</v>
      </c>
      <c r="D870">
        <f t="shared" si="49"/>
        <v>24699.320011326399</v>
      </c>
      <c r="E870">
        <f t="shared" si="50"/>
        <v>20924.953317080504</v>
      </c>
      <c r="F870">
        <f t="shared" si="51"/>
        <v>2723443.9368302971</v>
      </c>
    </row>
    <row r="871" spans="2:6" x14ac:dyDescent="0.25">
      <c r="B871">
        <v>15</v>
      </c>
      <c r="C871">
        <f t="shared" si="48"/>
        <v>45624.273328406904</v>
      </c>
      <c r="D871">
        <f t="shared" si="49"/>
        <v>24510.995431472671</v>
      </c>
      <c r="E871">
        <f t="shared" si="50"/>
        <v>21113.277896934233</v>
      </c>
      <c r="F871">
        <f t="shared" si="51"/>
        <v>2702330.6589333629</v>
      </c>
    </row>
    <row r="872" spans="2:6" x14ac:dyDescent="0.25">
      <c r="B872">
        <v>16</v>
      </c>
      <c r="C872">
        <f t="shared" si="48"/>
        <v>45624.273328406904</v>
      </c>
      <c r="D872">
        <f t="shared" si="49"/>
        <v>24320.975930400265</v>
      </c>
      <c r="E872">
        <f t="shared" si="50"/>
        <v>21303.297398006638</v>
      </c>
      <c r="F872">
        <f t="shared" si="51"/>
        <v>2681027.3615353564</v>
      </c>
    </row>
    <row r="873" spans="2:6" x14ac:dyDescent="0.25">
      <c r="B873">
        <v>17</v>
      </c>
      <c r="C873">
        <f t="shared" si="48"/>
        <v>45624.273328406904</v>
      </c>
      <c r="D873">
        <f t="shared" si="49"/>
        <v>24129.246253818204</v>
      </c>
      <c r="E873">
        <f t="shared" si="50"/>
        <v>21495.027074588699</v>
      </c>
      <c r="F873">
        <f t="shared" si="51"/>
        <v>2659532.3344607675</v>
      </c>
    </row>
    <row r="874" spans="2:6" x14ac:dyDescent="0.25">
      <c r="B874">
        <v>18</v>
      </c>
      <c r="C874">
        <f t="shared" si="48"/>
        <v>45624.273328406904</v>
      </c>
      <c r="D874">
        <f t="shared" si="49"/>
        <v>23935.791010146906</v>
      </c>
      <c r="E874">
        <f t="shared" si="50"/>
        <v>21688.482318259998</v>
      </c>
      <c r="F874">
        <f t="shared" si="51"/>
        <v>2637843.8521425077</v>
      </c>
    </row>
    <row r="875" spans="2:6" x14ac:dyDescent="0.25">
      <c r="B875">
        <v>19</v>
      </c>
      <c r="C875">
        <f t="shared" si="48"/>
        <v>45624.273328406904</v>
      </c>
      <c r="D875">
        <f t="shared" si="49"/>
        <v>23740.594669282567</v>
      </c>
      <c r="E875">
        <f t="shared" si="50"/>
        <v>21883.678659124336</v>
      </c>
      <c r="F875">
        <f t="shared" si="51"/>
        <v>2615960.1734833834</v>
      </c>
    </row>
    <row r="876" spans="2:6" x14ac:dyDescent="0.25">
      <c r="B876">
        <v>20</v>
      </c>
      <c r="C876">
        <f t="shared" si="48"/>
        <v>45624.273328406904</v>
      </c>
      <c r="D876">
        <f t="shared" si="49"/>
        <v>23543.641561350447</v>
      </c>
      <c r="E876">
        <f t="shared" si="50"/>
        <v>22080.631767056457</v>
      </c>
      <c r="F876">
        <f t="shared" si="51"/>
        <v>2593879.541716327</v>
      </c>
    </row>
    <row r="877" spans="2:6" x14ac:dyDescent="0.25">
      <c r="B877">
        <v>21</v>
      </c>
      <c r="C877">
        <f t="shared" si="48"/>
        <v>45624.273328406904</v>
      </c>
      <c r="D877">
        <f t="shared" si="49"/>
        <v>23344.915875446943</v>
      </c>
      <c r="E877">
        <f t="shared" si="50"/>
        <v>22279.357452959961</v>
      </c>
      <c r="F877">
        <f t="shared" si="51"/>
        <v>2571600.1842633672</v>
      </c>
    </row>
    <row r="878" spans="2:6" x14ac:dyDescent="0.25">
      <c r="B878">
        <v>22</v>
      </c>
      <c r="C878">
        <f t="shared" si="48"/>
        <v>45624.273328406904</v>
      </c>
      <c r="D878">
        <f t="shared" si="49"/>
        <v>23144.401658370301</v>
      </c>
      <c r="E878">
        <f t="shared" si="50"/>
        <v>22479.871670036602</v>
      </c>
      <c r="F878">
        <f t="shared" si="51"/>
        <v>2549120.3125933306</v>
      </c>
    </row>
    <row r="879" spans="2:6" x14ac:dyDescent="0.25">
      <c r="B879">
        <v>23</v>
      </c>
      <c r="C879">
        <f t="shared" si="48"/>
        <v>45624.273328406904</v>
      </c>
      <c r="D879">
        <f t="shared" si="49"/>
        <v>22942.082813339974</v>
      </c>
      <c r="E879">
        <f t="shared" si="50"/>
        <v>22682.19051506693</v>
      </c>
      <c r="F879">
        <f t="shared" si="51"/>
        <v>2526438.1220782637</v>
      </c>
    </row>
    <row r="880" spans="2:6" x14ac:dyDescent="0.25">
      <c r="B880">
        <v>24</v>
      </c>
      <c r="C880">
        <f t="shared" si="48"/>
        <v>45624.273328406904</v>
      </c>
      <c r="D880">
        <f t="shared" si="49"/>
        <v>22737.943098704371</v>
      </c>
      <c r="E880">
        <f t="shared" si="50"/>
        <v>22886.330229702533</v>
      </c>
      <c r="F880">
        <f t="shared" si="51"/>
        <v>2503551.7918485613</v>
      </c>
    </row>
    <row r="881" spans="2:6" x14ac:dyDescent="0.25">
      <c r="B881">
        <v>25</v>
      </c>
      <c r="C881">
        <f t="shared" si="48"/>
        <v>45624.273328406904</v>
      </c>
      <c r="D881">
        <f t="shared" si="49"/>
        <v>22531.966126637049</v>
      </c>
      <c r="E881">
        <f t="shared" si="50"/>
        <v>23092.307201769854</v>
      </c>
      <c r="F881">
        <f t="shared" si="51"/>
        <v>2480459.4846467916</v>
      </c>
    </row>
    <row r="882" spans="2:6" x14ac:dyDescent="0.25">
      <c r="B882">
        <v>26</v>
      </c>
      <c r="C882">
        <f t="shared" si="48"/>
        <v>45624.273328406904</v>
      </c>
      <c r="D882">
        <f t="shared" si="49"/>
        <v>22324.135361821121</v>
      </c>
      <c r="E882">
        <f t="shared" si="50"/>
        <v>23300.137966585782</v>
      </c>
      <c r="F882">
        <f t="shared" si="51"/>
        <v>2457159.3466802058</v>
      </c>
    </row>
    <row r="883" spans="2:6" x14ac:dyDescent="0.25">
      <c r="B883">
        <v>27</v>
      </c>
      <c r="C883">
        <f t="shared" si="48"/>
        <v>45624.273328406904</v>
      </c>
      <c r="D883">
        <f t="shared" si="49"/>
        <v>22114.434120121852</v>
      </c>
      <c r="E883">
        <f t="shared" si="50"/>
        <v>23509.839208285051</v>
      </c>
      <c r="F883">
        <f t="shared" si="51"/>
        <v>2433649.5074719209</v>
      </c>
    </row>
    <row r="884" spans="2:6" x14ac:dyDescent="0.25">
      <c r="B884">
        <v>28</v>
      </c>
      <c r="C884">
        <f t="shared" si="48"/>
        <v>45624.273328406904</v>
      </c>
      <c r="D884">
        <f t="shared" si="49"/>
        <v>21902.845567247288</v>
      </c>
      <c r="E884">
        <f t="shared" si="50"/>
        <v>23721.427761159615</v>
      </c>
      <c r="F884">
        <f t="shared" si="51"/>
        <v>2409928.0797107611</v>
      </c>
    </row>
    <row r="885" spans="2:6" x14ac:dyDescent="0.25">
      <c r="B885">
        <v>29</v>
      </c>
      <c r="C885">
        <f t="shared" si="48"/>
        <v>45624.273328406904</v>
      </c>
      <c r="D885">
        <f t="shared" si="49"/>
        <v>21689.352717396847</v>
      </c>
      <c r="E885">
        <f t="shared" si="50"/>
        <v>23934.920611010057</v>
      </c>
      <c r="F885">
        <f t="shared" si="51"/>
        <v>2385993.1590997512</v>
      </c>
    </row>
    <row r="886" spans="2:6" x14ac:dyDescent="0.25">
      <c r="B886">
        <v>30</v>
      </c>
      <c r="C886">
        <f t="shared" si="48"/>
        <v>45624.273328406904</v>
      </c>
      <c r="D886">
        <f t="shared" si="49"/>
        <v>21473.938431897757</v>
      </c>
      <c r="E886">
        <f t="shared" si="50"/>
        <v>24150.334896509146</v>
      </c>
      <c r="F886">
        <f t="shared" si="51"/>
        <v>2361842.8242032421</v>
      </c>
    </row>
    <row r="887" spans="2:6" x14ac:dyDescent="0.25">
      <c r="B887">
        <v>31</v>
      </c>
      <c r="C887">
        <f t="shared" si="48"/>
        <v>45624.273328406904</v>
      </c>
      <c r="D887">
        <f t="shared" si="49"/>
        <v>21256.585417829177</v>
      </c>
      <c r="E887">
        <f t="shared" si="50"/>
        <v>24367.687910577726</v>
      </c>
      <c r="F887">
        <f t="shared" si="51"/>
        <v>2337475.1362926643</v>
      </c>
    </row>
    <row r="888" spans="2:6" x14ac:dyDescent="0.25">
      <c r="B888">
        <v>32</v>
      </c>
      <c r="C888">
        <f t="shared" si="48"/>
        <v>45624.273328406904</v>
      </c>
      <c r="D888">
        <f t="shared" si="49"/>
        <v>21037.276226633978</v>
      </c>
      <c r="E888">
        <f t="shared" si="50"/>
        <v>24586.997101772926</v>
      </c>
      <c r="F888">
        <f t="shared" si="51"/>
        <v>2312888.1391908913</v>
      </c>
    </row>
    <row r="889" spans="2:6" x14ac:dyDescent="0.25">
      <c r="B889">
        <v>33</v>
      </c>
      <c r="C889">
        <f t="shared" si="48"/>
        <v>45624.273328406904</v>
      </c>
      <c r="D889">
        <f t="shared" si="49"/>
        <v>20815.993252718021</v>
      </c>
      <c r="E889">
        <f t="shared" si="50"/>
        <v>24808.280075688883</v>
      </c>
      <c r="F889">
        <f t="shared" si="51"/>
        <v>2288079.8591152024</v>
      </c>
    </row>
    <row r="890" spans="2:6" x14ac:dyDescent="0.25">
      <c r="B890">
        <v>34</v>
      </c>
      <c r="C890">
        <f t="shared" si="48"/>
        <v>45624.273328406904</v>
      </c>
      <c r="D890">
        <f t="shared" si="49"/>
        <v>20592.718732036821</v>
      </c>
      <c r="E890">
        <f t="shared" si="50"/>
        <v>25031.554596370082</v>
      </c>
      <c r="F890">
        <f t="shared" si="51"/>
        <v>2263048.3045188324</v>
      </c>
    </row>
    <row r="891" spans="2:6" x14ac:dyDescent="0.25">
      <c r="B891">
        <v>35</v>
      </c>
      <c r="C891">
        <f t="shared" si="48"/>
        <v>45624.273328406904</v>
      </c>
      <c r="D891">
        <f t="shared" si="49"/>
        <v>20367.434740669491</v>
      </c>
      <c r="E891">
        <f t="shared" si="50"/>
        <v>25256.838587737413</v>
      </c>
      <c r="F891">
        <f t="shared" si="51"/>
        <v>2237791.4659310947</v>
      </c>
    </row>
    <row r="892" spans="2:6" x14ac:dyDescent="0.25">
      <c r="B892">
        <v>36</v>
      </c>
      <c r="C892">
        <f t="shared" si="48"/>
        <v>45624.273328406904</v>
      </c>
      <c r="D892">
        <f t="shared" si="49"/>
        <v>20140.123193379852</v>
      </c>
      <c r="E892">
        <f t="shared" si="50"/>
        <v>25484.150135027052</v>
      </c>
      <c r="F892">
        <f t="shared" si="51"/>
        <v>2212307.3157960675</v>
      </c>
    </row>
    <row r="893" spans="2:6" x14ac:dyDescent="0.25">
      <c r="B893">
        <v>37</v>
      </c>
      <c r="C893">
        <f t="shared" si="48"/>
        <v>45624.273328406904</v>
      </c>
      <c r="D893">
        <f t="shared" si="49"/>
        <v>19910.765842164605</v>
      </c>
      <c r="E893">
        <f t="shared" si="50"/>
        <v>25713.507486242299</v>
      </c>
      <c r="F893">
        <f t="shared" si="51"/>
        <v>2186593.8083098251</v>
      </c>
    </row>
    <row r="894" spans="2:6" x14ac:dyDescent="0.25">
      <c r="B894">
        <v>38</v>
      </c>
      <c r="C894">
        <f t="shared" si="48"/>
        <v>45624.273328406904</v>
      </c>
      <c r="D894">
        <f t="shared" si="49"/>
        <v>19679.344274788426</v>
      </c>
      <c r="E894">
        <f t="shared" si="50"/>
        <v>25944.929053618478</v>
      </c>
      <c r="F894">
        <f t="shared" si="51"/>
        <v>2160648.8792562066</v>
      </c>
    </row>
    <row r="895" spans="2:6" x14ac:dyDescent="0.25">
      <c r="B895">
        <v>39</v>
      </c>
      <c r="C895">
        <f t="shared" si="48"/>
        <v>45624.273328406904</v>
      </c>
      <c r="D895">
        <f t="shared" si="49"/>
        <v>19445.839913305859</v>
      </c>
      <c r="E895">
        <f t="shared" si="50"/>
        <v>26178.433415101044</v>
      </c>
      <c r="F895">
        <f t="shared" si="51"/>
        <v>2134470.4458411057</v>
      </c>
    </row>
    <row r="896" spans="2:6" x14ac:dyDescent="0.25">
      <c r="B896">
        <v>40</v>
      </c>
      <c r="C896">
        <f t="shared" si="48"/>
        <v>45624.273328406904</v>
      </c>
      <c r="D896">
        <f t="shared" si="49"/>
        <v>19210.234012569948</v>
      </c>
      <c r="E896">
        <f t="shared" si="50"/>
        <v>26414.039315836955</v>
      </c>
      <c r="F896">
        <f t="shared" si="51"/>
        <v>2108056.4065252687</v>
      </c>
    </row>
    <row r="897" spans="2:6" x14ac:dyDescent="0.25">
      <c r="B897">
        <v>41</v>
      </c>
      <c r="C897">
        <f t="shared" si="48"/>
        <v>45624.273328406904</v>
      </c>
      <c r="D897">
        <f t="shared" si="49"/>
        <v>18972.507658727416</v>
      </c>
      <c r="E897">
        <f t="shared" si="50"/>
        <v>26651.765669679487</v>
      </c>
      <c r="F897">
        <f t="shared" si="51"/>
        <v>2081404.6408555892</v>
      </c>
    </row>
    <row r="898" spans="2:6" x14ac:dyDescent="0.25">
      <c r="B898">
        <v>42</v>
      </c>
      <c r="C898">
        <f t="shared" si="48"/>
        <v>45624.273328406904</v>
      </c>
      <c r="D898">
        <f t="shared" si="49"/>
        <v>18732.641767700301</v>
      </c>
      <c r="E898">
        <f t="shared" si="50"/>
        <v>26891.631560706603</v>
      </c>
      <c r="F898">
        <f t="shared" si="51"/>
        <v>2054513.0092948826</v>
      </c>
    </row>
    <row r="899" spans="2:6" x14ac:dyDescent="0.25">
      <c r="B899">
        <v>43</v>
      </c>
      <c r="C899">
        <f t="shared" si="48"/>
        <v>45624.273328406904</v>
      </c>
      <c r="D899">
        <f t="shared" si="49"/>
        <v>18490.617083653942</v>
      </c>
      <c r="E899">
        <f t="shared" si="50"/>
        <v>27133.656244752961</v>
      </c>
      <c r="F899">
        <f t="shared" si="51"/>
        <v>2027379.3530501297</v>
      </c>
    </row>
    <row r="900" spans="2:6" x14ac:dyDescent="0.25">
      <c r="B900">
        <v>44</v>
      </c>
      <c r="C900">
        <f t="shared" si="48"/>
        <v>45624.273328406904</v>
      </c>
      <c r="D900">
        <f t="shared" si="49"/>
        <v>18246.414177451166</v>
      </c>
      <c r="E900">
        <f t="shared" si="50"/>
        <v>27377.859150955737</v>
      </c>
      <c r="F900">
        <f t="shared" si="51"/>
        <v>2000001.493899174</v>
      </c>
    </row>
    <row r="901" spans="2:6" x14ac:dyDescent="0.25">
      <c r="B901">
        <v>45</v>
      </c>
      <c r="C901">
        <f t="shared" si="48"/>
        <v>45624.273328406904</v>
      </c>
      <c r="D901">
        <f t="shared" si="49"/>
        <v>18000.013445092565</v>
      </c>
      <c r="E901">
        <f t="shared" si="50"/>
        <v>27624.259883314338</v>
      </c>
      <c r="F901">
        <f t="shared" si="51"/>
        <v>1972377.2340158597</v>
      </c>
    </row>
    <row r="902" spans="2:6" x14ac:dyDescent="0.25">
      <c r="B902">
        <v>46</v>
      </c>
      <c r="C902">
        <f t="shared" si="48"/>
        <v>45624.273328406904</v>
      </c>
      <c r="D902">
        <f t="shared" si="49"/>
        <v>17751.395106142736</v>
      </c>
      <c r="E902">
        <f t="shared" si="50"/>
        <v>27872.878222264168</v>
      </c>
      <c r="F902">
        <f t="shared" si="51"/>
        <v>1944504.3557935955</v>
      </c>
    </row>
    <row r="903" spans="2:6" x14ac:dyDescent="0.25">
      <c r="B903">
        <v>47</v>
      </c>
      <c r="C903">
        <f t="shared" si="48"/>
        <v>45624.273328406904</v>
      </c>
      <c r="D903">
        <f t="shared" si="49"/>
        <v>17500.539202142358</v>
      </c>
      <c r="E903">
        <f t="shared" si="50"/>
        <v>28123.734126264546</v>
      </c>
      <c r="F903">
        <f t="shared" si="51"/>
        <v>1916380.6216673311</v>
      </c>
    </row>
    <row r="904" spans="2:6" x14ac:dyDescent="0.25">
      <c r="B904">
        <v>48</v>
      </c>
      <c r="C904">
        <f t="shared" si="48"/>
        <v>45624.273328406904</v>
      </c>
      <c r="D904">
        <f t="shared" si="49"/>
        <v>17247.425595005978</v>
      </c>
      <c r="E904">
        <f t="shared" si="50"/>
        <v>28376.847733400926</v>
      </c>
      <c r="F904">
        <f t="shared" si="51"/>
        <v>1888003.7739339301</v>
      </c>
    </row>
    <row r="905" spans="2:6" x14ac:dyDescent="0.25">
      <c r="B905">
        <v>49</v>
      </c>
      <c r="C905">
        <f t="shared" si="48"/>
        <v>45624.273328406904</v>
      </c>
      <c r="D905">
        <f t="shared" si="49"/>
        <v>16992.033965405368</v>
      </c>
      <c r="E905">
        <f t="shared" si="50"/>
        <v>28632.239363001536</v>
      </c>
      <c r="F905">
        <f t="shared" si="51"/>
        <v>1859371.5345709287</v>
      </c>
    </row>
    <row r="906" spans="2:6" x14ac:dyDescent="0.25">
      <c r="B906">
        <v>50</v>
      </c>
      <c r="C906">
        <f t="shared" si="48"/>
        <v>45624.273328406904</v>
      </c>
      <c r="D906">
        <f t="shared" si="49"/>
        <v>16734.343811138358</v>
      </c>
      <c r="E906">
        <f t="shared" si="50"/>
        <v>28889.929517268545</v>
      </c>
      <c r="F906">
        <f t="shared" si="51"/>
        <v>1830481.6050536602</v>
      </c>
    </row>
    <row r="907" spans="2:6" x14ac:dyDescent="0.25">
      <c r="B907">
        <v>51</v>
      </c>
      <c r="C907">
        <f t="shared" si="48"/>
        <v>45624.273328406904</v>
      </c>
      <c r="D907">
        <f t="shared" si="49"/>
        <v>16474.334445482942</v>
      </c>
      <c r="E907">
        <f t="shared" si="50"/>
        <v>29149.938882923962</v>
      </c>
      <c r="F907">
        <f t="shared" si="51"/>
        <v>1801331.6661707363</v>
      </c>
    </row>
    <row r="908" spans="2:6" x14ac:dyDescent="0.25">
      <c r="B908">
        <v>52</v>
      </c>
      <c r="C908">
        <f t="shared" si="48"/>
        <v>45624.273328406904</v>
      </c>
      <c r="D908">
        <f t="shared" si="49"/>
        <v>16211.984995536626</v>
      </c>
      <c r="E908">
        <f t="shared" si="50"/>
        <v>29412.288332870277</v>
      </c>
      <c r="F908">
        <f t="shared" si="51"/>
        <v>1771919.3778378661</v>
      </c>
    </row>
    <row r="909" spans="2:6" x14ac:dyDescent="0.25">
      <c r="B909">
        <v>53</v>
      </c>
      <c r="C909">
        <f t="shared" si="48"/>
        <v>45624.273328406904</v>
      </c>
      <c r="D909">
        <f t="shared" si="49"/>
        <v>15947.274400540793</v>
      </c>
      <c r="E909">
        <f t="shared" si="50"/>
        <v>29676.998927866109</v>
      </c>
      <c r="F909">
        <f t="shared" si="51"/>
        <v>1742242.37891</v>
      </c>
    </row>
    <row r="910" spans="2:6" x14ac:dyDescent="0.25">
      <c r="B910">
        <v>54</v>
      </c>
      <c r="C910">
        <f t="shared" si="48"/>
        <v>45624.273328406904</v>
      </c>
      <c r="D910">
        <f t="shared" si="49"/>
        <v>15680.181410189998</v>
      </c>
      <c r="E910">
        <f t="shared" si="50"/>
        <v>29944.091918216905</v>
      </c>
      <c r="F910">
        <f t="shared" si="51"/>
        <v>1712298.286991783</v>
      </c>
    </row>
    <row r="911" spans="2:6" x14ac:dyDescent="0.25">
      <c r="B911">
        <v>55</v>
      </c>
      <c r="C911">
        <f t="shared" si="48"/>
        <v>45624.273328406904</v>
      </c>
      <c r="D911">
        <f t="shared" si="49"/>
        <v>15410.684582926046</v>
      </c>
      <c r="E911">
        <f t="shared" si="50"/>
        <v>30213.588745480858</v>
      </c>
      <c r="F911">
        <f t="shared" si="51"/>
        <v>1682084.6982463021</v>
      </c>
    </row>
    <row r="912" spans="2:6" x14ac:dyDescent="0.25">
      <c r="B912">
        <v>56</v>
      </c>
      <c r="C912">
        <f t="shared" si="48"/>
        <v>45624.273328406904</v>
      </c>
      <c r="D912">
        <f t="shared" si="49"/>
        <v>15138.762284216718</v>
      </c>
      <c r="E912">
        <f t="shared" si="50"/>
        <v>30485.511044190185</v>
      </c>
      <c r="F912">
        <f t="shared" si="51"/>
        <v>1651599.1872021118</v>
      </c>
    </row>
    <row r="913" spans="2:6" x14ac:dyDescent="0.25">
      <c r="B913">
        <v>57</v>
      </c>
      <c r="C913">
        <f t="shared" si="48"/>
        <v>45624.273328406904</v>
      </c>
      <c r="D913">
        <f t="shared" si="49"/>
        <v>14864.392684819006</v>
      </c>
      <c r="E913">
        <f t="shared" si="50"/>
        <v>30759.880643587898</v>
      </c>
      <c r="F913">
        <f t="shared" si="51"/>
        <v>1620839.306558524</v>
      </c>
    </row>
    <row r="914" spans="2:6" x14ac:dyDescent="0.25">
      <c r="B914">
        <v>58</v>
      </c>
      <c r="C914">
        <f t="shared" si="48"/>
        <v>45624.273328406904</v>
      </c>
      <c r="D914">
        <f t="shared" si="49"/>
        <v>14587.553759026716</v>
      </c>
      <c r="E914">
        <f t="shared" si="50"/>
        <v>31036.719569380188</v>
      </c>
      <c r="F914">
        <f t="shared" si="51"/>
        <v>1589802.5869891439</v>
      </c>
    </row>
    <row r="915" spans="2:6" x14ac:dyDescent="0.25">
      <c r="B915">
        <v>59</v>
      </c>
      <c r="C915">
        <f t="shared" si="48"/>
        <v>45624.273328406904</v>
      </c>
      <c r="D915">
        <f t="shared" si="49"/>
        <v>14308.223282902294</v>
      </c>
      <c r="E915">
        <f t="shared" si="50"/>
        <v>31316.050045504609</v>
      </c>
      <c r="F915">
        <f t="shared" si="51"/>
        <v>1558486.5369436392</v>
      </c>
    </row>
    <row r="916" spans="2:6" x14ac:dyDescent="0.25">
      <c r="B916">
        <v>60</v>
      </c>
      <c r="C916">
        <f t="shared" si="48"/>
        <v>45624.273328406904</v>
      </c>
      <c r="D916">
        <f t="shared" si="49"/>
        <v>14026.378832492752</v>
      </c>
      <c r="E916">
        <f t="shared" si="50"/>
        <v>31597.894495914152</v>
      </c>
      <c r="F916">
        <f t="shared" si="51"/>
        <v>1526888.6424477249</v>
      </c>
    </row>
    <row r="917" spans="2:6" x14ac:dyDescent="0.25">
      <c r="B917">
        <v>61</v>
      </c>
      <c r="C917">
        <f t="shared" si="48"/>
        <v>45624.273328406904</v>
      </c>
      <c r="D917">
        <f t="shared" si="49"/>
        <v>13741.997782029523</v>
      </c>
      <c r="E917">
        <f t="shared" si="50"/>
        <v>31882.275546377379</v>
      </c>
      <c r="F917">
        <f t="shared" si="51"/>
        <v>1495006.3669013476</v>
      </c>
    </row>
    <row r="918" spans="2:6" x14ac:dyDescent="0.25">
      <c r="B918">
        <v>62</v>
      </c>
      <c r="C918">
        <f t="shared" si="48"/>
        <v>45624.273328406904</v>
      </c>
      <c r="D918">
        <f t="shared" si="49"/>
        <v>13455.057302112127</v>
      </c>
      <c r="E918">
        <f t="shared" si="50"/>
        <v>32169.216026294776</v>
      </c>
      <c r="F918">
        <f t="shared" si="51"/>
        <v>1462837.1508750529</v>
      </c>
    </row>
    <row r="919" spans="2:6" x14ac:dyDescent="0.25">
      <c r="B919">
        <v>63</v>
      </c>
      <c r="C919">
        <f t="shared" si="48"/>
        <v>45624.273328406904</v>
      </c>
      <c r="D919">
        <f t="shared" si="49"/>
        <v>13165.534357875475</v>
      </c>
      <c r="E919">
        <f t="shared" si="50"/>
        <v>32458.738970531427</v>
      </c>
      <c r="F919">
        <f t="shared" si="51"/>
        <v>1430378.4119045215</v>
      </c>
    </row>
    <row r="920" spans="2:6" x14ac:dyDescent="0.25">
      <c r="B920">
        <v>64</v>
      </c>
      <c r="C920">
        <f t="shared" si="48"/>
        <v>45624.273328406904</v>
      </c>
      <c r="D920">
        <f t="shared" si="49"/>
        <v>12873.405707140693</v>
      </c>
      <c r="E920">
        <f t="shared" si="50"/>
        <v>32750.86762126621</v>
      </c>
      <c r="F920">
        <f t="shared" si="51"/>
        <v>1397627.5442832552</v>
      </c>
    </row>
    <row r="921" spans="2:6" x14ac:dyDescent="0.25">
      <c r="B921">
        <v>65</v>
      </c>
      <c r="C921">
        <f t="shared" si="48"/>
        <v>45624.273328406904</v>
      </c>
      <c r="D921">
        <f t="shared" si="49"/>
        <v>12578.647898549296</v>
      </c>
      <c r="E921">
        <f t="shared" si="50"/>
        <v>33045.62542985761</v>
      </c>
      <c r="F921">
        <f t="shared" si="51"/>
        <v>1364581.9188533977</v>
      </c>
    </row>
    <row r="922" spans="2:6" x14ac:dyDescent="0.25">
      <c r="B922">
        <v>66</v>
      </c>
      <c r="C922">
        <f t="shared" si="48"/>
        <v>45624.273328406904</v>
      </c>
      <c r="D922">
        <f t="shared" si="49"/>
        <v>12281.237269680578</v>
      </c>
      <c r="E922">
        <f t="shared" si="50"/>
        <v>33343.036058726328</v>
      </c>
      <c r="F922">
        <f t="shared" si="51"/>
        <v>1331238.8827946715</v>
      </c>
    </row>
    <row r="923" spans="2:6" x14ac:dyDescent="0.25">
      <c r="B923">
        <v>67</v>
      </c>
      <c r="C923">
        <f t="shared" ref="C923:C956" si="52">C922</f>
        <v>45624.273328406904</v>
      </c>
      <c r="D923">
        <f t="shared" ref="D923:D956" si="53">F922*0.036/4</f>
        <v>11981.149945152043</v>
      </c>
      <c r="E923">
        <f t="shared" ref="E923:E956" si="54">C923-D923</f>
        <v>33643.123383254861</v>
      </c>
      <c r="F923">
        <f t="shared" ref="F923:F956" si="55">F922-E923</f>
        <v>1297595.7594114165</v>
      </c>
    </row>
    <row r="924" spans="2:6" x14ac:dyDescent="0.25">
      <c r="B924">
        <v>68</v>
      </c>
      <c r="C924">
        <f t="shared" si="52"/>
        <v>45624.273328406904</v>
      </c>
      <c r="D924">
        <f t="shared" si="53"/>
        <v>11678.361834702748</v>
      </c>
      <c r="E924">
        <f t="shared" si="54"/>
        <v>33945.91149370416</v>
      </c>
      <c r="F924">
        <f t="shared" si="55"/>
        <v>1263649.8479177123</v>
      </c>
    </row>
    <row r="925" spans="2:6" x14ac:dyDescent="0.25">
      <c r="B925">
        <v>69</v>
      </c>
      <c r="C925">
        <f t="shared" si="52"/>
        <v>45624.273328406904</v>
      </c>
      <c r="D925">
        <f t="shared" si="53"/>
        <v>11372.84863125941</v>
      </c>
      <c r="E925">
        <f t="shared" si="54"/>
        <v>34251.424697147493</v>
      </c>
      <c r="F925">
        <f t="shared" si="55"/>
        <v>1229398.4232205648</v>
      </c>
    </row>
    <row r="926" spans="2:6" x14ac:dyDescent="0.25">
      <c r="B926">
        <v>70</v>
      </c>
      <c r="C926">
        <f t="shared" si="52"/>
        <v>45624.273328406904</v>
      </c>
      <c r="D926">
        <f t="shared" si="53"/>
        <v>11064.585808985083</v>
      </c>
      <c r="E926">
        <f t="shared" si="54"/>
        <v>34559.687519421823</v>
      </c>
      <c r="F926">
        <f t="shared" si="55"/>
        <v>1194838.735701143</v>
      </c>
    </row>
    <row r="927" spans="2:6" x14ac:dyDescent="0.25">
      <c r="B927">
        <v>71</v>
      </c>
      <c r="C927">
        <f t="shared" si="52"/>
        <v>45624.273328406904</v>
      </c>
      <c r="D927">
        <f t="shared" si="53"/>
        <v>10753.548621310287</v>
      </c>
      <c r="E927">
        <f t="shared" si="54"/>
        <v>34870.724707096619</v>
      </c>
      <c r="F927">
        <f t="shared" si="55"/>
        <v>1159968.0109940465</v>
      </c>
    </row>
    <row r="928" spans="2:6" x14ac:dyDescent="0.25">
      <c r="B928">
        <v>72</v>
      </c>
      <c r="C928">
        <f t="shared" si="52"/>
        <v>45624.273328406904</v>
      </c>
      <c r="D928">
        <f t="shared" si="53"/>
        <v>10439.712098946417</v>
      </c>
      <c r="E928">
        <f t="shared" si="54"/>
        <v>35184.561229460487</v>
      </c>
      <c r="F928">
        <f t="shared" si="55"/>
        <v>1124783.4497645861</v>
      </c>
    </row>
    <row r="929" spans="2:6" x14ac:dyDescent="0.25">
      <c r="B929">
        <v>73</v>
      </c>
      <c r="C929">
        <f t="shared" si="52"/>
        <v>45624.273328406904</v>
      </c>
      <c r="D929">
        <f t="shared" si="53"/>
        <v>10123.051047881274</v>
      </c>
      <c r="E929">
        <f t="shared" si="54"/>
        <v>35501.222280525632</v>
      </c>
      <c r="F929">
        <f t="shared" si="55"/>
        <v>1089282.2274840605</v>
      </c>
    </row>
    <row r="930" spans="2:6" x14ac:dyDescent="0.25">
      <c r="B930">
        <v>74</v>
      </c>
      <c r="C930">
        <f t="shared" si="52"/>
        <v>45624.273328406904</v>
      </c>
      <c r="D930">
        <f t="shared" si="53"/>
        <v>9803.5400473565442</v>
      </c>
      <c r="E930">
        <f t="shared" si="54"/>
        <v>35820.733281050358</v>
      </c>
      <c r="F930">
        <f t="shared" si="55"/>
        <v>1053461.4942030101</v>
      </c>
    </row>
    <row r="931" spans="2:6" x14ac:dyDescent="0.25">
      <c r="B931">
        <v>75</v>
      </c>
      <c r="C931">
        <f t="shared" si="52"/>
        <v>45624.273328406904</v>
      </c>
      <c r="D931">
        <f t="shared" si="53"/>
        <v>9481.1534478270896</v>
      </c>
      <c r="E931">
        <f t="shared" si="54"/>
        <v>36143.119880579812</v>
      </c>
      <c r="F931">
        <f t="shared" si="55"/>
        <v>1017318.3743224303</v>
      </c>
    </row>
    <row r="932" spans="2:6" x14ac:dyDescent="0.25">
      <c r="B932">
        <v>76</v>
      </c>
      <c r="C932">
        <f t="shared" si="52"/>
        <v>45624.273328406904</v>
      </c>
      <c r="D932">
        <f t="shared" si="53"/>
        <v>9155.865368901872</v>
      </c>
      <c r="E932">
        <f t="shared" si="54"/>
        <v>36468.407959505028</v>
      </c>
      <c r="F932">
        <f t="shared" si="55"/>
        <v>980849.96636292536</v>
      </c>
    </row>
    <row r="933" spans="2:6" x14ac:dyDescent="0.25">
      <c r="B933">
        <v>77</v>
      </c>
      <c r="C933">
        <f t="shared" si="52"/>
        <v>45624.273328406904</v>
      </c>
      <c r="D933">
        <f t="shared" si="53"/>
        <v>8827.6496972663281</v>
      </c>
      <c r="E933">
        <f t="shared" si="54"/>
        <v>36796.623631140574</v>
      </c>
      <c r="F933">
        <f t="shared" si="55"/>
        <v>944053.3427317848</v>
      </c>
    </row>
    <row r="934" spans="2:6" x14ac:dyDescent="0.25">
      <c r="B934">
        <v>78</v>
      </c>
      <c r="C934">
        <f t="shared" si="52"/>
        <v>45624.273328406904</v>
      </c>
      <c r="D934">
        <f t="shared" si="53"/>
        <v>8496.4800845860627</v>
      </c>
      <c r="E934">
        <f t="shared" si="54"/>
        <v>37127.793243820837</v>
      </c>
      <c r="F934">
        <f t="shared" si="55"/>
        <v>906925.54948796402</v>
      </c>
    </row>
    <row r="935" spans="2:6" x14ac:dyDescent="0.25">
      <c r="B935">
        <v>79</v>
      </c>
      <c r="C935">
        <f t="shared" si="52"/>
        <v>45624.273328406904</v>
      </c>
      <c r="D935">
        <f t="shared" si="53"/>
        <v>8162.3299453916752</v>
      </c>
      <c r="E935">
        <f t="shared" si="54"/>
        <v>37461.943383015227</v>
      </c>
      <c r="F935">
        <f t="shared" si="55"/>
        <v>869463.60610494879</v>
      </c>
    </row>
    <row r="936" spans="2:6" x14ac:dyDescent="0.25">
      <c r="B936">
        <v>80</v>
      </c>
      <c r="C936">
        <f t="shared" si="52"/>
        <v>45624.273328406904</v>
      </c>
      <c r="D936">
        <f t="shared" si="53"/>
        <v>7825.1724549445389</v>
      </c>
      <c r="E936">
        <f t="shared" si="54"/>
        <v>37799.100873462361</v>
      </c>
      <c r="F936">
        <f t="shared" si="55"/>
        <v>831664.5052314864</v>
      </c>
    </row>
    <row r="937" spans="2:6" x14ac:dyDescent="0.25">
      <c r="B937">
        <v>81</v>
      </c>
      <c r="C937">
        <f t="shared" si="52"/>
        <v>45624.273328406904</v>
      </c>
      <c r="D937">
        <f t="shared" si="53"/>
        <v>7484.9805470833771</v>
      </c>
      <c r="E937">
        <f t="shared" si="54"/>
        <v>38139.292781323529</v>
      </c>
      <c r="F937">
        <f t="shared" si="55"/>
        <v>793525.21245016286</v>
      </c>
    </row>
    <row r="938" spans="2:6" x14ac:dyDescent="0.25">
      <c r="B938">
        <v>82</v>
      </c>
      <c r="C938">
        <f t="shared" si="52"/>
        <v>45624.273328406904</v>
      </c>
      <c r="D938">
        <f t="shared" si="53"/>
        <v>7141.7269120514648</v>
      </c>
      <c r="E938">
        <f t="shared" si="54"/>
        <v>38482.546416355442</v>
      </c>
      <c r="F938">
        <f t="shared" si="55"/>
        <v>755042.66603380744</v>
      </c>
    </row>
    <row r="939" spans="2:6" x14ac:dyDescent="0.25">
      <c r="B939">
        <v>83</v>
      </c>
      <c r="C939">
        <f t="shared" si="52"/>
        <v>45624.273328406904</v>
      </c>
      <c r="D939">
        <f t="shared" si="53"/>
        <v>6795.3839943042667</v>
      </c>
      <c r="E939">
        <f t="shared" si="54"/>
        <v>38828.889334102634</v>
      </c>
      <c r="F939">
        <f t="shared" si="55"/>
        <v>716213.77669970482</v>
      </c>
    </row>
    <row r="940" spans="2:6" x14ac:dyDescent="0.25">
      <c r="B940">
        <v>84</v>
      </c>
      <c r="C940">
        <f t="shared" si="52"/>
        <v>45624.273328406904</v>
      </c>
      <c r="D940">
        <f t="shared" si="53"/>
        <v>6445.9239902973432</v>
      </c>
      <c r="E940">
        <f t="shared" si="54"/>
        <v>39178.349338109561</v>
      </c>
      <c r="F940">
        <f t="shared" si="55"/>
        <v>677035.42736159521</v>
      </c>
    </row>
    <row r="941" spans="2:6" x14ac:dyDescent="0.25">
      <c r="B941">
        <v>85</v>
      </c>
      <c r="C941">
        <f t="shared" si="52"/>
        <v>45624.273328406904</v>
      </c>
      <c r="D941">
        <f t="shared" si="53"/>
        <v>6093.3188462543567</v>
      </c>
      <c r="E941">
        <f t="shared" si="54"/>
        <v>39530.954482152549</v>
      </c>
      <c r="F941">
        <f t="shared" si="55"/>
        <v>637504.47287944262</v>
      </c>
    </row>
    <row r="942" spans="2:6" x14ac:dyDescent="0.25">
      <c r="B942">
        <v>86</v>
      </c>
      <c r="C942">
        <f t="shared" si="52"/>
        <v>45624.273328406904</v>
      </c>
      <c r="D942">
        <f t="shared" si="53"/>
        <v>5737.5402559149834</v>
      </c>
      <c r="E942">
        <f t="shared" si="54"/>
        <v>39886.733072491923</v>
      </c>
      <c r="F942">
        <f t="shared" si="55"/>
        <v>597617.73980695067</v>
      </c>
    </row>
    <row r="943" spans="2:6" x14ac:dyDescent="0.25">
      <c r="B943">
        <v>87</v>
      </c>
      <c r="C943">
        <f t="shared" si="52"/>
        <v>45624.273328406904</v>
      </c>
      <c r="D943">
        <f t="shared" si="53"/>
        <v>5378.5596582625558</v>
      </c>
      <c r="E943">
        <f t="shared" si="54"/>
        <v>40245.713670144345</v>
      </c>
      <c r="F943">
        <f t="shared" si="55"/>
        <v>557372.02613680635</v>
      </c>
    </row>
    <row r="944" spans="2:6" x14ac:dyDescent="0.25">
      <c r="B944">
        <v>88</v>
      </c>
      <c r="C944">
        <f t="shared" si="52"/>
        <v>45624.273328406904</v>
      </c>
      <c r="D944">
        <f t="shared" si="53"/>
        <v>5016.3482352312567</v>
      </c>
      <c r="E944">
        <f t="shared" si="54"/>
        <v>40607.925093175647</v>
      </c>
      <c r="F944">
        <f t="shared" si="55"/>
        <v>516764.10104363068</v>
      </c>
    </row>
    <row r="945" spans="1:6" x14ac:dyDescent="0.25">
      <c r="B945">
        <v>89</v>
      </c>
      <c r="C945">
        <f t="shared" si="52"/>
        <v>45624.273328406904</v>
      </c>
      <c r="D945">
        <f t="shared" si="53"/>
        <v>4650.8769093926758</v>
      </c>
      <c r="E945">
        <f t="shared" si="54"/>
        <v>40973.396419014229</v>
      </c>
      <c r="F945">
        <f t="shared" si="55"/>
        <v>475790.70462461642</v>
      </c>
    </row>
    <row r="946" spans="1:6" x14ac:dyDescent="0.25">
      <c r="B946">
        <v>90</v>
      </c>
      <c r="C946">
        <f t="shared" si="52"/>
        <v>45624.273328406904</v>
      </c>
      <c r="D946">
        <f t="shared" si="53"/>
        <v>4282.1163416215477</v>
      </c>
      <c r="E946">
        <f t="shared" si="54"/>
        <v>41342.156986785354</v>
      </c>
      <c r="F946">
        <f t="shared" si="55"/>
        <v>434448.54763783107</v>
      </c>
    </row>
    <row r="947" spans="1:6" x14ac:dyDescent="0.25">
      <c r="B947">
        <v>91</v>
      </c>
      <c r="C947">
        <f t="shared" si="52"/>
        <v>45624.273328406904</v>
      </c>
      <c r="D947">
        <f t="shared" si="53"/>
        <v>3910.0369287404792</v>
      </c>
      <c r="E947">
        <f t="shared" si="54"/>
        <v>41714.236399666421</v>
      </c>
      <c r="F947">
        <f t="shared" si="55"/>
        <v>392734.31123816466</v>
      </c>
    </row>
    <row r="948" spans="1:6" x14ac:dyDescent="0.25">
      <c r="B948">
        <v>92</v>
      </c>
      <c r="C948">
        <f t="shared" si="52"/>
        <v>45624.273328406904</v>
      </c>
      <c r="D948">
        <f t="shared" si="53"/>
        <v>3534.6088011434817</v>
      </c>
      <c r="E948">
        <f t="shared" si="54"/>
        <v>42089.66452726342</v>
      </c>
      <c r="F948">
        <f t="shared" si="55"/>
        <v>350644.64671090123</v>
      </c>
    </row>
    <row r="949" spans="1:6" x14ac:dyDescent="0.25">
      <c r="B949">
        <v>93</v>
      </c>
      <c r="C949">
        <f t="shared" si="52"/>
        <v>45624.273328406904</v>
      </c>
      <c r="D949">
        <f t="shared" si="53"/>
        <v>3155.801820398111</v>
      </c>
      <c r="E949">
        <f t="shared" si="54"/>
        <v>42468.471508008792</v>
      </c>
      <c r="F949">
        <f t="shared" si="55"/>
        <v>308176.17520289245</v>
      </c>
    </row>
    <row r="950" spans="1:6" x14ac:dyDescent="0.25">
      <c r="B950">
        <v>94</v>
      </c>
      <c r="C950">
        <f t="shared" si="52"/>
        <v>45624.273328406904</v>
      </c>
      <c r="D950">
        <f t="shared" si="53"/>
        <v>2773.5855768260317</v>
      </c>
      <c r="E950">
        <f t="shared" si="54"/>
        <v>42850.687751580874</v>
      </c>
      <c r="F950">
        <f t="shared" si="55"/>
        <v>265325.48745131155</v>
      </c>
    </row>
    <row r="951" spans="1:6" x14ac:dyDescent="0.25">
      <c r="B951">
        <v>95</v>
      </c>
      <c r="C951">
        <f t="shared" si="52"/>
        <v>45624.273328406904</v>
      </c>
      <c r="D951">
        <f t="shared" si="53"/>
        <v>2387.9293870618039</v>
      </c>
      <c r="E951">
        <f t="shared" si="54"/>
        <v>43236.343941345098</v>
      </c>
      <c r="F951">
        <f t="shared" si="55"/>
        <v>222089.14350996644</v>
      </c>
    </row>
    <row r="952" spans="1:6" x14ac:dyDescent="0.25">
      <c r="B952">
        <v>96</v>
      </c>
      <c r="C952">
        <f t="shared" si="52"/>
        <v>45624.273328406904</v>
      </c>
      <c r="D952">
        <f t="shared" si="53"/>
        <v>1998.8022915896977</v>
      </c>
      <c r="E952">
        <f t="shared" si="54"/>
        <v>43625.471036817209</v>
      </c>
      <c r="F952">
        <f t="shared" si="55"/>
        <v>178463.67247314923</v>
      </c>
    </row>
    <row r="953" spans="1:6" x14ac:dyDescent="0.25">
      <c r="B953">
        <v>97</v>
      </c>
      <c r="C953">
        <f t="shared" si="52"/>
        <v>45624.273328406904</v>
      </c>
      <c r="D953">
        <f t="shared" si="53"/>
        <v>1606.173052258343</v>
      </c>
      <c r="E953">
        <f t="shared" si="54"/>
        <v>44018.100276148558</v>
      </c>
      <c r="F953">
        <f t="shared" si="55"/>
        <v>134445.57219700067</v>
      </c>
    </row>
    <row r="954" spans="1:6" x14ac:dyDescent="0.25">
      <c r="B954">
        <v>98</v>
      </c>
      <c r="C954">
        <f t="shared" si="52"/>
        <v>45624.273328406904</v>
      </c>
      <c r="D954">
        <f t="shared" si="53"/>
        <v>1210.0101497730059</v>
      </c>
      <c r="E954">
        <f t="shared" si="54"/>
        <v>44414.263178633897</v>
      </c>
      <c r="F954">
        <f t="shared" si="55"/>
        <v>90031.309018366766</v>
      </c>
    </row>
    <row r="955" spans="1:6" x14ac:dyDescent="0.25">
      <c r="B955">
        <v>99</v>
      </c>
      <c r="C955">
        <f t="shared" si="52"/>
        <v>45624.273328406904</v>
      </c>
      <c r="D955">
        <f t="shared" si="53"/>
        <v>810.2817811653008</v>
      </c>
      <c r="E955">
        <f t="shared" si="54"/>
        <v>44813.991547241603</v>
      </c>
      <c r="F955">
        <f t="shared" si="55"/>
        <v>45217.317471125163</v>
      </c>
    </row>
    <row r="956" spans="1:6" x14ac:dyDescent="0.25">
      <c r="B956">
        <v>100</v>
      </c>
      <c r="C956">
        <f t="shared" si="52"/>
        <v>45624.273328406904</v>
      </c>
      <c r="D956">
        <f t="shared" si="53"/>
        <v>406.95585724012642</v>
      </c>
      <c r="E956">
        <f t="shared" si="54"/>
        <v>45217.317471166774</v>
      </c>
      <c r="F956">
        <f t="shared" si="55"/>
        <v>-4.1611201595515013E-8</v>
      </c>
    </row>
    <row r="958" spans="1:6" x14ac:dyDescent="0.25">
      <c r="A958" t="s">
        <v>110</v>
      </c>
    </row>
    <row r="959" spans="1:6" x14ac:dyDescent="0.25">
      <c r="B959" t="s">
        <v>97</v>
      </c>
      <c r="C959" t="s">
        <v>24</v>
      </c>
      <c r="D959" t="s">
        <v>101</v>
      </c>
      <c r="E959" t="s">
        <v>99</v>
      </c>
      <c r="F959" t="s">
        <v>100</v>
      </c>
    </row>
    <row r="960" spans="1:6" x14ac:dyDescent="0.25">
      <c r="B960">
        <v>0</v>
      </c>
      <c r="F960">
        <v>3000000</v>
      </c>
    </row>
    <row r="961" spans="2:6" x14ac:dyDescent="0.25">
      <c r="B961">
        <v>1</v>
      </c>
      <c r="C961">
        <f>D961+E961</f>
        <v>57000</v>
      </c>
      <c r="D961">
        <f>F960*0.036/4</f>
        <v>26999.999999999996</v>
      </c>
      <c r="E961">
        <f>F960/100</f>
        <v>30000</v>
      </c>
      <c r="F961">
        <f>F960-E961</f>
        <v>2970000</v>
      </c>
    </row>
    <row r="962" spans="2:6" x14ac:dyDescent="0.25">
      <c r="B962">
        <v>2</v>
      </c>
      <c r="C962">
        <f>D962+E962</f>
        <v>56730</v>
      </c>
      <c r="D962">
        <f>F961*0.036/4</f>
        <v>26729.999999999996</v>
      </c>
      <c r="E962">
        <f>E961</f>
        <v>30000</v>
      </c>
      <c r="F962">
        <f>F961-E962</f>
        <v>2940000</v>
      </c>
    </row>
    <row r="963" spans="2:6" x14ac:dyDescent="0.25">
      <c r="B963">
        <v>3</v>
      </c>
      <c r="C963">
        <f t="shared" ref="C963:C1026" si="56">D963+E963</f>
        <v>56460</v>
      </c>
      <c r="D963">
        <f t="shared" ref="D963:D1026" si="57">F962*0.036/4</f>
        <v>26459.999999999996</v>
      </c>
      <c r="E963">
        <f t="shared" ref="E963:E1026" si="58">E962</f>
        <v>30000</v>
      </c>
      <c r="F963">
        <f t="shared" ref="F963:F1026" si="59">F962-E963</f>
        <v>2910000</v>
      </c>
    </row>
    <row r="964" spans="2:6" x14ac:dyDescent="0.25">
      <c r="B964">
        <v>4</v>
      </c>
      <c r="C964">
        <f t="shared" si="56"/>
        <v>56190</v>
      </c>
      <c r="D964">
        <f t="shared" si="57"/>
        <v>26189.999999999996</v>
      </c>
      <c r="E964">
        <f t="shared" si="58"/>
        <v>30000</v>
      </c>
      <c r="F964">
        <f t="shared" si="59"/>
        <v>2880000</v>
      </c>
    </row>
    <row r="965" spans="2:6" x14ac:dyDescent="0.25">
      <c r="B965">
        <v>5</v>
      </c>
      <c r="C965">
        <f t="shared" si="56"/>
        <v>55920</v>
      </c>
      <c r="D965">
        <f t="shared" si="57"/>
        <v>25919.999999999996</v>
      </c>
      <c r="E965">
        <f t="shared" si="58"/>
        <v>30000</v>
      </c>
      <c r="F965">
        <f t="shared" si="59"/>
        <v>2850000</v>
      </c>
    </row>
    <row r="966" spans="2:6" x14ac:dyDescent="0.25">
      <c r="B966">
        <v>6</v>
      </c>
      <c r="C966">
        <f t="shared" si="56"/>
        <v>55650</v>
      </c>
      <c r="D966">
        <f t="shared" si="57"/>
        <v>25649.999999999996</v>
      </c>
      <c r="E966">
        <f t="shared" si="58"/>
        <v>30000</v>
      </c>
      <c r="F966">
        <f t="shared" si="59"/>
        <v>2820000</v>
      </c>
    </row>
    <row r="967" spans="2:6" x14ac:dyDescent="0.25">
      <c r="B967">
        <v>7</v>
      </c>
      <c r="C967">
        <f t="shared" si="56"/>
        <v>55380</v>
      </c>
      <c r="D967">
        <f t="shared" si="57"/>
        <v>25379.999999999996</v>
      </c>
      <c r="E967">
        <f t="shared" si="58"/>
        <v>30000</v>
      </c>
      <c r="F967">
        <f t="shared" si="59"/>
        <v>2790000</v>
      </c>
    </row>
    <row r="968" spans="2:6" x14ac:dyDescent="0.25">
      <c r="B968">
        <v>8</v>
      </c>
      <c r="C968">
        <f t="shared" si="56"/>
        <v>55110</v>
      </c>
      <c r="D968">
        <f t="shared" si="57"/>
        <v>25109.999999999996</v>
      </c>
      <c r="E968">
        <f t="shared" si="58"/>
        <v>30000</v>
      </c>
      <c r="F968">
        <f t="shared" si="59"/>
        <v>2760000</v>
      </c>
    </row>
    <row r="969" spans="2:6" x14ac:dyDescent="0.25">
      <c r="B969">
        <v>9</v>
      </c>
      <c r="C969">
        <f t="shared" si="56"/>
        <v>54840</v>
      </c>
      <c r="D969">
        <f t="shared" si="57"/>
        <v>24839.999999999996</v>
      </c>
      <c r="E969">
        <f t="shared" si="58"/>
        <v>30000</v>
      </c>
      <c r="F969">
        <f t="shared" si="59"/>
        <v>2730000</v>
      </c>
    </row>
    <row r="970" spans="2:6" x14ac:dyDescent="0.25">
      <c r="B970">
        <v>10</v>
      </c>
      <c r="C970">
        <f t="shared" si="56"/>
        <v>54570</v>
      </c>
      <c r="D970">
        <f t="shared" si="57"/>
        <v>24569.999999999996</v>
      </c>
      <c r="E970">
        <f t="shared" si="58"/>
        <v>30000</v>
      </c>
      <c r="F970">
        <f t="shared" si="59"/>
        <v>2700000</v>
      </c>
    </row>
    <row r="971" spans="2:6" x14ac:dyDescent="0.25">
      <c r="B971">
        <v>11</v>
      </c>
      <c r="C971">
        <f t="shared" si="56"/>
        <v>54300</v>
      </c>
      <c r="D971">
        <f t="shared" si="57"/>
        <v>24299.999999999996</v>
      </c>
      <c r="E971">
        <f t="shared" si="58"/>
        <v>30000</v>
      </c>
      <c r="F971">
        <f t="shared" si="59"/>
        <v>2670000</v>
      </c>
    </row>
    <row r="972" spans="2:6" x14ac:dyDescent="0.25">
      <c r="B972">
        <v>12</v>
      </c>
      <c r="C972">
        <f t="shared" si="56"/>
        <v>54030</v>
      </c>
      <c r="D972">
        <f t="shared" si="57"/>
        <v>24030</v>
      </c>
      <c r="E972">
        <f t="shared" si="58"/>
        <v>30000</v>
      </c>
      <c r="F972">
        <f t="shared" si="59"/>
        <v>2640000</v>
      </c>
    </row>
    <row r="973" spans="2:6" x14ac:dyDescent="0.25">
      <c r="B973">
        <v>13</v>
      </c>
      <c r="C973">
        <f t="shared" si="56"/>
        <v>53760</v>
      </c>
      <c r="D973">
        <f t="shared" si="57"/>
        <v>23760</v>
      </c>
      <c r="E973">
        <f t="shared" si="58"/>
        <v>30000</v>
      </c>
      <c r="F973">
        <f t="shared" si="59"/>
        <v>2610000</v>
      </c>
    </row>
    <row r="974" spans="2:6" x14ac:dyDescent="0.25">
      <c r="B974">
        <v>14</v>
      </c>
      <c r="C974">
        <f t="shared" si="56"/>
        <v>53490</v>
      </c>
      <c r="D974">
        <f t="shared" si="57"/>
        <v>23490</v>
      </c>
      <c r="E974">
        <f t="shared" si="58"/>
        <v>30000</v>
      </c>
      <c r="F974">
        <f t="shared" si="59"/>
        <v>2580000</v>
      </c>
    </row>
    <row r="975" spans="2:6" x14ac:dyDescent="0.25">
      <c r="B975">
        <v>15</v>
      </c>
      <c r="C975">
        <f t="shared" si="56"/>
        <v>53220</v>
      </c>
      <c r="D975">
        <f t="shared" si="57"/>
        <v>23220</v>
      </c>
      <c r="E975">
        <f t="shared" si="58"/>
        <v>30000</v>
      </c>
      <c r="F975">
        <f t="shared" si="59"/>
        <v>2550000</v>
      </c>
    </row>
    <row r="976" spans="2:6" x14ac:dyDescent="0.25">
      <c r="B976">
        <v>16</v>
      </c>
      <c r="C976">
        <f t="shared" si="56"/>
        <v>52950</v>
      </c>
      <c r="D976">
        <f t="shared" si="57"/>
        <v>22950</v>
      </c>
      <c r="E976">
        <f t="shared" si="58"/>
        <v>30000</v>
      </c>
      <c r="F976">
        <f t="shared" si="59"/>
        <v>2520000</v>
      </c>
    </row>
    <row r="977" spans="2:6" x14ac:dyDescent="0.25">
      <c r="B977">
        <v>17</v>
      </c>
      <c r="C977">
        <f t="shared" si="56"/>
        <v>52680</v>
      </c>
      <c r="D977">
        <f t="shared" si="57"/>
        <v>22680</v>
      </c>
      <c r="E977">
        <f t="shared" si="58"/>
        <v>30000</v>
      </c>
      <c r="F977">
        <f t="shared" si="59"/>
        <v>2490000</v>
      </c>
    </row>
    <row r="978" spans="2:6" x14ac:dyDescent="0.25">
      <c r="B978">
        <v>18</v>
      </c>
      <c r="C978">
        <f t="shared" si="56"/>
        <v>52410</v>
      </c>
      <c r="D978">
        <f t="shared" si="57"/>
        <v>22410</v>
      </c>
      <c r="E978">
        <f t="shared" si="58"/>
        <v>30000</v>
      </c>
      <c r="F978">
        <f t="shared" si="59"/>
        <v>2460000</v>
      </c>
    </row>
    <row r="979" spans="2:6" x14ac:dyDescent="0.25">
      <c r="B979">
        <v>19</v>
      </c>
      <c r="C979">
        <f t="shared" si="56"/>
        <v>52140</v>
      </c>
      <c r="D979">
        <f t="shared" si="57"/>
        <v>22140</v>
      </c>
      <c r="E979">
        <f t="shared" si="58"/>
        <v>30000</v>
      </c>
      <c r="F979">
        <f t="shared" si="59"/>
        <v>2430000</v>
      </c>
    </row>
    <row r="980" spans="2:6" x14ac:dyDescent="0.25">
      <c r="B980">
        <v>20</v>
      </c>
      <c r="C980">
        <f t="shared" si="56"/>
        <v>51870</v>
      </c>
      <c r="D980">
        <f t="shared" si="57"/>
        <v>21870</v>
      </c>
      <c r="E980">
        <f t="shared" si="58"/>
        <v>30000</v>
      </c>
      <c r="F980">
        <f t="shared" si="59"/>
        <v>2400000</v>
      </c>
    </row>
    <row r="981" spans="2:6" x14ac:dyDescent="0.25">
      <c r="B981">
        <v>21</v>
      </c>
      <c r="C981">
        <f t="shared" si="56"/>
        <v>51600</v>
      </c>
      <c r="D981">
        <f t="shared" si="57"/>
        <v>21600</v>
      </c>
      <c r="E981">
        <f t="shared" si="58"/>
        <v>30000</v>
      </c>
      <c r="F981">
        <f t="shared" si="59"/>
        <v>2370000</v>
      </c>
    </row>
    <row r="982" spans="2:6" x14ac:dyDescent="0.25">
      <c r="B982">
        <v>22</v>
      </c>
      <c r="C982">
        <f t="shared" si="56"/>
        <v>51330</v>
      </c>
      <c r="D982">
        <f t="shared" si="57"/>
        <v>21330</v>
      </c>
      <c r="E982">
        <f t="shared" si="58"/>
        <v>30000</v>
      </c>
      <c r="F982">
        <f t="shared" si="59"/>
        <v>2340000</v>
      </c>
    </row>
    <row r="983" spans="2:6" x14ac:dyDescent="0.25">
      <c r="B983">
        <v>23</v>
      </c>
      <c r="C983">
        <f t="shared" si="56"/>
        <v>51060</v>
      </c>
      <c r="D983">
        <f t="shared" si="57"/>
        <v>21060</v>
      </c>
      <c r="E983">
        <f t="shared" si="58"/>
        <v>30000</v>
      </c>
      <c r="F983">
        <f t="shared" si="59"/>
        <v>2310000</v>
      </c>
    </row>
    <row r="984" spans="2:6" x14ac:dyDescent="0.25">
      <c r="B984">
        <v>24</v>
      </c>
      <c r="C984">
        <f t="shared" si="56"/>
        <v>50790</v>
      </c>
      <c r="D984">
        <f t="shared" si="57"/>
        <v>20790</v>
      </c>
      <c r="E984">
        <f t="shared" si="58"/>
        <v>30000</v>
      </c>
      <c r="F984">
        <f t="shared" si="59"/>
        <v>2280000</v>
      </c>
    </row>
    <row r="985" spans="2:6" x14ac:dyDescent="0.25">
      <c r="B985">
        <v>25</v>
      </c>
      <c r="C985">
        <f t="shared" si="56"/>
        <v>50520</v>
      </c>
      <c r="D985">
        <f t="shared" si="57"/>
        <v>20520</v>
      </c>
      <c r="E985">
        <f t="shared" si="58"/>
        <v>30000</v>
      </c>
      <c r="F985">
        <f t="shared" si="59"/>
        <v>2250000</v>
      </c>
    </row>
    <row r="986" spans="2:6" x14ac:dyDescent="0.25">
      <c r="B986">
        <v>26</v>
      </c>
      <c r="C986">
        <f t="shared" si="56"/>
        <v>50250</v>
      </c>
      <c r="D986">
        <f t="shared" si="57"/>
        <v>20250</v>
      </c>
      <c r="E986">
        <f t="shared" si="58"/>
        <v>30000</v>
      </c>
      <c r="F986">
        <f t="shared" si="59"/>
        <v>2220000</v>
      </c>
    </row>
    <row r="987" spans="2:6" x14ac:dyDescent="0.25">
      <c r="B987">
        <v>27</v>
      </c>
      <c r="C987">
        <f t="shared" si="56"/>
        <v>49980</v>
      </c>
      <c r="D987">
        <f t="shared" si="57"/>
        <v>19980</v>
      </c>
      <c r="E987">
        <f t="shared" si="58"/>
        <v>30000</v>
      </c>
      <c r="F987">
        <f t="shared" si="59"/>
        <v>2190000</v>
      </c>
    </row>
    <row r="988" spans="2:6" x14ac:dyDescent="0.25">
      <c r="B988">
        <v>28</v>
      </c>
      <c r="C988">
        <f t="shared" si="56"/>
        <v>49710</v>
      </c>
      <c r="D988">
        <f t="shared" si="57"/>
        <v>19710</v>
      </c>
      <c r="E988">
        <f t="shared" si="58"/>
        <v>30000</v>
      </c>
      <c r="F988">
        <f t="shared" si="59"/>
        <v>2160000</v>
      </c>
    </row>
    <row r="989" spans="2:6" x14ac:dyDescent="0.25">
      <c r="B989">
        <v>29</v>
      </c>
      <c r="C989">
        <f t="shared" si="56"/>
        <v>49440</v>
      </c>
      <c r="D989">
        <f t="shared" si="57"/>
        <v>19440</v>
      </c>
      <c r="E989">
        <f t="shared" si="58"/>
        <v>30000</v>
      </c>
      <c r="F989">
        <f t="shared" si="59"/>
        <v>2130000</v>
      </c>
    </row>
    <row r="990" spans="2:6" x14ac:dyDescent="0.25">
      <c r="B990">
        <v>30</v>
      </c>
      <c r="C990">
        <f t="shared" si="56"/>
        <v>49170</v>
      </c>
      <c r="D990">
        <f t="shared" si="57"/>
        <v>19170</v>
      </c>
      <c r="E990">
        <f t="shared" si="58"/>
        <v>30000</v>
      </c>
      <c r="F990">
        <f t="shared" si="59"/>
        <v>2100000</v>
      </c>
    </row>
    <row r="991" spans="2:6" x14ac:dyDescent="0.25">
      <c r="B991">
        <v>31</v>
      </c>
      <c r="C991">
        <f t="shared" si="56"/>
        <v>48900</v>
      </c>
      <c r="D991">
        <f t="shared" si="57"/>
        <v>18900</v>
      </c>
      <c r="E991">
        <f t="shared" si="58"/>
        <v>30000</v>
      </c>
      <c r="F991">
        <f t="shared" si="59"/>
        <v>2070000</v>
      </c>
    </row>
    <row r="992" spans="2:6" x14ac:dyDescent="0.25">
      <c r="B992">
        <v>32</v>
      </c>
      <c r="C992">
        <f t="shared" si="56"/>
        <v>48630</v>
      </c>
      <c r="D992">
        <f t="shared" si="57"/>
        <v>18630</v>
      </c>
      <c r="E992">
        <f t="shared" si="58"/>
        <v>30000</v>
      </c>
      <c r="F992">
        <f t="shared" si="59"/>
        <v>2040000</v>
      </c>
    </row>
    <row r="993" spans="2:6" x14ac:dyDescent="0.25">
      <c r="B993">
        <v>33</v>
      </c>
      <c r="C993">
        <f t="shared" si="56"/>
        <v>48360</v>
      </c>
      <c r="D993">
        <f t="shared" si="57"/>
        <v>18360</v>
      </c>
      <c r="E993">
        <f t="shared" si="58"/>
        <v>30000</v>
      </c>
      <c r="F993">
        <f t="shared" si="59"/>
        <v>2010000</v>
      </c>
    </row>
    <row r="994" spans="2:6" x14ac:dyDescent="0.25">
      <c r="B994">
        <v>34</v>
      </c>
      <c r="C994">
        <f t="shared" si="56"/>
        <v>48090</v>
      </c>
      <c r="D994">
        <f t="shared" si="57"/>
        <v>18090</v>
      </c>
      <c r="E994">
        <f t="shared" si="58"/>
        <v>30000</v>
      </c>
      <c r="F994">
        <f t="shared" si="59"/>
        <v>1980000</v>
      </c>
    </row>
    <row r="995" spans="2:6" x14ac:dyDescent="0.25">
      <c r="B995">
        <v>35</v>
      </c>
      <c r="C995">
        <f t="shared" si="56"/>
        <v>47820</v>
      </c>
      <c r="D995">
        <f t="shared" si="57"/>
        <v>17820</v>
      </c>
      <c r="E995">
        <f t="shared" si="58"/>
        <v>30000</v>
      </c>
      <c r="F995">
        <f t="shared" si="59"/>
        <v>1950000</v>
      </c>
    </row>
    <row r="996" spans="2:6" x14ac:dyDescent="0.25">
      <c r="B996">
        <v>36</v>
      </c>
      <c r="C996">
        <f t="shared" si="56"/>
        <v>47550</v>
      </c>
      <c r="D996">
        <f t="shared" si="57"/>
        <v>17550</v>
      </c>
      <c r="E996">
        <f t="shared" si="58"/>
        <v>30000</v>
      </c>
      <c r="F996">
        <f t="shared" si="59"/>
        <v>1920000</v>
      </c>
    </row>
    <row r="997" spans="2:6" x14ac:dyDescent="0.25">
      <c r="B997">
        <v>37</v>
      </c>
      <c r="C997">
        <f t="shared" si="56"/>
        <v>47280</v>
      </c>
      <c r="D997">
        <f t="shared" si="57"/>
        <v>17280</v>
      </c>
      <c r="E997">
        <f t="shared" si="58"/>
        <v>30000</v>
      </c>
      <c r="F997">
        <f t="shared" si="59"/>
        <v>1890000</v>
      </c>
    </row>
    <row r="998" spans="2:6" x14ac:dyDescent="0.25">
      <c r="B998">
        <v>38</v>
      </c>
      <c r="C998">
        <f t="shared" si="56"/>
        <v>47010</v>
      </c>
      <c r="D998">
        <f t="shared" si="57"/>
        <v>17010</v>
      </c>
      <c r="E998">
        <f t="shared" si="58"/>
        <v>30000</v>
      </c>
      <c r="F998">
        <f t="shared" si="59"/>
        <v>1860000</v>
      </c>
    </row>
    <row r="999" spans="2:6" x14ac:dyDescent="0.25">
      <c r="B999">
        <v>39</v>
      </c>
      <c r="C999">
        <f t="shared" si="56"/>
        <v>46740</v>
      </c>
      <c r="D999">
        <f t="shared" si="57"/>
        <v>16740</v>
      </c>
      <c r="E999">
        <f t="shared" si="58"/>
        <v>30000</v>
      </c>
      <c r="F999">
        <f t="shared" si="59"/>
        <v>1830000</v>
      </c>
    </row>
    <row r="1000" spans="2:6" x14ac:dyDescent="0.25">
      <c r="B1000">
        <v>40</v>
      </c>
      <c r="C1000">
        <f t="shared" si="56"/>
        <v>46470</v>
      </c>
      <c r="D1000">
        <f t="shared" si="57"/>
        <v>16470</v>
      </c>
      <c r="E1000">
        <f t="shared" si="58"/>
        <v>30000</v>
      </c>
      <c r="F1000">
        <f t="shared" si="59"/>
        <v>1800000</v>
      </c>
    </row>
    <row r="1001" spans="2:6" x14ac:dyDescent="0.25">
      <c r="B1001">
        <v>41</v>
      </c>
      <c r="C1001">
        <f t="shared" si="56"/>
        <v>46200</v>
      </c>
      <c r="D1001">
        <f t="shared" si="57"/>
        <v>16199.999999999998</v>
      </c>
      <c r="E1001">
        <f t="shared" si="58"/>
        <v>30000</v>
      </c>
      <c r="F1001">
        <f t="shared" si="59"/>
        <v>1770000</v>
      </c>
    </row>
    <row r="1002" spans="2:6" x14ac:dyDescent="0.25">
      <c r="B1002">
        <v>42</v>
      </c>
      <c r="C1002">
        <f t="shared" si="56"/>
        <v>45930</v>
      </c>
      <c r="D1002">
        <f t="shared" si="57"/>
        <v>15929.999999999998</v>
      </c>
      <c r="E1002">
        <f t="shared" si="58"/>
        <v>30000</v>
      </c>
      <c r="F1002">
        <f t="shared" si="59"/>
        <v>1740000</v>
      </c>
    </row>
    <row r="1003" spans="2:6" x14ac:dyDescent="0.25">
      <c r="B1003">
        <v>43</v>
      </c>
      <c r="C1003">
        <f t="shared" si="56"/>
        <v>45660</v>
      </c>
      <c r="D1003">
        <f t="shared" si="57"/>
        <v>15659.999999999998</v>
      </c>
      <c r="E1003">
        <f t="shared" si="58"/>
        <v>30000</v>
      </c>
      <c r="F1003">
        <f t="shared" si="59"/>
        <v>1710000</v>
      </c>
    </row>
    <row r="1004" spans="2:6" x14ac:dyDescent="0.25">
      <c r="B1004">
        <v>44</v>
      </c>
      <c r="C1004">
        <f t="shared" si="56"/>
        <v>45390</v>
      </c>
      <c r="D1004">
        <f t="shared" si="57"/>
        <v>15389.999999999998</v>
      </c>
      <c r="E1004">
        <f t="shared" si="58"/>
        <v>30000</v>
      </c>
      <c r="F1004">
        <f t="shared" si="59"/>
        <v>1680000</v>
      </c>
    </row>
    <row r="1005" spans="2:6" x14ac:dyDescent="0.25">
      <c r="B1005">
        <v>45</v>
      </c>
      <c r="C1005">
        <f t="shared" si="56"/>
        <v>45120</v>
      </c>
      <c r="D1005">
        <f t="shared" si="57"/>
        <v>15119.999999999998</v>
      </c>
      <c r="E1005">
        <f t="shared" si="58"/>
        <v>30000</v>
      </c>
      <c r="F1005">
        <f t="shared" si="59"/>
        <v>1650000</v>
      </c>
    </row>
    <row r="1006" spans="2:6" x14ac:dyDescent="0.25">
      <c r="B1006">
        <v>46</v>
      </c>
      <c r="C1006">
        <f t="shared" si="56"/>
        <v>44850</v>
      </c>
      <c r="D1006">
        <f t="shared" si="57"/>
        <v>14849.999999999998</v>
      </c>
      <c r="E1006">
        <f t="shared" si="58"/>
        <v>30000</v>
      </c>
      <c r="F1006">
        <f t="shared" si="59"/>
        <v>1620000</v>
      </c>
    </row>
    <row r="1007" spans="2:6" x14ac:dyDescent="0.25">
      <c r="B1007">
        <v>47</v>
      </c>
      <c r="C1007">
        <f t="shared" si="56"/>
        <v>44580</v>
      </c>
      <c r="D1007">
        <f t="shared" si="57"/>
        <v>14579.999999999998</v>
      </c>
      <c r="E1007">
        <f t="shared" si="58"/>
        <v>30000</v>
      </c>
      <c r="F1007">
        <f t="shared" si="59"/>
        <v>1590000</v>
      </c>
    </row>
    <row r="1008" spans="2:6" x14ac:dyDescent="0.25">
      <c r="B1008">
        <v>48</v>
      </c>
      <c r="C1008">
        <f t="shared" si="56"/>
        <v>44310</v>
      </c>
      <c r="D1008">
        <f t="shared" si="57"/>
        <v>14309.999999999998</v>
      </c>
      <c r="E1008">
        <f t="shared" si="58"/>
        <v>30000</v>
      </c>
      <c r="F1008">
        <f t="shared" si="59"/>
        <v>1560000</v>
      </c>
    </row>
    <row r="1009" spans="2:6" x14ac:dyDescent="0.25">
      <c r="B1009">
        <v>49</v>
      </c>
      <c r="C1009">
        <f t="shared" si="56"/>
        <v>44040</v>
      </c>
      <c r="D1009">
        <f t="shared" si="57"/>
        <v>14039.999999999998</v>
      </c>
      <c r="E1009">
        <f t="shared" si="58"/>
        <v>30000</v>
      </c>
      <c r="F1009">
        <f t="shared" si="59"/>
        <v>1530000</v>
      </c>
    </row>
    <row r="1010" spans="2:6" x14ac:dyDescent="0.25">
      <c r="B1010">
        <v>50</v>
      </c>
      <c r="C1010">
        <f t="shared" si="56"/>
        <v>43770</v>
      </c>
      <c r="D1010">
        <f t="shared" si="57"/>
        <v>13769.999999999998</v>
      </c>
      <c r="E1010">
        <f t="shared" si="58"/>
        <v>30000</v>
      </c>
      <c r="F1010">
        <f t="shared" si="59"/>
        <v>1500000</v>
      </c>
    </row>
    <row r="1011" spans="2:6" x14ac:dyDescent="0.25">
      <c r="B1011">
        <v>51</v>
      </c>
      <c r="C1011">
        <f t="shared" si="56"/>
        <v>43500</v>
      </c>
      <c r="D1011">
        <f t="shared" si="57"/>
        <v>13499.999999999998</v>
      </c>
      <c r="E1011">
        <f t="shared" si="58"/>
        <v>30000</v>
      </c>
      <c r="F1011">
        <f t="shared" si="59"/>
        <v>1470000</v>
      </c>
    </row>
    <row r="1012" spans="2:6" x14ac:dyDescent="0.25">
      <c r="B1012">
        <v>52</v>
      </c>
      <c r="C1012">
        <f t="shared" si="56"/>
        <v>43230</v>
      </c>
      <c r="D1012">
        <f t="shared" si="57"/>
        <v>13229.999999999998</v>
      </c>
      <c r="E1012">
        <f t="shared" si="58"/>
        <v>30000</v>
      </c>
      <c r="F1012">
        <f t="shared" si="59"/>
        <v>1440000</v>
      </c>
    </row>
    <row r="1013" spans="2:6" x14ac:dyDescent="0.25">
      <c r="B1013">
        <v>53</v>
      </c>
      <c r="C1013">
        <f t="shared" si="56"/>
        <v>42960</v>
      </c>
      <c r="D1013">
        <f t="shared" si="57"/>
        <v>12959.999999999998</v>
      </c>
      <c r="E1013">
        <f t="shared" si="58"/>
        <v>30000</v>
      </c>
      <c r="F1013">
        <f t="shared" si="59"/>
        <v>1410000</v>
      </c>
    </row>
    <row r="1014" spans="2:6" x14ac:dyDescent="0.25">
      <c r="B1014">
        <v>54</v>
      </c>
      <c r="C1014">
        <f t="shared" si="56"/>
        <v>42690</v>
      </c>
      <c r="D1014">
        <f t="shared" si="57"/>
        <v>12689.999999999998</v>
      </c>
      <c r="E1014">
        <f t="shared" si="58"/>
        <v>30000</v>
      </c>
      <c r="F1014">
        <f t="shared" si="59"/>
        <v>1380000</v>
      </c>
    </row>
    <row r="1015" spans="2:6" x14ac:dyDescent="0.25">
      <c r="B1015">
        <v>55</v>
      </c>
      <c r="C1015">
        <f t="shared" si="56"/>
        <v>42420</v>
      </c>
      <c r="D1015">
        <f t="shared" si="57"/>
        <v>12419.999999999998</v>
      </c>
      <c r="E1015">
        <f t="shared" si="58"/>
        <v>30000</v>
      </c>
      <c r="F1015">
        <f t="shared" si="59"/>
        <v>1350000</v>
      </c>
    </row>
    <row r="1016" spans="2:6" x14ac:dyDescent="0.25">
      <c r="B1016">
        <v>56</v>
      </c>
      <c r="C1016">
        <f t="shared" si="56"/>
        <v>42150</v>
      </c>
      <c r="D1016">
        <f t="shared" si="57"/>
        <v>12149.999999999998</v>
      </c>
      <c r="E1016">
        <f t="shared" si="58"/>
        <v>30000</v>
      </c>
      <c r="F1016">
        <f t="shared" si="59"/>
        <v>1320000</v>
      </c>
    </row>
    <row r="1017" spans="2:6" x14ac:dyDescent="0.25">
      <c r="B1017">
        <v>57</v>
      </c>
      <c r="C1017">
        <f t="shared" si="56"/>
        <v>41880</v>
      </c>
      <c r="D1017">
        <f t="shared" si="57"/>
        <v>11880</v>
      </c>
      <c r="E1017">
        <f t="shared" si="58"/>
        <v>30000</v>
      </c>
      <c r="F1017">
        <f t="shared" si="59"/>
        <v>1290000</v>
      </c>
    </row>
    <row r="1018" spans="2:6" x14ac:dyDescent="0.25">
      <c r="B1018">
        <v>58</v>
      </c>
      <c r="C1018">
        <f t="shared" si="56"/>
        <v>41610</v>
      </c>
      <c r="D1018">
        <f t="shared" si="57"/>
        <v>11610</v>
      </c>
      <c r="E1018">
        <f t="shared" si="58"/>
        <v>30000</v>
      </c>
      <c r="F1018">
        <f t="shared" si="59"/>
        <v>1260000</v>
      </c>
    </row>
    <row r="1019" spans="2:6" x14ac:dyDescent="0.25">
      <c r="B1019">
        <v>59</v>
      </c>
      <c r="C1019">
        <f t="shared" si="56"/>
        <v>41340</v>
      </c>
      <c r="D1019">
        <f t="shared" si="57"/>
        <v>11340</v>
      </c>
      <c r="E1019">
        <f t="shared" si="58"/>
        <v>30000</v>
      </c>
      <c r="F1019">
        <f t="shared" si="59"/>
        <v>1230000</v>
      </c>
    </row>
    <row r="1020" spans="2:6" x14ac:dyDescent="0.25">
      <c r="B1020">
        <v>60</v>
      </c>
      <c r="C1020">
        <f t="shared" si="56"/>
        <v>41070</v>
      </c>
      <c r="D1020">
        <f t="shared" si="57"/>
        <v>11070</v>
      </c>
      <c r="E1020">
        <f t="shared" si="58"/>
        <v>30000</v>
      </c>
      <c r="F1020">
        <f t="shared" si="59"/>
        <v>1200000</v>
      </c>
    </row>
    <row r="1021" spans="2:6" x14ac:dyDescent="0.25">
      <c r="B1021">
        <v>61</v>
      </c>
      <c r="C1021">
        <f t="shared" si="56"/>
        <v>40800</v>
      </c>
      <c r="D1021">
        <f t="shared" si="57"/>
        <v>10800</v>
      </c>
      <c r="E1021">
        <f t="shared" si="58"/>
        <v>30000</v>
      </c>
      <c r="F1021">
        <f t="shared" si="59"/>
        <v>1170000</v>
      </c>
    </row>
    <row r="1022" spans="2:6" x14ac:dyDescent="0.25">
      <c r="B1022">
        <v>62</v>
      </c>
      <c r="C1022">
        <f t="shared" si="56"/>
        <v>40530</v>
      </c>
      <c r="D1022">
        <f t="shared" si="57"/>
        <v>10530</v>
      </c>
      <c r="E1022">
        <f t="shared" si="58"/>
        <v>30000</v>
      </c>
      <c r="F1022">
        <f t="shared" si="59"/>
        <v>1140000</v>
      </c>
    </row>
    <row r="1023" spans="2:6" x14ac:dyDescent="0.25">
      <c r="B1023">
        <v>63</v>
      </c>
      <c r="C1023">
        <f t="shared" si="56"/>
        <v>40260</v>
      </c>
      <c r="D1023">
        <f t="shared" si="57"/>
        <v>10260</v>
      </c>
      <c r="E1023">
        <f t="shared" si="58"/>
        <v>30000</v>
      </c>
      <c r="F1023">
        <f t="shared" si="59"/>
        <v>1110000</v>
      </c>
    </row>
    <row r="1024" spans="2:6" x14ac:dyDescent="0.25">
      <c r="B1024">
        <v>64</v>
      </c>
      <c r="C1024">
        <f t="shared" si="56"/>
        <v>39990</v>
      </c>
      <c r="D1024">
        <f t="shared" si="57"/>
        <v>9990</v>
      </c>
      <c r="E1024">
        <f t="shared" si="58"/>
        <v>30000</v>
      </c>
      <c r="F1024">
        <f t="shared" si="59"/>
        <v>1080000</v>
      </c>
    </row>
    <row r="1025" spans="2:6" x14ac:dyDescent="0.25">
      <c r="B1025">
        <v>65</v>
      </c>
      <c r="C1025">
        <f t="shared" si="56"/>
        <v>39720</v>
      </c>
      <c r="D1025">
        <f t="shared" si="57"/>
        <v>9720</v>
      </c>
      <c r="E1025">
        <f t="shared" si="58"/>
        <v>30000</v>
      </c>
      <c r="F1025">
        <f t="shared" si="59"/>
        <v>1050000</v>
      </c>
    </row>
    <row r="1026" spans="2:6" x14ac:dyDescent="0.25">
      <c r="B1026">
        <v>66</v>
      </c>
      <c r="C1026">
        <f t="shared" si="56"/>
        <v>39450</v>
      </c>
      <c r="D1026">
        <f t="shared" si="57"/>
        <v>9450</v>
      </c>
      <c r="E1026">
        <f t="shared" si="58"/>
        <v>30000</v>
      </c>
      <c r="F1026">
        <f t="shared" si="59"/>
        <v>1020000</v>
      </c>
    </row>
    <row r="1027" spans="2:6" x14ac:dyDescent="0.25">
      <c r="B1027">
        <v>67</v>
      </c>
      <c r="C1027">
        <f t="shared" ref="C1027:C1060" si="60">D1027+E1027</f>
        <v>39180</v>
      </c>
      <c r="D1027">
        <f t="shared" ref="D1027:D1060" si="61">F1026*0.036/4</f>
        <v>9180</v>
      </c>
      <c r="E1027">
        <f t="shared" ref="E1027:E1060" si="62">E1026</f>
        <v>30000</v>
      </c>
      <c r="F1027">
        <f t="shared" ref="F1027:F1060" si="63">F1026-E1027</f>
        <v>990000</v>
      </c>
    </row>
    <row r="1028" spans="2:6" x14ac:dyDescent="0.25">
      <c r="B1028">
        <v>68</v>
      </c>
      <c r="C1028">
        <f t="shared" si="60"/>
        <v>38910</v>
      </c>
      <c r="D1028">
        <f t="shared" si="61"/>
        <v>8910</v>
      </c>
      <c r="E1028">
        <f t="shared" si="62"/>
        <v>30000</v>
      </c>
      <c r="F1028">
        <f t="shared" si="63"/>
        <v>960000</v>
      </c>
    </row>
    <row r="1029" spans="2:6" x14ac:dyDescent="0.25">
      <c r="B1029">
        <v>69</v>
      </c>
      <c r="C1029">
        <f t="shared" si="60"/>
        <v>38640</v>
      </c>
      <c r="D1029">
        <f t="shared" si="61"/>
        <v>8640</v>
      </c>
      <c r="E1029">
        <f t="shared" si="62"/>
        <v>30000</v>
      </c>
      <c r="F1029">
        <f t="shared" si="63"/>
        <v>930000</v>
      </c>
    </row>
    <row r="1030" spans="2:6" x14ac:dyDescent="0.25">
      <c r="B1030">
        <v>70</v>
      </c>
      <c r="C1030">
        <f t="shared" si="60"/>
        <v>38370</v>
      </c>
      <c r="D1030">
        <f t="shared" si="61"/>
        <v>8370</v>
      </c>
      <c r="E1030">
        <f t="shared" si="62"/>
        <v>30000</v>
      </c>
      <c r="F1030">
        <f t="shared" si="63"/>
        <v>900000</v>
      </c>
    </row>
    <row r="1031" spans="2:6" x14ac:dyDescent="0.25">
      <c r="B1031">
        <v>71</v>
      </c>
      <c r="C1031">
        <f t="shared" si="60"/>
        <v>38100</v>
      </c>
      <c r="D1031">
        <f t="shared" si="61"/>
        <v>8099.9999999999991</v>
      </c>
      <c r="E1031">
        <f t="shared" si="62"/>
        <v>30000</v>
      </c>
      <c r="F1031">
        <f t="shared" si="63"/>
        <v>870000</v>
      </c>
    </row>
    <row r="1032" spans="2:6" x14ac:dyDescent="0.25">
      <c r="B1032">
        <v>72</v>
      </c>
      <c r="C1032">
        <f t="shared" si="60"/>
        <v>37830</v>
      </c>
      <c r="D1032">
        <f t="shared" si="61"/>
        <v>7829.9999999999991</v>
      </c>
      <c r="E1032">
        <f t="shared" si="62"/>
        <v>30000</v>
      </c>
      <c r="F1032">
        <f t="shared" si="63"/>
        <v>840000</v>
      </c>
    </row>
    <row r="1033" spans="2:6" x14ac:dyDescent="0.25">
      <c r="B1033">
        <v>73</v>
      </c>
      <c r="C1033">
        <f t="shared" si="60"/>
        <v>37560</v>
      </c>
      <c r="D1033">
        <f t="shared" si="61"/>
        <v>7559.9999999999991</v>
      </c>
      <c r="E1033">
        <f t="shared" si="62"/>
        <v>30000</v>
      </c>
      <c r="F1033">
        <f t="shared" si="63"/>
        <v>810000</v>
      </c>
    </row>
    <row r="1034" spans="2:6" x14ac:dyDescent="0.25">
      <c r="B1034">
        <v>74</v>
      </c>
      <c r="C1034">
        <f t="shared" si="60"/>
        <v>37290</v>
      </c>
      <c r="D1034">
        <f t="shared" si="61"/>
        <v>7289.9999999999991</v>
      </c>
      <c r="E1034">
        <f t="shared" si="62"/>
        <v>30000</v>
      </c>
      <c r="F1034">
        <f t="shared" si="63"/>
        <v>780000</v>
      </c>
    </row>
    <row r="1035" spans="2:6" x14ac:dyDescent="0.25">
      <c r="B1035">
        <v>75</v>
      </c>
      <c r="C1035">
        <f t="shared" si="60"/>
        <v>37020</v>
      </c>
      <c r="D1035">
        <f t="shared" si="61"/>
        <v>7019.9999999999991</v>
      </c>
      <c r="E1035">
        <f t="shared" si="62"/>
        <v>30000</v>
      </c>
      <c r="F1035">
        <f t="shared" si="63"/>
        <v>750000</v>
      </c>
    </row>
    <row r="1036" spans="2:6" x14ac:dyDescent="0.25">
      <c r="B1036">
        <v>76</v>
      </c>
      <c r="C1036">
        <f t="shared" si="60"/>
        <v>36750</v>
      </c>
      <c r="D1036">
        <f t="shared" si="61"/>
        <v>6749.9999999999991</v>
      </c>
      <c r="E1036">
        <f t="shared" si="62"/>
        <v>30000</v>
      </c>
      <c r="F1036">
        <f t="shared" si="63"/>
        <v>720000</v>
      </c>
    </row>
    <row r="1037" spans="2:6" x14ac:dyDescent="0.25">
      <c r="B1037">
        <v>77</v>
      </c>
      <c r="C1037">
        <f t="shared" si="60"/>
        <v>36480</v>
      </c>
      <c r="D1037">
        <f t="shared" si="61"/>
        <v>6479.9999999999991</v>
      </c>
      <c r="E1037">
        <f t="shared" si="62"/>
        <v>30000</v>
      </c>
      <c r="F1037">
        <f t="shared" si="63"/>
        <v>690000</v>
      </c>
    </row>
    <row r="1038" spans="2:6" x14ac:dyDescent="0.25">
      <c r="B1038">
        <v>78</v>
      </c>
      <c r="C1038">
        <f t="shared" si="60"/>
        <v>36210</v>
      </c>
      <c r="D1038">
        <f t="shared" si="61"/>
        <v>6209.9999999999991</v>
      </c>
      <c r="E1038">
        <f t="shared" si="62"/>
        <v>30000</v>
      </c>
      <c r="F1038">
        <f t="shared" si="63"/>
        <v>660000</v>
      </c>
    </row>
    <row r="1039" spans="2:6" x14ac:dyDescent="0.25">
      <c r="B1039">
        <v>79</v>
      </c>
      <c r="C1039">
        <f t="shared" si="60"/>
        <v>35940</v>
      </c>
      <c r="D1039">
        <f t="shared" si="61"/>
        <v>5940</v>
      </c>
      <c r="E1039">
        <f t="shared" si="62"/>
        <v>30000</v>
      </c>
      <c r="F1039">
        <f t="shared" si="63"/>
        <v>630000</v>
      </c>
    </row>
    <row r="1040" spans="2:6" x14ac:dyDescent="0.25">
      <c r="B1040">
        <v>80</v>
      </c>
      <c r="C1040">
        <f t="shared" si="60"/>
        <v>35670</v>
      </c>
      <c r="D1040">
        <f t="shared" si="61"/>
        <v>5670</v>
      </c>
      <c r="E1040">
        <f t="shared" si="62"/>
        <v>30000</v>
      </c>
      <c r="F1040">
        <f t="shared" si="63"/>
        <v>600000</v>
      </c>
    </row>
    <row r="1041" spans="2:6" x14ac:dyDescent="0.25">
      <c r="B1041">
        <v>81</v>
      </c>
      <c r="C1041">
        <f t="shared" si="60"/>
        <v>35400</v>
      </c>
      <c r="D1041">
        <f t="shared" si="61"/>
        <v>5400</v>
      </c>
      <c r="E1041">
        <f t="shared" si="62"/>
        <v>30000</v>
      </c>
      <c r="F1041">
        <f t="shared" si="63"/>
        <v>570000</v>
      </c>
    </row>
    <row r="1042" spans="2:6" x14ac:dyDescent="0.25">
      <c r="B1042">
        <v>82</v>
      </c>
      <c r="C1042">
        <f t="shared" si="60"/>
        <v>35130</v>
      </c>
      <c r="D1042">
        <f t="shared" si="61"/>
        <v>5130</v>
      </c>
      <c r="E1042">
        <f t="shared" si="62"/>
        <v>30000</v>
      </c>
      <c r="F1042">
        <f t="shared" si="63"/>
        <v>540000</v>
      </c>
    </row>
    <row r="1043" spans="2:6" x14ac:dyDescent="0.25">
      <c r="B1043">
        <v>83</v>
      </c>
      <c r="C1043">
        <f t="shared" si="60"/>
        <v>34860</v>
      </c>
      <c r="D1043">
        <f t="shared" si="61"/>
        <v>4860</v>
      </c>
      <c r="E1043">
        <f t="shared" si="62"/>
        <v>30000</v>
      </c>
      <c r="F1043">
        <f t="shared" si="63"/>
        <v>510000</v>
      </c>
    </row>
    <row r="1044" spans="2:6" x14ac:dyDescent="0.25">
      <c r="B1044">
        <v>84</v>
      </c>
      <c r="C1044">
        <f t="shared" si="60"/>
        <v>34590</v>
      </c>
      <c r="D1044">
        <f t="shared" si="61"/>
        <v>4590</v>
      </c>
      <c r="E1044">
        <f t="shared" si="62"/>
        <v>30000</v>
      </c>
      <c r="F1044">
        <f t="shared" si="63"/>
        <v>480000</v>
      </c>
    </row>
    <row r="1045" spans="2:6" x14ac:dyDescent="0.25">
      <c r="B1045">
        <v>85</v>
      </c>
      <c r="C1045">
        <f t="shared" si="60"/>
        <v>34320</v>
      </c>
      <c r="D1045">
        <f t="shared" si="61"/>
        <v>4320</v>
      </c>
      <c r="E1045">
        <f t="shared" si="62"/>
        <v>30000</v>
      </c>
      <c r="F1045">
        <f t="shared" si="63"/>
        <v>450000</v>
      </c>
    </row>
    <row r="1046" spans="2:6" x14ac:dyDescent="0.25">
      <c r="B1046">
        <v>86</v>
      </c>
      <c r="C1046">
        <f t="shared" si="60"/>
        <v>34050</v>
      </c>
      <c r="D1046">
        <f t="shared" si="61"/>
        <v>4049.9999999999995</v>
      </c>
      <c r="E1046">
        <f t="shared" si="62"/>
        <v>30000</v>
      </c>
      <c r="F1046">
        <f t="shared" si="63"/>
        <v>420000</v>
      </c>
    </row>
    <row r="1047" spans="2:6" x14ac:dyDescent="0.25">
      <c r="B1047">
        <v>87</v>
      </c>
      <c r="C1047">
        <f t="shared" si="60"/>
        <v>33780</v>
      </c>
      <c r="D1047">
        <f t="shared" si="61"/>
        <v>3779.9999999999995</v>
      </c>
      <c r="E1047">
        <f t="shared" si="62"/>
        <v>30000</v>
      </c>
      <c r="F1047">
        <f t="shared" si="63"/>
        <v>390000</v>
      </c>
    </row>
    <row r="1048" spans="2:6" x14ac:dyDescent="0.25">
      <c r="B1048">
        <v>88</v>
      </c>
      <c r="C1048">
        <f t="shared" si="60"/>
        <v>33510</v>
      </c>
      <c r="D1048">
        <f t="shared" si="61"/>
        <v>3509.9999999999995</v>
      </c>
      <c r="E1048">
        <f t="shared" si="62"/>
        <v>30000</v>
      </c>
      <c r="F1048">
        <f t="shared" si="63"/>
        <v>360000</v>
      </c>
    </row>
    <row r="1049" spans="2:6" x14ac:dyDescent="0.25">
      <c r="B1049">
        <v>89</v>
      </c>
      <c r="C1049">
        <f t="shared" si="60"/>
        <v>33240</v>
      </c>
      <c r="D1049">
        <f t="shared" si="61"/>
        <v>3239.9999999999995</v>
      </c>
      <c r="E1049">
        <f t="shared" si="62"/>
        <v>30000</v>
      </c>
      <c r="F1049">
        <f t="shared" si="63"/>
        <v>330000</v>
      </c>
    </row>
    <row r="1050" spans="2:6" x14ac:dyDescent="0.25">
      <c r="B1050">
        <v>90</v>
      </c>
      <c r="C1050">
        <f t="shared" si="60"/>
        <v>32970</v>
      </c>
      <c r="D1050">
        <f t="shared" si="61"/>
        <v>2970</v>
      </c>
      <c r="E1050">
        <f t="shared" si="62"/>
        <v>30000</v>
      </c>
      <c r="F1050">
        <f t="shared" si="63"/>
        <v>300000</v>
      </c>
    </row>
    <row r="1051" spans="2:6" x14ac:dyDescent="0.25">
      <c r="B1051">
        <v>91</v>
      </c>
      <c r="C1051">
        <f t="shared" si="60"/>
        <v>32700</v>
      </c>
      <c r="D1051">
        <f t="shared" si="61"/>
        <v>2700</v>
      </c>
      <c r="E1051">
        <f t="shared" si="62"/>
        <v>30000</v>
      </c>
      <c r="F1051">
        <f t="shared" si="63"/>
        <v>270000</v>
      </c>
    </row>
    <row r="1052" spans="2:6" x14ac:dyDescent="0.25">
      <c r="B1052">
        <v>92</v>
      </c>
      <c r="C1052">
        <f t="shared" si="60"/>
        <v>32430</v>
      </c>
      <c r="D1052">
        <f t="shared" si="61"/>
        <v>2430</v>
      </c>
      <c r="E1052">
        <f t="shared" si="62"/>
        <v>30000</v>
      </c>
      <c r="F1052">
        <f t="shared" si="63"/>
        <v>240000</v>
      </c>
    </row>
    <row r="1053" spans="2:6" x14ac:dyDescent="0.25">
      <c r="B1053">
        <v>93</v>
      </c>
      <c r="C1053">
        <f t="shared" si="60"/>
        <v>32160</v>
      </c>
      <c r="D1053">
        <f t="shared" si="61"/>
        <v>2160</v>
      </c>
      <c r="E1053">
        <f t="shared" si="62"/>
        <v>30000</v>
      </c>
      <c r="F1053">
        <f t="shared" si="63"/>
        <v>210000</v>
      </c>
    </row>
    <row r="1054" spans="2:6" x14ac:dyDescent="0.25">
      <c r="B1054">
        <v>94</v>
      </c>
      <c r="C1054">
        <f t="shared" si="60"/>
        <v>31890</v>
      </c>
      <c r="D1054">
        <f t="shared" si="61"/>
        <v>1889.9999999999998</v>
      </c>
      <c r="E1054">
        <f t="shared" si="62"/>
        <v>30000</v>
      </c>
      <c r="F1054">
        <f t="shared" si="63"/>
        <v>180000</v>
      </c>
    </row>
    <row r="1055" spans="2:6" x14ac:dyDescent="0.25">
      <c r="B1055">
        <v>95</v>
      </c>
      <c r="C1055">
        <f t="shared" si="60"/>
        <v>31620</v>
      </c>
      <c r="D1055">
        <f t="shared" si="61"/>
        <v>1619.9999999999998</v>
      </c>
      <c r="E1055">
        <f t="shared" si="62"/>
        <v>30000</v>
      </c>
      <c r="F1055">
        <f t="shared" si="63"/>
        <v>150000</v>
      </c>
    </row>
    <row r="1056" spans="2:6" x14ac:dyDescent="0.25">
      <c r="B1056">
        <v>96</v>
      </c>
      <c r="C1056">
        <f t="shared" si="60"/>
        <v>31350</v>
      </c>
      <c r="D1056">
        <f t="shared" si="61"/>
        <v>1350</v>
      </c>
      <c r="E1056">
        <f t="shared" si="62"/>
        <v>30000</v>
      </c>
      <c r="F1056">
        <f t="shared" si="63"/>
        <v>120000</v>
      </c>
    </row>
    <row r="1057" spans="2:6" x14ac:dyDescent="0.25">
      <c r="B1057">
        <v>97</v>
      </c>
      <c r="C1057">
        <f t="shared" si="60"/>
        <v>31080</v>
      </c>
      <c r="D1057">
        <f t="shared" si="61"/>
        <v>1080</v>
      </c>
      <c r="E1057">
        <f t="shared" si="62"/>
        <v>30000</v>
      </c>
      <c r="F1057">
        <f t="shared" si="63"/>
        <v>90000</v>
      </c>
    </row>
    <row r="1058" spans="2:6" x14ac:dyDescent="0.25">
      <c r="B1058">
        <v>98</v>
      </c>
      <c r="C1058">
        <f t="shared" si="60"/>
        <v>30810</v>
      </c>
      <c r="D1058">
        <f t="shared" si="61"/>
        <v>809.99999999999989</v>
      </c>
      <c r="E1058">
        <f t="shared" si="62"/>
        <v>30000</v>
      </c>
      <c r="F1058">
        <f t="shared" si="63"/>
        <v>60000</v>
      </c>
    </row>
    <row r="1059" spans="2:6" x14ac:dyDescent="0.25">
      <c r="B1059">
        <v>99</v>
      </c>
      <c r="C1059">
        <f t="shared" si="60"/>
        <v>30540</v>
      </c>
      <c r="D1059">
        <f t="shared" si="61"/>
        <v>540</v>
      </c>
      <c r="E1059">
        <f t="shared" si="62"/>
        <v>30000</v>
      </c>
      <c r="F1059">
        <f t="shared" si="63"/>
        <v>30000</v>
      </c>
    </row>
    <row r="1060" spans="2:6" x14ac:dyDescent="0.25">
      <c r="B1060">
        <v>100</v>
      </c>
      <c r="C1060">
        <f t="shared" si="60"/>
        <v>30270</v>
      </c>
      <c r="D1060">
        <f t="shared" si="61"/>
        <v>270</v>
      </c>
      <c r="E1060">
        <f t="shared" si="62"/>
        <v>30000</v>
      </c>
      <c r="F1060">
        <f t="shared" si="63"/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Prvni den</vt:lpstr>
      <vt:lpstr>Druhy 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2023-02-07T09:20:47Z</dcterms:created>
  <dcterms:modified xsi:type="dcterms:W3CDTF">2023-02-08T14:24:24Z</dcterms:modified>
</cp:coreProperties>
</file>