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APOT\"/>
    </mc:Choice>
  </mc:AlternateContent>
  <xr:revisionPtr revIDLastSave="0" documentId="8_{ECD79122-936D-4422-BA75-55FB0902A484}" xr6:coauthVersionLast="47" xr6:coauthVersionMax="47" xr10:uidLastSave="{00000000-0000-0000-0000-000000000000}"/>
  <bookViews>
    <workbookView xWindow="-120" yWindow="-120" windowWidth="29040" windowHeight="15720" activeTab="1" xr2:uid="{58A2D381-C41D-4CB0-89BA-B2AA27B2A016}"/>
  </bookViews>
  <sheets>
    <sheet name="Cut_off" sheetId="2" r:id="rId1"/>
    <sheet name="M-factor_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34" i="1" l="1"/>
  <c r="AQ218" i="1"/>
  <c r="AQ221" i="1" s="1" a="1"/>
  <c r="AN221" i="1" a="1"/>
  <c r="AN221" i="1" s="1"/>
  <c r="AO221" i="1"/>
  <c r="AO218" i="1"/>
  <c r="AN218" i="1"/>
  <c r="AO217" i="1"/>
  <c r="AQ217" i="1"/>
  <c r="AL206" i="1" a="1"/>
  <c r="AL206" i="1" s="1"/>
  <c r="AI226" i="1" a="1"/>
  <c r="AI226" i="1" s="1"/>
  <c r="AI227" i="1"/>
  <c r="AI228" i="1"/>
  <c r="AC226" i="1" a="1"/>
  <c r="AC226" i="1" s="1"/>
  <c r="AD227" i="1"/>
  <c r="AF228" i="1"/>
  <c r="AJ223" i="1"/>
  <c r="AJ222" i="1"/>
  <c r="AJ221" i="1"/>
  <c r="AJ220" i="1"/>
  <c r="AF223" i="1"/>
  <c r="AE223" i="1"/>
  <c r="AF222" i="1"/>
  <c r="AE222" i="1"/>
  <c r="AD222" i="1" a="1"/>
  <c r="AD222" i="1" s="1"/>
  <c r="AD223" i="1"/>
  <c r="AE221" i="1"/>
  <c r="AF221" i="1"/>
  <c r="AD221" i="1"/>
  <c r="AC221" i="1" a="1"/>
  <c r="AC223" i="1" s="1"/>
  <c r="AC221" i="1"/>
  <c r="AC222" i="1"/>
  <c r="AF220" i="1"/>
  <c r="AE220" i="1"/>
  <c r="AD220" i="1"/>
  <c r="AC220" i="1"/>
  <c r="AE217" i="1"/>
  <c r="AD216" i="1" a="1"/>
  <c r="AD216" i="1" s="1"/>
  <c r="AD217" i="1"/>
  <c r="AC215" i="1" a="1"/>
  <c r="AC215" i="1" s="1"/>
  <c r="AC206" i="1" a="1"/>
  <c r="AC206" i="1" s="1"/>
  <c r="Y229" i="1"/>
  <c r="X229" i="1"/>
  <c r="W229" i="1"/>
  <c r="V229" i="1"/>
  <c r="U229" i="1"/>
  <c r="T229" i="1"/>
  <c r="S229" i="1"/>
  <c r="P240" i="1"/>
  <c r="P230" i="1"/>
  <c r="P231" i="1"/>
  <c r="P232" i="1"/>
  <c r="P233" i="1"/>
  <c r="P234" i="1"/>
  <c r="P235" i="1"/>
  <c r="P236" i="1"/>
  <c r="P237" i="1"/>
  <c r="P238" i="1"/>
  <c r="P239" i="1"/>
  <c r="P229" i="1"/>
  <c r="O240" i="1"/>
  <c r="O230" i="1"/>
  <c r="O231" i="1"/>
  <c r="O232" i="1"/>
  <c r="O233" i="1"/>
  <c r="O234" i="1"/>
  <c r="O235" i="1"/>
  <c r="O236" i="1"/>
  <c r="O237" i="1"/>
  <c r="O238" i="1"/>
  <c r="O239" i="1"/>
  <c r="O229" i="1"/>
  <c r="P222" i="1"/>
  <c r="P223" i="1"/>
  <c r="P224" i="1"/>
  <c r="P225" i="1"/>
  <c r="P221" i="1"/>
  <c r="O226" i="1"/>
  <c r="O221" i="1"/>
  <c r="O222" i="1"/>
  <c r="O223" i="1"/>
  <c r="O224" i="1"/>
  <c r="O225" i="1"/>
  <c r="N207" i="1" a="1"/>
  <c r="N207" i="1" s="1"/>
  <c r="N208" i="1"/>
  <c r="N209" i="1"/>
  <c r="N211" i="1"/>
  <c r="N212" i="1"/>
  <c r="N214" i="1"/>
  <c r="N215" i="1"/>
  <c r="N217" i="1"/>
  <c r="Z208" i="1"/>
  <c r="Z209" i="1"/>
  <c r="Z210" i="1"/>
  <c r="Z211" i="1"/>
  <c r="Z212" i="1"/>
  <c r="Z213" i="1"/>
  <c r="Z214" i="1"/>
  <c r="Z215" i="1"/>
  <c r="Z216" i="1"/>
  <c r="Z217" i="1"/>
  <c r="Z207" i="1"/>
  <c r="Y208" i="1"/>
  <c r="Y209" i="1"/>
  <c r="Y210" i="1"/>
  <c r="Y211" i="1"/>
  <c r="Y212" i="1"/>
  <c r="Y213" i="1"/>
  <c r="Y214" i="1"/>
  <c r="Y215" i="1"/>
  <c r="Y216" i="1"/>
  <c r="Y217" i="1"/>
  <c r="Y207" i="1"/>
  <c r="X209" i="1"/>
  <c r="X210" i="1"/>
  <c r="X211" i="1"/>
  <c r="X212" i="1" s="1"/>
  <c r="X213" i="1" s="1"/>
  <c r="X214" i="1" s="1"/>
  <c r="X215" i="1" s="1"/>
  <c r="X216" i="1" s="1"/>
  <c r="X217" i="1" s="1"/>
  <c r="X208" i="1"/>
  <c r="X207" i="1"/>
  <c r="W208" i="1"/>
  <c r="W209" i="1"/>
  <c r="W210" i="1"/>
  <c r="W211" i="1"/>
  <c r="W212" i="1"/>
  <c r="W213" i="1"/>
  <c r="W214" i="1"/>
  <c r="W215" i="1"/>
  <c r="W216" i="1"/>
  <c r="W217" i="1"/>
  <c r="W207" i="1"/>
  <c r="V209" i="1"/>
  <c r="V210" i="1"/>
  <c r="V211" i="1"/>
  <c r="V212" i="1" s="1"/>
  <c r="V213" i="1" s="1"/>
  <c r="V214" i="1" s="1"/>
  <c r="V215" i="1" s="1"/>
  <c r="V216" i="1" s="1"/>
  <c r="V217" i="1" s="1"/>
  <c r="V208" i="1"/>
  <c r="V207" i="1"/>
  <c r="U208" i="1"/>
  <c r="U209" i="1"/>
  <c r="U210" i="1"/>
  <c r="U211" i="1"/>
  <c r="U212" i="1"/>
  <c r="U213" i="1"/>
  <c r="U214" i="1"/>
  <c r="U215" i="1"/>
  <c r="U216" i="1"/>
  <c r="U217" i="1"/>
  <c r="U207" i="1"/>
  <c r="B200" i="1"/>
  <c r="Q203" i="1"/>
  <c r="R203" i="1"/>
  <c r="S203" i="1"/>
  <c r="T203" i="1"/>
  <c r="U203" i="1"/>
  <c r="V203" i="1"/>
  <c r="W203" i="1"/>
  <c r="X203" i="1"/>
  <c r="Y203" i="1"/>
  <c r="Z203" i="1"/>
  <c r="P203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P202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P201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P200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P198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P197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A3" i="1"/>
  <c r="AB3" i="1"/>
  <c r="AC3" i="1"/>
  <c r="Q3" i="1"/>
  <c r="R3" i="1"/>
  <c r="S3" i="1"/>
  <c r="T3" i="1"/>
  <c r="U3" i="1"/>
  <c r="V3" i="1"/>
  <c r="W3" i="1"/>
  <c r="X3" i="1"/>
  <c r="Y3" i="1"/>
  <c r="Z3" i="1"/>
  <c r="P3" i="1"/>
  <c r="O15" i="1"/>
  <c r="O135" i="1"/>
  <c r="O46" i="1"/>
  <c r="R28" i="2"/>
  <c r="O28" i="2"/>
  <c r="P28" i="2" s="1"/>
  <c r="N28" i="2"/>
  <c r="M28" i="2"/>
  <c r="L28" i="2"/>
  <c r="K28" i="2"/>
  <c r="I39" i="2"/>
  <c r="I29" i="2"/>
  <c r="I30" i="2"/>
  <c r="I31" i="2"/>
  <c r="I32" i="2"/>
  <c r="I33" i="2"/>
  <c r="I34" i="2"/>
  <c r="I35" i="2"/>
  <c r="I36" i="2"/>
  <c r="I37" i="2"/>
  <c r="I38" i="2"/>
  <c r="I28" i="2"/>
  <c r="H39" i="2"/>
  <c r="H29" i="2"/>
  <c r="H30" i="2"/>
  <c r="H31" i="2"/>
  <c r="H32" i="2"/>
  <c r="H33" i="2"/>
  <c r="H34" i="2"/>
  <c r="H35" i="2"/>
  <c r="H36" i="2"/>
  <c r="H37" i="2"/>
  <c r="H38" i="2"/>
  <c r="H28" i="2"/>
  <c r="R16" i="2"/>
  <c r="Q16" i="2"/>
  <c r="P16" i="2"/>
  <c r="O16" i="2"/>
  <c r="N16" i="2"/>
  <c r="M16" i="2"/>
  <c r="L16" i="2"/>
  <c r="K16" i="2"/>
  <c r="I24" i="2"/>
  <c r="I17" i="2"/>
  <c r="I18" i="2"/>
  <c r="I19" i="2"/>
  <c r="I20" i="2"/>
  <c r="I21" i="2"/>
  <c r="I22" i="2"/>
  <c r="I23" i="2"/>
  <c r="I16" i="2"/>
  <c r="H24" i="2"/>
  <c r="H17" i="2"/>
  <c r="H18" i="2"/>
  <c r="H19" i="2"/>
  <c r="H20" i="2"/>
  <c r="H21" i="2"/>
  <c r="H22" i="2"/>
  <c r="H23" i="2"/>
  <c r="H16" i="2"/>
  <c r="K3" i="2"/>
  <c r="K4" i="2"/>
  <c r="K5" i="2"/>
  <c r="K6" i="2"/>
  <c r="K7" i="2"/>
  <c r="K8" i="2"/>
  <c r="K9" i="2"/>
  <c r="K10" i="2"/>
  <c r="K11" i="2"/>
  <c r="K12" i="2"/>
  <c r="K2" i="2"/>
  <c r="J3" i="2"/>
  <c r="J4" i="2"/>
  <c r="J5" i="2"/>
  <c r="J6" i="2"/>
  <c r="J7" i="2"/>
  <c r="J8" i="2"/>
  <c r="J9" i="2"/>
  <c r="J10" i="2"/>
  <c r="J11" i="2"/>
  <c r="J12" i="2"/>
  <c r="J2" i="2"/>
  <c r="I4" i="2"/>
  <c r="I5" i="2"/>
  <c r="I6" i="2" s="1"/>
  <c r="I7" i="2" s="1"/>
  <c r="I8" i="2" s="1"/>
  <c r="I9" i="2" s="1"/>
  <c r="I10" i="2" s="1"/>
  <c r="I11" i="2" s="1"/>
  <c r="I12" i="2" s="1"/>
  <c r="I3" i="2"/>
  <c r="I2" i="2"/>
  <c r="H3" i="2"/>
  <c r="H4" i="2"/>
  <c r="H5" i="2"/>
  <c r="H6" i="2"/>
  <c r="H7" i="2"/>
  <c r="H8" i="2"/>
  <c r="H9" i="2"/>
  <c r="H10" i="2"/>
  <c r="H11" i="2"/>
  <c r="H12" i="2"/>
  <c r="H2" i="2"/>
  <c r="G4" i="2"/>
  <c r="G5" i="2"/>
  <c r="G6" i="2"/>
  <c r="G7" i="2"/>
  <c r="G8" i="2" s="1"/>
  <c r="G9" i="2" s="1"/>
  <c r="G10" i="2" s="1"/>
  <c r="G11" i="2" s="1"/>
  <c r="G12" i="2" s="1"/>
  <c r="G3" i="2"/>
  <c r="G2" i="2"/>
  <c r="F3" i="2"/>
  <c r="F4" i="2"/>
  <c r="F5" i="2"/>
  <c r="F6" i="2"/>
  <c r="F7" i="2"/>
  <c r="F8" i="2"/>
  <c r="F9" i="2"/>
  <c r="F10" i="2"/>
  <c r="F11" i="2"/>
  <c r="F12" i="2"/>
  <c r="F2" i="2"/>
  <c r="E4" i="2"/>
  <c r="E7" i="2"/>
  <c r="E9" i="2"/>
  <c r="E2" i="2"/>
  <c r="E12" i="2"/>
  <c r="E5" i="2"/>
  <c r="E11" i="2"/>
  <c r="E6" i="2"/>
  <c r="E8" i="2"/>
  <c r="E10" i="2"/>
  <c r="E3" i="2"/>
  <c r="AQ221" i="1" l="1"/>
  <c r="AQ222" i="1"/>
  <c r="AO222" i="1"/>
  <c r="AN222" i="1"/>
  <c r="AM208" i="1"/>
  <c r="AL208" i="1"/>
  <c r="AM210" i="1"/>
  <c r="AM207" i="1"/>
  <c r="AL210" i="1"/>
  <c r="AL207" i="1"/>
  <c r="AM209" i="1"/>
  <c r="AM206" i="1"/>
  <c r="AL209" i="1"/>
  <c r="AI229" i="1"/>
  <c r="AE228" i="1"/>
  <c r="AC227" i="1"/>
  <c r="AF229" i="1"/>
  <c r="AD228" i="1"/>
  <c r="AF226" i="1"/>
  <c r="AE229" i="1"/>
  <c r="AC228" i="1"/>
  <c r="AE226" i="1"/>
  <c r="AD229" i="1"/>
  <c r="AF227" i="1"/>
  <c r="AD226" i="1"/>
  <c r="AC229" i="1"/>
  <c r="AE227" i="1"/>
  <c r="AC217" i="1"/>
  <c r="AC216" i="1"/>
  <c r="AD207" i="1"/>
  <c r="AC210" i="1"/>
  <c r="AE208" i="1"/>
  <c r="AC207" i="1"/>
  <c r="AD210" i="1"/>
  <c r="AF208" i="1"/>
  <c r="AF209" i="1"/>
  <c r="AD208" i="1"/>
  <c r="AF206" i="1"/>
  <c r="AE209" i="1"/>
  <c r="AC208" i="1"/>
  <c r="AE206" i="1"/>
  <c r="AF210" i="1"/>
  <c r="AD209" i="1"/>
  <c r="AF207" i="1"/>
  <c r="AD206" i="1"/>
  <c r="AE210" i="1"/>
  <c r="AC209" i="1"/>
  <c r="AE207" i="1"/>
  <c r="N216" i="1"/>
  <c r="N210" i="1"/>
  <c r="N213" i="1"/>
  <c r="Q28" i="2"/>
</calcChain>
</file>

<file path=xl/sharedStrings.xml><?xml version="1.0" encoding="utf-8"?>
<sst xmlns="http://schemas.openxmlformats.org/spreadsheetml/2006/main" count="1781" uniqueCount="1524">
  <si>
    <t>Day</t>
  </si>
  <si>
    <t>CETV</t>
  </si>
  <si>
    <t>ČEZ</t>
  </si>
  <si>
    <t>ERSTE</t>
  </si>
  <si>
    <t>KB</t>
  </si>
  <si>
    <t>NWR</t>
  </si>
  <si>
    <t>ORCO</t>
  </si>
  <si>
    <t>PEGAS</t>
  </si>
  <si>
    <t>PM</t>
  </si>
  <si>
    <t>TELEFONICA</t>
  </si>
  <si>
    <t>UNI</t>
  </si>
  <si>
    <t>VIG</t>
  </si>
  <si>
    <t>M-Index</t>
  </si>
  <si>
    <t>BRENT(USD)</t>
  </si>
  <si>
    <t>XR(CZC/USD)</t>
  </si>
  <si>
    <t>ri</t>
  </si>
  <si>
    <t>beta_i</t>
  </si>
  <si>
    <t>96.4</t>
  </si>
  <si>
    <t>605.7</t>
  </si>
  <si>
    <t>60.2</t>
  </si>
  <si>
    <t>321.9</t>
  </si>
  <si>
    <t>1034.45</t>
  </si>
  <si>
    <t>85.64</t>
  </si>
  <si>
    <t>22.2985</t>
  </si>
  <si>
    <t>75.5</t>
  </si>
  <si>
    <t>59.9</t>
  </si>
  <si>
    <t>173.1</t>
  </si>
  <si>
    <t>1038.89</t>
  </si>
  <si>
    <t>85.91</t>
  </si>
  <si>
    <t>22.249</t>
  </si>
  <si>
    <t>97.5</t>
  </si>
  <si>
    <t>648.8</t>
  </si>
  <si>
    <t>60.8</t>
  </si>
  <si>
    <t>531.5</t>
  </si>
  <si>
    <t>328.9</t>
  </si>
  <si>
    <t>171.5</t>
  </si>
  <si>
    <t>996.7</t>
  </si>
  <si>
    <t>1028.21</t>
  </si>
  <si>
    <t>87.42</t>
  </si>
  <si>
    <t>22.096</t>
  </si>
  <si>
    <t>618.2</t>
  </si>
  <si>
    <t>76.3</t>
  </si>
  <si>
    <t>324.5</t>
  </si>
  <si>
    <t>998.7</t>
  </si>
  <si>
    <t>1029.17</t>
  </si>
  <si>
    <t>87.27</t>
  </si>
  <si>
    <t>22.3815</t>
  </si>
  <si>
    <t>99.9</t>
  </si>
  <si>
    <t>61.6</t>
  </si>
  <si>
    <t>325.5</t>
  </si>
  <si>
    <t>1017.01</t>
  </si>
  <si>
    <t>22.2845</t>
  </si>
  <si>
    <t>100.5</t>
  </si>
  <si>
    <t>657.1</t>
  </si>
  <si>
    <t>61.45</t>
  </si>
  <si>
    <t>316.8</t>
  </si>
  <si>
    <t>1005.88</t>
  </si>
  <si>
    <t>86.9</t>
  </si>
  <si>
    <t>22.4185</t>
  </si>
  <si>
    <t>637.4</t>
  </si>
  <si>
    <t>76.5</t>
  </si>
  <si>
    <t>60.05</t>
  </si>
  <si>
    <t>171.45</t>
  </si>
  <si>
    <t>988.6</t>
  </si>
  <si>
    <t>1013.1</t>
  </si>
  <si>
    <t>87.14</t>
  </si>
  <si>
    <t>22.4125</t>
  </si>
  <si>
    <t>596.6</t>
  </si>
  <si>
    <t>77.8</t>
  </si>
  <si>
    <t>991.5</t>
  </si>
  <si>
    <t>1014.57</t>
  </si>
  <si>
    <t>89.2</t>
  </si>
  <si>
    <t>22.354</t>
  </si>
  <si>
    <t>102.4</t>
  </si>
  <si>
    <t>78.5</t>
  </si>
  <si>
    <t>62.9</t>
  </si>
  <si>
    <t>168.5</t>
  </si>
  <si>
    <t>984.5</t>
  </si>
  <si>
    <t>995.93</t>
  </si>
  <si>
    <t>89.24</t>
  </si>
  <si>
    <t>22.21</t>
  </si>
  <si>
    <t>598.5</t>
  </si>
  <si>
    <t>974.5</t>
  </si>
  <si>
    <t>992.74</t>
  </si>
  <si>
    <t>89.96</t>
  </si>
  <si>
    <t>22.28</t>
  </si>
  <si>
    <t>104.05</t>
  </si>
  <si>
    <t>79.5</t>
  </si>
  <si>
    <t>65.6</t>
  </si>
  <si>
    <t>995.6</t>
  </si>
  <si>
    <t>1013.75</t>
  </si>
  <si>
    <t>91.55</t>
  </si>
  <si>
    <t>22.2125</t>
  </si>
  <si>
    <t>109.1</t>
  </si>
  <si>
    <t>613.5</t>
  </si>
  <si>
    <t>81.1</t>
  </si>
  <si>
    <t>66.7</t>
  </si>
  <si>
    <t>977.9</t>
  </si>
  <si>
    <t>1000.07</t>
  </si>
  <si>
    <t>90.74</t>
  </si>
  <si>
    <t>22.059</t>
  </si>
  <si>
    <t>113.2</t>
  </si>
  <si>
    <t>81.3</t>
  </si>
  <si>
    <t>65.5</t>
  </si>
  <si>
    <t>964.7</t>
  </si>
  <si>
    <t>993.06</t>
  </si>
  <si>
    <t>91.19</t>
  </si>
  <si>
    <t>22.0155</t>
  </si>
  <si>
    <t>111.45</t>
  </si>
  <si>
    <t>586.5</t>
  </si>
  <si>
    <t>87.15</t>
  </si>
  <si>
    <t>66.45</t>
  </si>
  <si>
    <t>309.8</t>
  </si>
  <si>
    <t>1003.72</t>
  </si>
  <si>
    <t>93.23</t>
  </si>
  <si>
    <t>113.1</t>
  </si>
  <si>
    <t>605.4</t>
  </si>
  <si>
    <t>88.6</t>
  </si>
  <si>
    <t>68.45</t>
  </si>
  <si>
    <t>307.6</t>
  </si>
  <si>
    <t>963.5</t>
  </si>
  <si>
    <t>1000.9</t>
  </si>
  <si>
    <t>94.04</t>
  </si>
  <si>
    <t>21.642</t>
  </si>
  <si>
    <t>112.5</t>
  </si>
  <si>
    <t>616.2</t>
  </si>
  <si>
    <t>308.4</t>
  </si>
  <si>
    <t>169.95</t>
  </si>
  <si>
    <t>975.9</t>
  </si>
  <si>
    <t>1003.69</t>
  </si>
  <si>
    <t>94.4</t>
  </si>
  <si>
    <t>21.724</t>
  </si>
  <si>
    <t>618.9</t>
  </si>
  <si>
    <t>590.8</t>
  </si>
  <si>
    <t>85.3</t>
  </si>
  <si>
    <t>68.8</t>
  </si>
  <si>
    <t>999.06</t>
  </si>
  <si>
    <t>95.48</t>
  </si>
  <si>
    <t>21.656</t>
  </si>
  <si>
    <t>592.2</t>
  </si>
  <si>
    <t>87.4</t>
  </si>
  <si>
    <t>69.8</t>
  </si>
  <si>
    <t>308.5</t>
  </si>
  <si>
    <t>968.5</t>
  </si>
  <si>
    <t>1009.84</t>
  </si>
  <si>
    <t>95.43</t>
  </si>
  <si>
    <t>21.552</t>
  </si>
  <si>
    <t>633.9</t>
  </si>
  <si>
    <t>608.5</t>
  </si>
  <si>
    <t>530.1</t>
  </si>
  <si>
    <t>170.2</t>
  </si>
  <si>
    <t>944.9</t>
  </si>
  <si>
    <t>1002.37</t>
  </si>
  <si>
    <t>94.89</t>
  </si>
  <si>
    <t>21.5245</t>
  </si>
  <si>
    <t>106.7</t>
  </si>
  <si>
    <t>605.5</t>
  </si>
  <si>
    <t>70.2</t>
  </si>
  <si>
    <t>313.5</t>
  </si>
  <si>
    <t>998.96</t>
  </si>
  <si>
    <t>95.29</t>
  </si>
  <si>
    <t>21.537</t>
  </si>
  <si>
    <t>106.5</t>
  </si>
  <si>
    <t>83.8</t>
  </si>
  <si>
    <t>70.15</t>
  </si>
  <si>
    <t>328.7</t>
  </si>
  <si>
    <t>940.4</t>
  </si>
  <si>
    <t>994.13</t>
  </si>
  <si>
    <t>95.9</t>
  </si>
  <si>
    <t>21.5785</t>
  </si>
  <si>
    <t>103.3</t>
  </si>
  <si>
    <t>587.4</t>
  </si>
  <si>
    <t>80.6</t>
  </si>
  <si>
    <t>71.5</t>
  </si>
  <si>
    <t>328.8</t>
  </si>
  <si>
    <t>986.17</t>
  </si>
  <si>
    <t>94.17</t>
  </si>
  <si>
    <t>21.5435</t>
  </si>
  <si>
    <t>626.7</t>
  </si>
  <si>
    <t>528.6</t>
  </si>
  <si>
    <t>328.2</t>
  </si>
  <si>
    <t>170.85</t>
  </si>
  <si>
    <t>972.1</t>
  </si>
  <si>
    <t>998.74</t>
  </si>
  <si>
    <t>94.03</t>
  </si>
  <si>
    <t>21.5635</t>
  </si>
  <si>
    <t>105.2</t>
  </si>
  <si>
    <t>597.8</t>
  </si>
  <si>
    <t>83.45</t>
  </si>
  <si>
    <t>70.1</t>
  </si>
  <si>
    <t>999.2</t>
  </si>
  <si>
    <t>1007.53</t>
  </si>
  <si>
    <t>93.06</t>
  </si>
  <si>
    <t>21.69</t>
  </si>
  <si>
    <t>70.4</t>
  </si>
  <si>
    <t>169.85</t>
  </si>
  <si>
    <t>1016.81</t>
  </si>
  <si>
    <t>92.55</t>
  </si>
  <si>
    <t>21.531</t>
  </si>
  <si>
    <t>110.7</t>
  </si>
  <si>
    <t>613.8</t>
  </si>
  <si>
    <t>632.3</t>
  </si>
  <si>
    <t>70.75</t>
  </si>
  <si>
    <t>522.5</t>
  </si>
  <si>
    <t>325.9</t>
  </si>
  <si>
    <t>1021.44</t>
  </si>
  <si>
    <t>21.601</t>
  </si>
  <si>
    <t>110.05</t>
  </si>
  <si>
    <t>612.1</t>
  </si>
  <si>
    <t>88.5</t>
  </si>
  <si>
    <t>69.9</t>
  </si>
  <si>
    <t>326.8</t>
  </si>
  <si>
    <t>170.4</t>
  </si>
  <si>
    <t>1017.86</t>
  </si>
  <si>
    <t>92.42</t>
  </si>
  <si>
    <t>21.58</t>
  </si>
  <si>
    <t>114.5</t>
  </si>
  <si>
    <t>631.1</t>
  </si>
  <si>
    <t>1019.97</t>
  </si>
  <si>
    <t>92.22</t>
  </si>
  <si>
    <t>21.7205</t>
  </si>
  <si>
    <t>115.2</t>
  </si>
  <si>
    <t>632.5</t>
  </si>
  <si>
    <t>72.5</t>
  </si>
  <si>
    <t>326.5</t>
  </si>
  <si>
    <t>170.5</t>
  </si>
  <si>
    <t>1012.57</t>
  </si>
  <si>
    <t>90.92</t>
  </si>
  <si>
    <t>21.802</t>
  </si>
  <si>
    <t>109.5</t>
  </si>
  <si>
    <t>627.6</t>
  </si>
  <si>
    <t>90.5</t>
  </si>
  <si>
    <t>73.7</t>
  </si>
  <si>
    <t>503.7</t>
  </si>
  <si>
    <t>322.5</t>
  </si>
  <si>
    <t>1024.29</t>
  </si>
  <si>
    <t>90.88</t>
  </si>
  <si>
    <t>21.683</t>
  </si>
  <si>
    <t>633.3</t>
  </si>
  <si>
    <t>171.95</t>
  </si>
  <si>
    <t>1021.86</t>
  </si>
  <si>
    <t>91.59</t>
  </si>
  <si>
    <t>21.818</t>
  </si>
  <si>
    <t>614.3</t>
  </si>
  <si>
    <t>87.9</t>
  </si>
  <si>
    <t>171.8</t>
  </si>
  <si>
    <t>995.9</t>
  </si>
  <si>
    <t>1026.82</t>
  </si>
  <si>
    <t>90.68</t>
  </si>
  <si>
    <t>21.923</t>
  </si>
  <si>
    <t>615.6</t>
  </si>
  <si>
    <t>88.3</t>
  </si>
  <si>
    <t>1025.26</t>
  </si>
  <si>
    <t>89.72</t>
  </si>
  <si>
    <t>21.9515</t>
  </si>
  <si>
    <t>647.1</t>
  </si>
  <si>
    <t>624.5</t>
  </si>
  <si>
    <t>89.8</t>
  </si>
  <si>
    <t>68.1</t>
  </si>
  <si>
    <t>505.1</t>
  </si>
  <si>
    <t>329.3</t>
  </si>
  <si>
    <t>994.9</t>
  </si>
  <si>
    <t>1042.52</t>
  </si>
  <si>
    <t>88.71</t>
  </si>
  <si>
    <t>21.935</t>
  </si>
  <si>
    <t>111.9</t>
  </si>
  <si>
    <t>652.9</t>
  </si>
  <si>
    <t>645.5</t>
  </si>
  <si>
    <t>92.65</t>
  </si>
  <si>
    <t>68.05</t>
  </si>
  <si>
    <t>507.3</t>
  </si>
  <si>
    <t>988.9</t>
  </si>
  <si>
    <t>1042.26</t>
  </si>
  <si>
    <t>88.01</t>
  </si>
  <si>
    <t>21.7975</t>
  </si>
  <si>
    <t>110.8</t>
  </si>
  <si>
    <t>651.7</t>
  </si>
  <si>
    <t>648.9</t>
  </si>
  <si>
    <t>90.55</t>
  </si>
  <si>
    <t>329.5</t>
  </si>
  <si>
    <t>170.3</t>
  </si>
  <si>
    <t>984.9</t>
  </si>
  <si>
    <t>1039.31</t>
  </si>
  <si>
    <t>87.97</t>
  </si>
  <si>
    <t>21.924</t>
  </si>
  <si>
    <t>116.3</t>
  </si>
  <si>
    <t>648.5</t>
  </si>
  <si>
    <t>651.9</t>
  </si>
  <si>
    <t>65.25</t>
  </si>
  <si>
    <t>504.5</t>
  </si>
  <si>
    <t>327.8</t>
  </si>
  <si>
    <t>172.65</t>
  </si>
  <si>
    <t>986.9</t>
  </si>
  <si>
    <t>1042.34</t>
  </si>
  <si>
    <t>88.72</t>
  </si>
  <si>
    <t>21.941</t>
  </si>
  <si>
    <t>664.8</t>
  </si>
  <si>
    <t>94.6</t>
  </si>
  <si>
    <t>65.2</t>
  </si>
  <si>
    <t>174.4</t>
  </si>
  <si>
    <t>1047.43</t>
  </si>
  <si>
    <t>88.32</t>
  </si>
  <si>
    <t>21.81</t>
  </si>
  <si>
    <t>112.25</t>
  </si>
  <si>
    <t>644.9</t>
  </si>
  <si>
    <t>67.5</t>
  </si>
  <si>
    <t>173.8</t>
  </si>
  <si>
    <t>1053.7</t>
  </si>
  <si>
    <t>87.3</t>
  </si>
  <si>
    <t>21.915</t>
  </si>
  <si>
    <t>108.3</t>
  </si>
  <si>
    <t>655.1</t>
  </si>
  <si>
    <t>68.6</t>
  </si>
  <si>
    <t>323.5</t>
  </si>
  <si>
    <t>1048.08</t>
  </si>
  <si>
    <t>89.97</t>
  </si>
  <si>
    <t>22.008</t>
  </si>
  <si>
    <t>661.5</t>
  </si>
  <si>
    <t>664.7</t>
  </si>
  <si>
    <t>63.15</t>
  </si>
  <si>
    <t>169.5</t>
  </si>
  <si>
    <t>1066.14</t>
  </si>
  <si>
    <t>90.07</t>
  </si>
  <si>
    <t>22.3095</t>
  </si>
  <si>
    <t>118.7</t>
  </si>
  <si>
    <t>673.5</t>
  </si>
  <si>
    <t>674.1</t>
  </si>
  <si>
    <t>98.9</t>
  </si>
  <si>
    <t>61.4</t>
  </si>
  <si>
    <t>328.1</t>
  </si>
  <si>
    <t>171.1</t>
  </si>
  <si>
    <t>1061.2</t>
  </si>
  <si>
    <t>90.03</t>
  </si>
  <si>
    <t>22.2175</t>
  </si>
  <si>
    <t>118.85</t>
  </si>
  <si>
    <t>663.5</t>
  </si>
  <si>
    <t>658.1</t>
  </si>
  <si>
    <t>100.9</t>
  </si>
  <si>
    <t>61.5</t>
  </si>
  <si>
    <t>493.8</t>
  </si>
  <si>
    <t>328.3</t>
  </si>
  <si>
    <t>176.4</t>
  </si>
  <si>
    <t>1054.6</t>
  </si>
  <si>
    <t>89.49</t>
  </si>
  <si>
    <t>22.1825</t>
  </si>
  <si>
    <t>119.35</t>
  </si>
  <si>
    <t>658.5</t>
  </si>
  <si>
    <t>640.7</t>
  </si>
  <si>
    <t>101.55</t>
  </si>
  <si>
    <t>1062.47</t>
  </si>
  <si>
    <t>89.58</t>
  </si>
  <si>
    <t>22.1085</t>
  </si>
  <si>
    <t>120.9</t>
  </si>
  <si>
    <t>632.2</t>
  </si>
  <si>
    <t>63.5</t>
  </si>
  <si>
    <t>1063.04</t>
  </si>
  <si>
    <t>121.45</t>
  </si>
  <si>
    <t>62.45</t>
  </si>
  <si>
    <t>333.5</t>
  </si>
  <si>
    <t>1066.01</t>
  </si>
  <si>
    <t>89.98</t>
  </si>
  <si>
    <t>21.8155</t>
  </si>
  <si>
    <t>119.85</t>
  </si>
  <si>
    <t>680.2</t>
  </si>
  <si>
    <t>97.6</t>
  </si>
  <si>
    <t>63.7</t>
  </si>
  <si>
    <t>174.8</t>
  </si>
  <si>
    <t>1038.7</t>
  </si>
  <si>
    <t>87.05</t>
  </si>
  <si>
    <t>21.701</t>
  </si>
  <si>
    <t>109.95</t>
  </si>
  <si>
    <t>98.7</t>
  </si>
  <si>
    <t>61.3</t>
  </si>
  <si>
    <t>323.6</t>
  </si>
  <si>
    <t>1035.95</t>
  </si>
  <si>
    <t>87.04</t>
  </si>
  <si>
    <t>21.6565</t>
  </si>
  <si>
    <t>670.1</t>
  </si>
  <si>
    <t>1036.38</t>
  </si>
  <si>
    <t>86.13</t>
  </si>
  <si>
    <t>21.767</t>
  </si>
  <si>
    <t>110.9</t>
  </si>
  <si>
    <t>675.5</t>
  </si>
  <si>
    <t>590.6</t>
  </si>
  <si>
    <t>95.85</t>
  </si>
  <si>
    <t>319.6</t>
  </si>
  <si>
    <t>1033.79</t>
  </si>
  <si>
    <t>87.57</t>
  </si>
  <si>
    <t>21.719</t>
  </si>
  <si>
    <t>109.8</t>
  </si>
  <si>
    <t>95.5</t>
  </si>
  <si>
    <t>63.6</t>
  </si>
  <si>
    <t>317.5</t>
  </si>
  <si>
    <t>172.9</t>
  </si>
  <si>
    <t>988.1</t>
  </si>
  <si>
    <t>1041.29</t>
  </si>
  <si>
    <t>86.95</t>
  </si>
  <si>
    <t>21.731</t>
  </si>
  <si>
    <t>109.45</t>
  </si>
  <si>
    <t>660.5</t>
  </si>
  <si>
    <t>617.3</t>
  </si>
  <si>
    <t>64.95</t>
  </si>
  <si>
    <t>1031.01</t>
  </si>
  <si>
    <t>86.96</t>
  </si>
  <si>
    <t>21.732</t>
  </si>
  <si>
    <t>87.2</t>
  </si>
  <si>
    <t>1011.36</t>
  </si>
  <si>
    <t>86.35</t>
  </si>
  <si>
    <t>21.8775</t>
  </si>
  <si>
    <t>106.9</t>
  </si>
  <si>
    <t>584.9</t>
  </si>
  <si>
    <t>86.05</t>
  </si>
  <si>
    <t>65.4</t>
  </si>
  <si>
    <t>472.6</t>
  </si>
  <si>
    <t>172.75</t>
  </si>
  <si>
    <t>1008.02</t>
  </si>
  <si>
    <t>86.28</t>
  </si>
  <si>
    <t>21.863</t>
  </si>
  <si>
    <t>104.9</t>
  </si>
  <si>
    <t>582.9</t>
  </si>
  <si>
    <t>1002.18</t>
  </si>
  <si>
    <t>87.18</t>
  </si>
  <si>
    <t>22.015</t>
  </si>
  <si>
    <t>578.3</t>
  </si>
  <si>
    <t>64.9</t>
  </si>
  <si>
    <t>475.2</t>
  </si>
  <si>
    <t>1001.59</t>
  </si>
  <si>
    <t>87.17</t>
  </si>
  <si>
    <t>22.0185</t>
  </si>
  <si>
    <t>574.5</t>
  </si>
  <si>
    <t>67.8</t>
  </si>
  <si>
    <t>953.1</t>
  </si>
  <si>
    <t>992.62</t>
  </si>
  <si>
    <t>84.6</t>
  </si>
  <si>
    <t>22.1125</t>
  </si>
  <si>
    <t>102.5</t>
  </si>
  <si>
    <t>635.5</t>
  </si>
  <si>
    <t>563.9</t>
  </si>
  <si>
    <t>86.3</t>
  </si>
  <si>
    <t>65.65</t>
  </si>
  <si>
    <t>315.9</t>
  </si>
  <si>
    <t>985.84</t>
  </si>
  <si>
    <t>85.25</t>
  </si>
  <si>
    <t>22.2265</t>
  </si>
  <si>
    <t>622.5</t>
  </si>
  <si>
    <t>557.8</t>
  </si>
  <si>
    <t>84.9</t>
  </si>
  <si>
    <t>66.95</t>
  </si>
  <si>
    <t>993.52</t>
  </si>
  <si>
    <t>84.16</t>
  </si>
  <si>
    <t>22.1965</t>
  </si>
  <si>
    <t>564.5</t>
  </si>
  <si>
    <t>83.9</t>
  </si>
  <si>
    <t>949.7</t>
  </si>
  <si>
    <t>999.56</t>
  </si>
  <si>
    <t>85.01</t>
  </si>
  <si>
    <t>22.1405</t>
  </si>
  <si>
    <t>90.95</t>
  </si>
  <si>
    <t>564.6</t>
  </si>
  <si>
    <t>469.8</t>
  </si>
  <si>
    <t>169.6</t>
  </si>
  <si>
    <t>997.73</t>
  </si>
  <si>
    <t>85.96</t>
  </si>
  <si>
    <t>21.993</t>
  </si>
  <si>
    <t>644.5</t>
  </si>
  <si>
    <t>82.6</t>
  </si>
  <si>
    <t>471.9</t>
  </si>
  <si>
    <t>341.5</t>
  </si>
  <si>
    <t>168.95</t>
  </si>
  <si>
    <t>994.3</t>
  </si>
  <si>
    <t>86.99</t>
  </si>
  <si>
    <t>21.9755</t>
  </si>
  <si>
    <t>91.85</t>
  </si>
  <si>
    <t>82.55</t>
  </si>
  <si>
    <t>343.5</t>
  </si>
  <si>
    <t>166.8</t>
  </si>
  <si>
    <t>926.5</t>
  </si>
  <si>
    <t>994.33</t>
  </si>
  <si>
    <t>88.27</t>
  </si>
  <si>
    <t>22.0205</t>
  </si>
  <si>
    <t>90.3</t>
  </si>
  <si>
    <t>568.4</t>
  </si>
  <si>
    <t>71.8</t>
  </si>
  <si>
    <t>339.6</t>
  </si>
  <si>
    <t>923.5</t>
  </si>
  <si>
    <t>997.31</t>
  </si>
  <si>
    <t>87.84</t>
  </si>
  <si>
    <t>22.145</t>
  </si>
  <si>
    <t>992.14</t>
  </si>
  <si>
    <t>87.47</t>
  </si>
  <si>
    <t>22.121</t>
  </si>
  <si>
    <t>557.5</t>
  </si>
  <si>
    <t>170.1</t>
  </si>
  <si>
    <t>885.1</t>
  </si>
  <si>
    <t>975.62</t>
  </si>
  <si>
    <t>85.26</t>
  </si>
  <si>
    <t>22.205</t>
  </si>
  <si>
    <t>91.4</t>
  </si>
  <si>
    <t>533.4</t>
  </si>
  <si>
    <t>65.95</t>
  </si>
  <si>
    <t>170.25</t>
  </si>
  <si>
    <t>995.11</t>
  </si>
  <si>
    <t>86.33</t>
  </si>
  <si>
    <t>22.283</t>
  </si>
  <si>
    <t>95.3</t>
  </si>
  <si>
    <t>677.9</t>
  </si>
  <si>
    <t>552.1</t>
  </si>
  <si>
    <t>76.8</t>
  </si>
  <si>
    <t>68.26</t>
  </si>
  <si>
    <t>892.6</t>
  </si>
  <si>
    <t>983.25</t>
  </si>
  <si>
    <t>22.194</t>
  </si>
  <si>
    <t>94.99</t>
  </si>
  <si>
    <t>68.9</t>
  </si>
  <si>
    <t>348.5</t>
  </si>
  <si>
    <t>889.8</t>
  </si>
  <si>
    <t>976.9</t>
  </si>
  <si>
    <t>22.2295</t>
  </si>
  <si>
    <t>643.1</t>
  </si>
  <si>
    <t>74.2</t>
  </si>
  <si>
    <t>67.86</t>
  </si>
  <si>
    <t>464.3</t>
  </si>
  <si>
    <t>962.64</t>
  </si>
  <si>
    <t>87.81</t>
  </si>
  <si>
    <t>22.5535</t>
  </si>
  <si>
    <t>93.44</t>
  </si>
  <si>
    <t>523.5</t>
  </si>
  <si>
    <t>75.4</t>
  </si>
  <si>
    <t>67.25</t>
  </si>
  <si>
    <t>861.1</t>
  </si>
  <si>
    <t>970.16</t>
  </si>
  <si>
    <t>87.01</t>
  </si>
  <si>
    <t>22.4815</t>
  </si>
  <si>
    <t>94.2</t>
  </si>
  <si>
    <t>678.4</t>
  </si>
  <si>
    <t>65.28</t>
  </si>
  <si>
    <t>462.5</t>
  </si>
  <si>
    <t>349.9</t>
  </si>
  <si>
    <t>87.06</t>
  </si>
  <si>
    <t>22.479</t>
  </si>
  <si>
    <t>96.3</t>
  </si>
  <si>
    <t>526.9</t>
  </si>
  <si>
    <t>75.75</t>
  </si>
  <si>
    <t>64.99</t>
  </si>
  <si>
    <t>351.5</t>
  </si>
  <si>
    <t>970.2</t>
  </si>
  <si>
    <t>83.81</t>
  </si>
  <si>
    <t>22.7515</t>
  </si>
  <si>
    <t>93.18</t>
  </si>
  <si>
    <t>59.25</t>
  </si>
  <si>
    <t>460.1</t>
  </si>
  <si>
    <t>351.9</t>
  </si>
  <si>
    <t>168.1</t>
  </si>
  <si>
    <t>858.1</t>
  </si>
  <si>
    <t>969.35</t>
  </si>
  <si>
    <t>87.07</t>
  </si>
  <si>
    <t>22.666</t>
  </si>
  <si>
    <t>692.2</t>
  </si>
  <si>
    <t>518.5</t>
  </si>
  <si>
    <t>60.59</t>
  </si>
  <si>
    <t>867.5</t>
  </si>
  <si>
    <t>974.3</t>
  </si>
  <si>
    <t>86.66</t>
  </si>
  <si>
    <t>22.679</t>
  </si>
  <si>
    <t>77.19</t>
  </si>
  <si>
    <t>59.98</t>
  </si>
  <si>
    <t>458.6</t>
  </si>
  <si>
    <t>359.9</t>
  </si>
  <si>
    <t>848.1</t>
  </si>
  <si>
    <t>966.18</t>
  </si>
  <si>
    <t>85.82</t>
  </si>
  <si>
    <t>22.7665</t>
  </si>
  <si>
    <t>512.8</t>
  </si>
  <si>
    <t>81.99</t>
  </si>
  <si>
    <t>60.75</t>
  </si>
  <si>
    <t>456.5</t>
  </si>
  <si>
    <t>857.3</t>
  </si>
  <si>
    <t>977.64</t>
  </si>
  <si>
    <t>87.23</t>
  </si>
  <si>
    <t>22.6665</t>
  </si>
  <si>
    <t>103.9</t>
  </si>
  <si>
    <t>710.9</t>
  </si>
  <si>
    <t>518.3</t>
  </si>
  <si>
    <t>56.6</t>
  </si>
  <si>
    <t>857.6</t>
  </si>
  <si>
    <t>979.82</t>
  </si>
  <si>
    <t>85.61</t>
  </si>
  <si>
    <t>102.8</t>
  </si>
  <si>
    <t>512.3</t>
  </si>
  <si>
    <t>82.54</t>
  </si>
  <si>
    <t>56.91</t>
  </si>
  <si>
    <t>865.5</t>
  </si>
  <si>
    <t>985.4</t>
  </si>
  <si>
    <t>84.23</t>
  </si>
  <si>
    <t>22.645</t>
  </si>
  <si>
    <t>107.68</t>
  </si>
  <si>
    <t>82.29</t>
  </si>
  <si>
    <t>56.93</t>
  </si>
  <si>
    <t>459.6</t>
  </si>
  <si>
    <t>168.99</t>
  </si>
  <si>
    <t>989.37</t>
  </si>
  <si>
    <t>85.21</t>
  </si>
  <si>
    <t>22.5875</t>
  </si>
  <si>
    <t>722.8</t>
  </si>
  <si>
    <t>82.9</t>
  </si>
  <si>
    <t>57.98</t>
  </si>
  <si>
    <t>460.5</t>
  </si>
  <si>
    <t>377.9</t>
  </si>
  <si>
    <t>995.52</t>
  </si>
  <si>
    <t>86.27</t>
  </si>
  <si>
    <t>22.411</t>
  </si>
  <si>
    <t>105.8</t>
  </si>
  <si>
    <t>508.5</t>
  </si>
  <si>
    <t>82.1</t>
  </si>
  <si>
    <t>60.06</t>
  </si>
  <si>
    <t>169.41</t>
  </si>
  <si>
    <t>841.5</t>
  </si>
  <si>
    <t>988.2</t>
  </si>
  <si>
    <t>82.59</t>
  </si>
  <si>
    <t>728.9</t>
  </si>
  <si>
    <t>502.1</t>
  </si>
  <si>
    <t>84.1</t>
  </si>
  <si>
    <t>459.5</t>
  </si>
  <si>
    <t>389.9</t>
  </si>
  <si>
    <t>168.01</t>
  </si>
  <si>
    <t>833.4</t>
  </si>
  <si>
    <t>980.93</t>
  </si>
  <si>
    <t>83.79</t>
  </si>
  <si>
    <t>22.371</t>
  </si>
  <si>
    <t>103.2</t>
  </si>
  <si>
    <t>716.9</t>
  </si>
  <si>
    <t>494.3</t>
  </si>
  <si>
    <t>83.7</t>
  </si>
  <si>
    <t>61.7</t>
  </si>
  <si>
    <t>459.1</t>
  </si>
  <si>
    <t>384.4</t>
  </si>
  <si>
    <t>169.9</t>
  </si>
  <si>
    <t>828.5</t>
  </si>
  <si>
    <t>975.76</t>
  </si>
  <si>
    <t>85.84</t>
  </si>
  <si>
    <t>22.17</t>
  </si>
  <si>
    <t>105.4</t>
  </si>
  <si>
    <t>717.9</t>
  </si>
  <si>
    <t>60.39</t>
  </si>
  <si>
    <t>455.5</t>
  </si>
  <si>
    <t>384.1</t>
  </si>
  <si>
    <t>825.2</t>
  </si>
  <si>
    <t>970.88</t>
  </si>
  <si>
    <t>86.89</t>
  </si>
  <si>
    <t>22.061</t>
  </si>
  <si>
    <t>713.6</t>
  </si>
  <si>
    <t>484.5</t>
  </si>
  <si>
    <t>58.15</t>
  </si>
  <si>
    <t>442.5</t>
  </si>
  <si>
    <t>385.5</t>
  </si>
  <si>
    <t>969.51</t>
  </si>
  <si>
    <t>86.4</t>
  </si>
  <si>
    <t>21.98</t>
  </si>
  <si>
    <t>472.5</t>
  </si>
  <si>
    <t>82.74</t>
  </si>
  <si>
    <t>60.19</t>
  </si>
  <si>
    <t>446.5</t>
  </si>
  <si>
    <t>386.6</t>
  </si>
  <si>
    <t>168.16</t>
  </si>
  <si>
    <t>958.96</t>
  </si>
  <si>
    <t>22.0975</t>
  </si>
  <si>
    <t>128.35</t>
  </si>
  <si>
    <t>450.9</t>
  </si>
  <si>
    <t>83.94</t>
  </si>
  <si>
    <t>59.7</t>
  </si>
  <si>
    <t>385.9</t>
  </si>
  <si>
    <t>818.1</t>
  </si>
  <si>
    <t>964.16</t>
  </si>
  <si>
    <t>85.9</t>
  </si>
  <si>
    <t>21.977</t>
  </si>
  <si>
    <t>716.5</t>
  </si>
  <si>
    <t>84.4</t>
  </si>
  <si>
    <t>451.5</t>
  </si>
  <si>
    <t>170.59</t>
  </si>
  <si>
    <t>820.3</t>
  </si>
  <si>
    <t>976.76</t>
  </si>
  <si>
    <t>84.64</t>
  </si>
  <si>
    <t>21.999</t>
  </si>
  <si>
    <t>128.5</t>
  </si>
  <si>
    <t>84.2</t>
  </si>
  <si>
    <t>65.35</t>
  </si>
  <si>
    <t>976.23</t>
  </si>
  <si>
    <t>84.66</t>
  </si>
  <si>
    <t>21.973</t>
  </si>
  <si>
    <t>723.7</t>
  </si>
  <si>
    <t>83.41</t>
  </si>
  <si>
    <t>66.2</t>
  </si>
  <si>
    <t>389.5</t>
  </si>
  <si>
    <t>815.1</t>
  </si>
  <si>
    <t>972.34</t>
  </si>
  <si>
    <t>84.53</t>
  </si>
  <si>
    <t>21.886</t>
  </si>
  <si>
    <t>720.6</t>
  </si>
  <si>
    <t>85.1</t>
  </si>
  <si>
    <t>68.41</t>
  </si>
  <si>
    <t>464.5</t>
  </si>
  <si>
    <t>169.1</t>
  </si>
  <si>
    <t>825.5</t>
  </si>
  <si>
    <t>990.01</t>
  </si>
  <si>
    <t>86.62</t>
  </si>
  <si>
    <t>21.752</t>
  </si>
  <si>
    <t>130.5</t>
  </si>
  <si>
    <t>729.9</t>
  </si>
  <si>
    <t>85.02</t>
  </si>
  <si>
    <t>73.5</t>
  </si>
  <si>
    <t>390.9</t>
  </si>
  <si>
    <t>827.5</t>
  </si>
  <si>
    <t>988.29</t>
  </si>
  <si>
    <t>88.89</t>
  </si>
  <si>
    <t>21.7855</t>
  </si>
  <si>
    <t>472.1</t>
  </si>
  <si>
    <t>84.7</t>
  </si>
  <si>
    <t>386.9</t>
  </si>
  <si>
    <t>832.3</t>
  </si>
  <si>
    <t>993.7</t>
  </si>
  <si>
    <t>21.6685</t>
  </si>
  <si>
    <t>134.7</t>
  </si>
  <si>
    <t>722.1</t>
  </si>
  <si>
    <t>84.35</t>
  </si>
  <si>
    <t>72.99</t>
  </si>
  <si>
    <t>392.8</t>
  </si>
  <si>
    <t>832.2</t>
  </si>
  <si>
    <t>995.45</t>
  </si>
  <si>
    <t>90.49</t>
  </si>
  <si>
    <t>21.57</t>
  </si>
  <si>
    <t>130.4</t>
  </si>
  <si>
    <t>724.1</t>
  </si>
  <si>
    <t>82.34</t>
  </si>
  <si>
    <t>71.88</t>
  </si>
  <si>
    <t>399.5</t>
  </si>
  <si>
    <t>170.35</t>
  </si>
  <si>
    <t>834.7</t>
  </si>
  <si>
    <t>994.66</t>
  </si>
  <si>
    <t>21.696</t>
  </si>
  <si>
    <t>129.75</t>
  </si>
  <si>
    <t>729.6</t>
  </si>
  <si>
    <t>81.7</t>
  </si>
  <si>
    <t>62.41</t>
  </si>
  <si>
    <t>408.8</t>
  </si>
  <si>
    <t>986.85</t>
  </si>
  <si>
    <t>58.69</t>
  </si>
  <si>
    <t>985.94</t>
  </si>
  <si>
    <t>92.17</t>
  </si>
  <si>
    <t>22.003</t>
  </si>
  <si>
    <t>131.29</t>
  </si>
  <si>
    <t>85.5</t>
  </si>
  <si>
    <t>59.99</t>
  </si>
  <si>
    <t>829.5</t>
  </si>
  <si>
    <t>985.69</t>
  </si>
  <si>
    <t>132.9</t>
  </si>
  <si>
    <t>60.64</t>
  </si>
  <si>
    <t>171.01</t>
  </si>
  <si>
    <t>983.59</t>
  </si>
  <si>
    <t>93.11</t>
  </si>
  <si>
    <t>22.0585</t>
  </si>
  <si>
    <t>449.4</t>
  </si>
  <si>
    <t>85.7</t>
  </si>
  <si>
    <t>60.44</t>
  </si>
  <si>
    <t>407.5</t>
  </si>
  <si>
    <t>173.9</t>
  </si>
  <si>
    <t>842.4</t>
  </si>
  <si>
    <t>985.96</t>
  </si>
  <si>
    <t>91.32</t>
  </si>
  <si>
    <t>22.105</t>
  </si>
  <si>
    <t>22.38</t>
  </si>
  <si>
    <t>85.97</t>
  </si>
  <si>
    <t>484.3</t>
  </si>
  <si>
    <t>411.5</t>
  </si>
  <si>
    <t>842.5</t>
  </si>
  <si>
    <t>985.52</t>
  </si>
  <si>
    <t>89.6</t>
  </si>
  <si>
    <t>21.9325</t>
  </si>
  <si>
    <t>729.8</t>
  </si>
  <si>
    <t>86.2</t>
  </si>
  <si>
    <t>61.21</t>
  </si>
  <si>
    <t>837.1</t>
  </si>
  <si>
    <t>985.73</t>
  </si>
  <si>
    <t>89.17</t>
  </si>
  <si>
    <t>21.776</t>
  </si>
  <si>
    <t>731.3</t>
  </si>
  <si>
    <t>458.5</t>
  </si>
  <si>
    <t>85.8</t>
  </si>
  <si>
    <t>55.5</t>
  </si>
  <si>
    <t>479.6</t>
  </si>
  <si>
    <t>172.8</t>
  </si>
  <si>
    <t>834.1</t>
  </si>
  <si>
    <t>968.54</t>
  </si>
  <si>
    <t>87.48</t>
  </si>
  <si>
    <t>21.86</t>
  </si>
  <si>
    <t>722.5</t>
  </si>
  <si>
    <t>86.29</t>
  </si>
  <si>
    <t>403.7</t>
  </si>
  <si>
    <t>172.33</t>
  </si>
  <si>
    <t>963.71</t>
  </si>
  <si>
    <t>86.32</t>
  </si>
  <si>
    <t>22.099</t>
  </si>
  <si>
    <t>133.25</t>
  </si>
  <si>
    <t>438.5</t>
  </si>
  <si>
    <t>45.21</t>
  </si>
  <si>
    <t>482.6</t>
  </si>
  <si>
    <t>399.9</t>
  </si>
  <si>
    <t>833.1</t>
  </si>
  <si>
    <t>960.43</t>
  </si>
  <si>
    <t>22.0735</t>
  </si>
  <si>
    <t>432.8</t>
  </si>
  <si>
    <t>87.98</t>
  </si>
  <si>
    <t>42.58</t>
  </si>
  <si>
    <t>172.02</t>
  </si>
  <si>
    <t>967.68</t>
  </si>
  <si>
    <t>22.167</t>
  </si>
  <si>
    <t>732.9</t>
  </si>
  <si>
    <t>88.1</t>
  </si>
  <si>
    <t>41.4</t>
  </si>
  <si>
    <t>172.5</t>
  </si>
  <si>
    <t>818.8</t>
  </si>
  <si>
    <t>953.38</t>
  </si>
  <si>
    <t>88.36</t>
  </si>
  <si>
    <t>22.073</t>
  </si>
  <si>
    <t>436.3</t>
  </si>
  <si>
    <t>86.1</t>
  </si>
  <si>
    <t>395.5</t>
  </si>
  <si>
    <t>830.5</t>
  </si>
  <si>
    <t>944.14</t>
  </si>
  <si>
    <t>85.99</t>
  </si>
  <si>
    <t>22.094</t>
  </si>
  <si>
    <t>126.86</t>
  </si>
  <si>
    <t>719.5</t>
  </si>
  <si>
    <t>89.3</t>
  </si>
  <si>
    <t>41.13</t>
  </si>
  <si>
    <t>391.5</t>
  </si>
  <si>
    <t>835.1</t>
  </si>
  <si>
    <t>963.9</t>
  </si>
  <si>
    <t>87.77</t>
  </si>
  <si>
    <t>22.0415</t>
  </si>
  <si>
    <t>141.4</t>
  </si>
  <si>
    <t>446.9</t>
  </si>
  <si>
    <t>90.75</t>
  </si>
  <si>
    <t>42.49</t>
  </si>
  <si>
    <t>476.8</t>
  </si>
  <si>
    <t>838.6</t>
  </si>
  <si>
    <t>960.5</t>
  </si>
  <si>
    <t>21.997</t>
  </si>
  <si>
    <t>142.5</t>
  </si>
  <si>
    <t>91.5</t>
  </si>
  <si>
    <t>481.5</t>
  </si>
  <si>
    <t>387.8</t>
  </si>
  <si>
    <t>170.9</t>
  </si>
  <si>
    <t>963.1</t>
  </si>
  <si>
    <t>21.828</t>
  </si>
  <si>
    <t>145.5</t>
  </si>
  <si>
    <t>90.01</t>
  </si>
  <si>
    <t>42.62</t>
  </si>
  <si>
    <t>385.3</t>
  </si>
  <si>
    <t>955.6</t>
  </si>
  <si>
    <t>86.41</t>
  </si>
  <si>
    <t>21.925</t>
  </si>
  <si>
    <t>144.4</t>
  </si>
  <si>
    <t>731.5</t>
  </si>
  <si>
    <t>443.1</t>
  </si>
  <si>
    <t>92.5</t>
  </si>
  <si>
    <t>40.2</t>
  </si>
  <si>
    <t>476.9</t>
  </si>
  <si>
    <t>383.7</t>
  </si>
  <si>
    <t>966.4</t>
  </si>
  <si>
    <t>85.49</t>
  </si>
  <si>
    <t>21.7775</t>
  </si>
  <si>
    <t>91.98</t>
  </si>
  <si>
    <t>40.7</t>
  </si>
  <si>
    <t>830.1</t>
  </si>
  <si>
    <t>90.29</t>
  </si>
  <si>
    <t>21.721</t>
  </si>
  <si>
    <t>142.01</t>
  </si>
  <si>
    <t>462.3</t>
  </si>
  <si>
    <t>92.01</t>
  </si>
  <si>
    <t>39.25</t>
  </si>
  <si>
    <t>385.1</t>
  </si>
  <si>
    <t>826.6</t>
  </si>
  <si>
    <t>969.8</t>
  </si>
  <si>
    <t>93.7</t>
  </si>
  <si>
    <t>21.415</t>
  </si>
  <si>
    <t>466.2</t>
  </si>
  <si>
    <t>93.5</t>
  </si>
  <si>
    <t>38.52</t>
  </si>
  <si>
    <t>465.5</t>
  </si>
  <si>
    <t>830.2</t>
  </si>
  <si>
    <t>94.48</t>
  </si>
  <si>
    <t>21.255</t>
  </si>
  <si>
    <t>735.2</t>
  </si>
  <si>
    <t>39.03</t>
  </si>
  <si>
    <t>810.3</t>
  </si>
  <si>
    <t>953.6</t>
  </si>
  <si>
    <t>21.4985</t>
  </si>
  <si>
    <t>742.9</t>
  </si>
  <si>
    <t>38.5</t>
  </si>
  <si>
    <t>388.9</t>
  </si>
  <si>
    <t>171.6</t>
  </si>
  <si>
    <t>827.3</t>
  </si>
  <si>
    <t>964.3</t>
  </si>
  <si>
    <t>91.86</t>
  </si>
  <si>
    <t>21.675</t>
  </si>
  <si>
    <t>89.4</t>
  </si>
  <si>
    <t>36.94</t>
  </si>
  <si>
    <t>387.9</t>
  </si>
  <si>
    <t>173.4</t>
  </si>
  <si>
    <t>822.3</t>
  </si>
  <si>
    <t>953.4</t>
  </si>
  <si>
    <t>21.623</t>
  </si>
  <si>
    <t>127.49</t>
  </si>
  <si>
    <t>435.2</t>
  </si>
  <si>
    <t>38.4</t>
  </si>
  <si>
    <t>465.8</t>
  </si>
  <si>
    <t>380.3</t>
  </si>
  <si>
    <t>174.06</t>
  </si>
  <si>
    <t>955.9</t>
  </si>
  <si>
    <t>90.84</t>
  </si>
  <si>
    <t>21.9715</t>
  </si>
  <si>
    <t>126.99</t>
  </si>
  <si>
    <t>435.3</t>
  </si>
  <si>
    <t>39.6</t>
  </si>
  <si>
    <t>383.9</t>
  </si>
  <si>
    <t>831.5</t>
  </si>
  <si>
    <t>968.4</t>
  </si>
  <si>
    <t>90.64</t>
  </si>
  <si>
    <t>21.861</t>
  </si>
  <si>
    <t>119.8</t>
  </si>
  <si>
    <t>433.5</t>
  </si>
  <si>
    <t>40.49</t>
  </si>
  <si>
    <t>463.7</t>
  </si>
  <si>
    <t>826.1</t>
  </si>
  <si>
    <t>951.9</t>
  </si>
  <si>
    <t>114.2</t>
  </si>
  <si>
    <t>409.3</t>
  </si>
  <si>
    <t>86.85</t>
  </si>
  <si>
    <t>38.99</t>
  </si>
  <si>
    <t>458.8</t>
  </si>
  <si>
    <t>944.7</t>
  </si>
  <si>
    <t>90.32</t>
  </si>
  <si>
    <t>87.49</t>
  </si>
  <si>
    <t>41.66</t>
  </si>
  <si>
    <t>457.6</t>
  </si>
  <si>
    <t>417.2</t>
  </si>
  <si>
    <t>169.45</t>
  </si>
  <si>
    <t>823.3</t>
  </si>
  <si>
    <t>945.3</t>
  </si>
  <si>
    <t>22.512</t>
  </si>
  <si>
    <t>110.03</t>
  </si>
  <si>
    <t>774.9</t>
  </si>
  <si>
    <t>394.5</t>
  </si>
  <si>
    <t>88.2</t>
  </si>
  <si>
    <t>50.49</t>
  </si>
  <si>
    <t>457.3</t>
  </si>
  <si>
    <t>818.9</t>
  </si>
  <si>
    <t>90.93</t>
  </si>
  <si>
    <t>22.465</t>
  </si>
  <si>
    <t>395.7</t>
  </si>
  <si>
    <t>51.51</t>
  </si>
  <si>
    <t>166.5</t>
  </si>
  <si>
    <t>819.8</t>
  </si>
  <si>
    <t>938.6</t>
  </si>
  <si>
    <t>89.28</t>
  </si>
  <si>
    <t>22.598</t>
  </si>
  <si>
    <t>109.24</t>
  </si>
  <si>
    <t>53.17</t>
  </si>
  <si>
    <t>167.55</t>
  </si>
  <si>
    <t>938.3</t>
  </si>
  <si>
    <t>89.53</t>
  </si>
  <si>
    <t>22.48</t>
  </si>
  <si>
    <t>110.25</t>
  </si>
  <si>
    <t>760.5</t>
  </si>
  <si>
    <t>51.29</t>
  </si>
  <si>
    <t>943.1</t>
  </si>
  <si>
    <t>89.62</t>
  </si>
  <si>
    <t>22.39</t>
  </si>
  <si>
    <t>109.9</t>
  </si>
  <si>
    <t>753.5</t>
  </si>
  <si>
    <t>396.9</t>
  </si>
  <si>
    <t>51.54</t>
  </si>
  <si>
    <t>168.25</t>
  </si>
  <si>
    <t>953.8</t>
  </si>
  <si>
    <t>22.567</t>
  </si>
  <si>
    <t>111.18</t>
  </si>
  <si>
    <t>403.2</t>
  </si>
  <si>
    <t>52.25</t>
  </si>
  <si>
    <t>447.5</t>
  </si>
  <si>
    <t>167.9</t>
  </si>
  <si>
    <t>819.7</t>
  </si>
  <si>
    <t>945.8</t>
  </si>
  <si>
    <t>92.76</t>
  </si>
  <si>
    <t>22.586</t>
  </si>
  <si>
    <t>392.6</t>
  </si>
  <si>
    <t>50.84</t>
  </si>
  <si>
    <t>403.3</t>
  </si>
  <si>
    <t>167.4</t>
  </si>
  <si>
    <t>836.8</t>
  </si>
  <si>
    <t>94.45</t>
  </si>
  <si>
    <t>22.526</t>
  </si>
  <si>
    <t>403.4</t>
  </si>
  <si>
    <t>50.65</t>
  </si>
  <si>
    <t>447.3</t>
  </si>
  <si>
    <t>410.1</t>
  </si>
  <si>
    <t>167.95</t>
  </si>
  <si>
    <t>956.7</t>
  </si>
  <si>
    <t>92.77</t>
  </si>
  <si>
    <t>22.6295</t>
  </si>
  <si>
    <t>756.5</t>
  </si>
  <si>
    <t>404.7</t>
  </si>
  <si>
    <t>95.6</t>
  </si>
  <si>
    <t>51.08</t>
  </si>
  <si>
    <t>447.8</t>
  </si>
  <si>
    <t>168.8</t>
  </si>
  <si>
    <t>950.5</t>
  </si>
  <si>
    <t>93.03</t>
  </si>
  <si>
    <t>752.2</t>
  </si>
  <si>
    <t>408.7</t>
  </si>
  <si>
    <t>95.27</t>
  </si>
  <si>
    <t>52.94</t>
  </si>
  <si>
    <t>815.2</t>
  </si>
  <si>
    <t>938.9</t>
  </si>
  <si>
    <t>22.8645</t>
  </si>
  <si>
    <t>112.01</t>
  </si>
  <si>
    <t>53.36</t>
  </si>
  <si>
    <t>403.8</t>
  </si>
  <si>
    <t>948.1</t>
  </si>
  <si>
    <t>92.2</t>
  </si>
  <si>
    <t>22.917</t>
  </si>
  <si>
    <t>95.75</t>
  </si>
  <si>
    <t>52.9</t>
  </si>
  <si>
    <t>446.3</t>
  </si>
  <si>
    <t>167.3</t>
  </si>
  <si>
    <t>93.12</t>
  </si>
  <si>
    <t>22.7845</t>
  </si>
  <si>
    <t>109.51</t>
  </si>
  <si>
    <t>400.6</t>
  </si>
  <si>
    <t>94.92</t>
  </si>
  <si>
    <t>167.25</t>
  </si>
  <si>
    <t>807.6</t>
  </si>
  <si>
    <t>934.9</t>
  </si>
  <si>
    <t>92.51</t>
  </si>
  <si>
    <t>22.988</t>
  </si>
  <si>
    <t>108.98</t>
  </si>
  <si>
    <t>739.8</t>
  </si>
  <si>
    <t>386.7</t>
  </si>
  <si>
    <t>95.53</t>
  </si>
  <si>
    <t>53.84</t>
  </si>
  <si>
    <t>810.8</t>
  </si>
  <si>
    <t>930.6</t>
  </si>
  <si>
    <t>90.9</t>
  </si>
  <si>
    <t>23.022</t>
  </si>
  <si>
    <t>53.55</t>
  </si>
  <si>
    <t>402.6</t>
  </si>
  <si>
    <t>167.5</t>
  </si>
  <si>
    <t>921.8</t>
  </si>
  <si>
    <t>91.48</t>
  </si>
  <si>
    <t>23.0675</t>
  </si>
  <si>
    <t>106.41</t>
  </si>
  <si>
    <t>380.1</t>
  </si>
  <si>
    <t>96.2</t>
  </si>
  <si>
    <t>53.13</t>
  </si>
  <si>
    <t>444.5</t>
  </si>
  <si>
    <t>403.5</t>
  </si>
  <si>
    <t>168.02</t>
  </si>
  <si>
    <t>819.6</t>
  </si>
  <si>
    <t>926.4</t>
  </si>
  <si>
    <t>90.13</t>
  </si>
  <si>
    <t>23.112</t>
  </si>
  <si>
    <t>107.4</t>
  </si>
  <si>
    <t>381.2</t>
  </si>
  <si>
    <t>96.5</t>
  </si>
  <si>
    <t>50.89</t>
  </si>
  <si>
    <t>444.6</t>
  </si>
  <si>
    <t>402.3</t>
  </si>
  <si>
    <t>836.2</t>
  </si>
  <si>
    <t>924.6</t>
  </si>
  <si>
    <t>90.52</t>
  </si>
  <si>
    <t>23.0895</t>
  </si>
  <si>
    <t>105.5</t>
  </si>
  <si>
    <t>724.5</t>
  </si>
  <si>
    <t>380.5</t>
  </si>
  <si>
    <t>95.56</t>
  </si>
  <si>
    <t>51.17</t>
  </si>
  <si>
    <t>445.7</t>
  </si>
  <si>
    <t>807.3</t>
  </si>
  <si>
    <t>914.8</t>
  </si>
  <si>
    <t>90.42</t>
  </si>
  <si>
    <t>23.023</t>
  </si>
  <si>
    <t>103.16</t>
  </si>
  <si>
    <t>716.1</t>
  </si>
  <si>
    <t>95.99</t>
  </si>
  <si>
    <t>397.7</t>
  </si>
  <si>
    <t>809.5</t>
  </si>
  <si>
    <t>917.9</t>
  </si>
  <si>
    <t>89.39</t>
  </si>
  <si>
    <t>22.961</t>
  </si>
  <si>
    <t>101.82</t>
  </si>
  <si>
    <t>380.9</t>
  </si>
  <si>
    <t>50.39</t>
  </si>
  <si>
    <t>445.6</t>
  </si>
  <si>
    <t>396.6</t>
  </si>
  <si>
    <t>913.7</t>
  </si>
  <si>
    <t>22.998</t>
  </si>
  <si>
    <t>703.5</t>
  </si>
  <si>
    <t>378.2</t>
  </si>
  <si>
    <t>50.29</t>
  </si>
  <si>
    <t>779.8</t>
  </si>
  <si>
    <t>899.2</t>
  </si>
  <si>
    <t>86.57</t>
  </si>
  <si>
    <t>23.0765</t>
  </si>
  <si>
    <t>101.1</t>
  </si>
  <si>
    <t>707.5</t>
  </si>
  <si>
    <t>96.96</t>
  </si>
  <si>
    <t>49.27</t>
  </si>
  <si>
    <t>444.4</t>
  </si>
  <si>
    <t>889.3</t>
  </si>
  <si>
    <t>84.55</t>
  </si>
  <si>
    <t>23.4855</t>
  </si>
  <si>
    <t>102.55</t>
  </si>
  <si>
    <t>359.4</t>
  </si>
  <si>
    <t>98.5</t>
  </si>
  <si>
    <t>793.1</t>
  </si>
  <si>
    <t>894.3</t>
  </si>
  <si>
    <t>83.78</t>
  </si>
  <si>
    <t>23.415</t>
  </si>
  <si>
    <t>109.42</t>
  </si>
  <si>
    <t>362.5</t>
  </si>
  <si>
    <t>97.8</t>
  </si>
  <si>
    <t>51.5</t>
  </si>
  <si>
    <t>390.7</t>
  </si>
  <si>
    <t>796.1</t>
  </si>
  <si>
    <t>891.3</t>
  </si>
  <si>
    <t>82.93</t>
  </si>
  <si>
    <t>23.277</t>
  </si>
  <si>
    <t>367.4</t>
  </si>
  <si>
    <t>98.21</t>
  </si>
  <si>
    <t>51.49</t>
  </si>
  <si>
    <t>790.2</t>
  </si>
  <si>
    <t>906.1</t>
  </si>
  <si>
    <t>83.54</t>
  </si>
  <si>
    <t>23.2635</t>
  </si>
  <si>
    <t>104.3</t>
  </si>
  <si>
    <t>701.5</t>
  </si>
  <si>
    <t>384.2</t>
  </si>
  <si>
    <t>50.81</t>
  </si>
  <si>
    <t>392.7</t>
  </si>
  <si>
    <t>895.7</t>
  </si>
  <si>
    <t>83.3</t>
  </si>
  <si>
    <t>23.2355</t>
  </si>
  <si>
    <t>101.35</t>
  </si>
  <si>
    <t>698.4</t>
  </si>
  <si>
    <t>167.8</t>
  </si>
  <si>
    <t>888.2</t>
  </si>
  <si>
    <t>81.77</t>
  </si>
  <si>
    <t>23.326</t>
  </si>
  <si>
    <t>100.02</t>
  </si>
  <si>
    <t>708.8</t>
  </si>
  <si>
    <t>369.5</t>
  </si>
  <si>
    <t>97.85</t>
  </si>
  <si>
    <t>48.21</t>
  </si>
  <si>
    <t>763.7</t>
  </si>
  <si>
    <t>879.6</t>
  </si>
  <si>
    <t>79.35</t>
  </si>
  <si>
    <t>23.6615</t>
  </si>
  <si>
    <t>103.5</t>
  </si>
  <si>
    <t>360.7</t>
  </si>
  <si>
    <t>49.59</t>
  </si>
  <si>
    <t>166.25</t>
  </si>
  <si>
    <t>767.5</t>
  </si>
  <si>
    <t>878.7</t>
  </si>
  <si>
    <t>80.57</t>
  </si>
  <si>
    <t>23.8755</t>
  </si>
  <si>
    <t>707.1</t>
  </si>
  <si>
    <t>358.3</t>
  </si>
  <si>
    <t>47.55</t>
  </si>
  <si>
    <t>431.3</t>
  </si>
  <si>
    <t>168.9</t>
  </si>
  <si>
    <t>766.4</t>
  </si>
  <si>
    <t>875.5</t>
  </si>
  <si>
    <t>80.91</t>
  </si>
  <si>
    <t>23.8065</t>
  </si>
  <si>
    <t>698.2</t>
  </si>
  <si>
    <t>359.5</t>
  </si>
  <si>
    <t>96.54</t>
  </si>
  <si>
    <t>430.5</t>
  </si>
  <si>
    <t>83.98</t>
  </si>
  <si>
    <t>23.7445</t>
  </si>
  <si>
    <t>383.8</t>
  </si>
  <si>
    <t>101.8</t>
  </si>
  <si>
    <t>51.22</t>
  </si>
  <si>
    <t>432.5</t>
  </si>
  <si>
    <t>909.8</t>
  </si>
  <si>
    <t>84.79</t>
  </si>
  <si>
    <t>23.365</t>
  </si>
  <si>
    <t>101.71</t>
  </si>
  <si>
    <t>50.45</t>
  </si>
  <si>
    <t>781.8</t>
  </si>
  <si>
    <t>901.6</t>
  </si>
  <si>
    <t>82.92</t>
  </si>
  <si>
    <t>23.2745</t>
  </si>
  <si>
    <t>378.3</t>
  </si>
  <si>
    <t>102.2</t>
  </si>
  <si>
    <t>433.6</t>
  </si>
  <si>
    <t>169.04</t>
  </si>
  <si>
    <t>785.9</t>
  </si>
  <si>
    <t>907.8</t>
  </si>
  <si>
    <t>81.21</t>
  </si>
  <si>
    <t>23.2335</t>
  </si>
  <si>
    <t>736.5</t>
  </si>
  <si>
    <t>386.2</t>
  </si>
  <si>
    <t>102.29</t>
  </si>
  <si>
    <t>54.1</t>
  </si>
  <si>
    <t>168.94</t>
  </si>
  <si>
    <t>781.7</t>
  </si>
  <si>
    <t>901.4</t>
  </si>
  <si>
    <t>79.1</t>
  </si>
  <si>
    <t>23.355</t>
  </si>
  <si>
    <t>733.1</t>
  </si>
  <si>
    <t>378.5</t>
  </si>
  <si>
    <t>100.95</t>
  </si>
  <si>
    <t>56.75</t>
  </si>
  <si>
    <t>392.2</t>
  </si>
  <si>
    <t>785.2</t>
  </si>
  <si>
    <t>904.2</t>
  </si>
  <si>
    <t>78.91</t>
  </si>
  <si>
    <t>23.46</t>
  </si>
  <si>
    <t>107.26</t>
  </si>
  <si>
    <t>733.4</t>
  </si>
  <si>
    <t>377.4</t>
  </si>
  <si>
    <t>101.7</t>
  </si>
  <si>
    <t>58.05</t>
  </si>
  <si>
    <t>390.2</t>
  </si>
  <si>
    <t>896.9</t>
  </si>
  <si>
    <t>76.18</t>
  </si>
  <si>
    <t>23.52</t>
  </si>
  <si>
    <t>107.89</t>
  </si>
  <si>
    <t>373.5</t>
  </si>
  <si>
    <t>429.8</t>
  </si>
  <si>
    <t>906.9</t>
  </si>
  <si>
    <t>76.23</t>
  </si>
  <si>
    <t>23.351</t>
  </si>
  <si>
    <t>108.9</t>
  </si>
  <si>
    <t>383.1</t>
  </si>
  <si>
    <t>59.34</t>
  </si>
  <si>
    <t>789.2</t>
  </si>
  <si>
    <t>76.15</t>
  </si>
  <si>
    <t>23.4265</t>
  </si>
  <si>
    <t>107.8</t>
  </si>
  <si>
    <t>379.5</t>
  </si>
  <si>
    <t>104.5</t>
  </si>
  <si>
    <t>393.9</t>
  </si>
  <si>
    <t>809.8</t>
  </si>
  <si>
    <t>908.4</t>
  </si>
  <si>
    <t>76.94</t>
  </si>
  <si>
    <t>23.3585</t>
  </si>
  <si>
    <t>109.85</t>
  </si>
  <si>
    <t>104.79</t>
  </si>
  <si>
    <t>63.85</t>
  </si>
  <si>
    <t>912.7</t>
  </si>
  <si>
    <t>76.89</t>
  </si>
  <si>
    <t>22.9255</t>
  </si>
  <si>
    <t>100.8</t>
  </si>
  <si>
    <t>684.5</t>
  </si>
  <si>
    <t>103.66</t>
  </si>
  <si>
    <t>63.1</t>
  </si>
  <si>
    <t>387.5</t>
  </si>
  <si>
    <t>911.5</t>
  </si>
  <si>
    <t>72.28</t>
  </si>
  <si>
    <t>22.999</t>
  </si>
  <si>
    <t>696.9</t>
  </si>
  <si>
    <t>66.35</t>
  </si>
  <si>
    <t>900.9</t>
  </si>
  <si>
    <t>71.17</t>
  </si>
  <si>
    <t>22.8525</t>
  </si>
  <si>
    <t>106.79</t>
  </si>
  <si>
    <t>68.48</t>
  </si>
  <si>
    <t>170.95</t>
  </si>
  <si>
    <t>880.6</t>
  </si>
  <si>
    <t>68.02</t>
  </si>
  <si>
    <t>101.93</t>
  </si>
  <si>
    <t>696.7</t>
  </si>
  <si>
    <t>356.3</t>
  </si>
  <si>
    <t>384.8</t>
  </si>
  <si>
    <t>886.3</t>
  </si>
  <si>
    <t>69.06</t>
  </si>
  <si>
    <t>23.431</t>
  </si>
  <si>
    <t>100.2</t>
  </si>
  <si>
    <t>351.3</t>
  </si>
  <si>
    <t>66.12</t>
  </si>
  <si>
    <t>422.5</t>
  </si>
  <si>
    <t>384.5</t>
  </si>
  <si>
    <t>766.3</t>
  </si>
  <si>
    <t>884.1</t>
  </si>
  <si>
    <t>67.19</t>
  </si>
  <si>
    <t>23.443</t>
  </si>
  <si>
    <t>100.6</t>
  </si>
  <si>
    <t>739.5</t>
  </si>
  <si>
    <t>350.4</t>
  </si>
  <si>
    <t>64.94</t>
  </si>
  <si>
    <t>420.5</t>
  </si>
  <si>
    <t>168.7</t>
  </si>
  <si>
    <t>763.5</t>
  </si>
  <si>
    <t>878.4</t>
  </si>
  <si>
    <t>65.69</t>
  </si>
  <si>
    <t>23.4005</t>
  </si>
  <si>
    <t>351.6</t>
  </si>
  <si>
    <t>66.99</t>
  </si>
  <si>
    <t>788.5</t>
  </si>
  <si>
    <t>899.6</t>
  </si>
  <si>
    <t>66.22</t>
  </si>
  <si>
    <t>23.206</t>
  </si>
  <si>
    <t>102.99</t>
  </si>
  <si>
    <t>371.8</t>
  </si>
  <si>
    <t>68.72</t>
  </si>
  <si>
    <t>420.9</t>
  </si>
  <si>
    <t>902.1</t>
  </si>
  <si>
    <t>23.282</t>
  </si>
  <si>
    <t>373.9</t>
  </si>
  <si>
    <t>775.1</t>
  </si>
  <si>
    <t>896.7</t>
  </si>
  <si>
    <t>70.5</t>
  </si>
  <si>
    <t>22.828</t>
  </si>
  <si>
    <t>368.6</t>
  </si>
  <si>
    <t>382.9</t>
  </si>
  <si>
    <t>900.1</t>
  </si>
  <si>
    <t>72.14</t>
  </si>
  <si>
    <t>22.737</t>
  </si>
  <si>
    <t>740.4</t>
  </si>
  <si>
    <t>368.5</t>
  </si>
  <si>
    <t>69.02</t>
  </si>
  <si>
    <t>169.4</t>
  </si>
  <si>
    <t>884.8</t>
  </si>
  <si>
    <t>72.21</t>
  </si>
  <si>
    <t>23.038</t>
  </si>
  <si>
    <t>359.2</t>
  </si>
  <si>
    <t>68.94</t>
  </si>
  <si>
    <t>420.1</t>
  </si>
  <si>
    <t>885.5</t>
  </si>
  <si>
    <t>74.13</t>
  </si>
  <si>
    <t>22.8205</t>
  </si>
  <si>
    <t>112.1</t>
  </si>
  <si>
    <t>368.1</t>
  </si>
  <si>
    <t>875.9</t>
  </si>
  <si>
    <t>73.46</t>
  </si>
  <si>
    <t>22.8795</t>
  </si>
  <si>
    <t>356.9</t>
  </si>
  <si>
    <t>97.9</t>
  </si>
  <si>
    <t>67.64</t>
  </si>
  <si>
    <t>418.2</t>
  </si>
  <si>
    <t>370.6</t>
  </si>
  <si>
    <t>726.1</t>
  </si>
  <si>
    <t>873.5</t>
  </si>
  <si>
    <t>74.29</t>
  </si>
  <si>
    <t>22.995</t>
  </si>
  <si>
    <t>355.7</t>
  </si>
  <si>
    <t>69.25</t>
  </si>
  <si>
    <t>729.5</t>
  </si>
  <si>
    <t>870.4</t>
  </si>
  <si>
    <t>73.59</t>
  </si>
  <si>
    <t>23.255</t>
  </si>
  <si>
    <t>112.9</t>
  </si>
  <si>
    <t>417.6</t>
  </si>
  <si>
    <t>170.6</t>
  </si>
  <si>
    <t>724.6</t>
  </si>
  <si>
    <t>879.5</t>
  </si>
  <si>
    <t>75.6</t>
  </si>
  <si>
    <t>23.2415</t>
  </si>
  <si>
    <t>107.9</t>
  </si>
  <si>
    <t>363.6</t>
  </si>
  <si>
    <t>72.58</t>
  </si>
  <si>
    <t>416.8</t>
  </si>
  <si>
    <t>377.7</t>
  </si>
  <si>
    <t>733.6</t>
  </si>
  <si>
    <t>74.57</t>
  </si>
  <si>
    <t>365.2</t>
  </si>
  <si>
    <t>101.5</t>
  </si>
  <si>
    <t>69.15</t>
  </si>
  <si>
    <t>418.6</t>
  </si>
  <si>
    <t>737.6</t>
  </si>
  <si>
    <t>892.9</t>
  </si>
  <si>
    <t>77.05</t>
  </si>
  <si>
    <t>22.8805</t>
  </si>
  <si>
    <t>115.8</t>
  </si>
  <si>
    <t>369.9</t>
  </si>
  <si>
    <t>69.55</t>
  </si>
  <si>
    <t>420.6</t>
  </si>
  <si>
    <t>733.5</t>
  </si>
  <si>
    <t>881.2</t>
  </si>
  <si>
    <t>78.14</t>
  </si>
  <si>
    <t>22.9215</t>
  </si>
  <si>
    <t>118.98</t>
  </si>
  <si>
    <t>365.9</t>
  </si>
  <si>
    <t>69.39</t>
  </si>
  <si>
    <t>874.6</t>
  </si>
  <si>
    <t>75.65</t>
  </si>
  <si>
    <t>23.2645</t>
  </si>
  <si>
    <t>118.5</t>
  </si>
  <si>
    <t>91.3</t>
  </si>
  <si>
    <t>69.51</t>
  </si>
  <si>
    <t>382.5</t>
  </si>
  <si>
    <t>863.9</t>
  </si>
  <si>
    <t>74.74</t>
  </si>
  <si>
    <t>23.278</t>
  </si>
  <si>
    <t>118.65</t>
  </si>
  <si>
    <t>89.5</t>
  </si>
  <si>
    <t>68.17</t>
  </si>
  <si>
    <t>859.2</t>
  </si>
  <si>
    <t>75.63</t>
  </si>
  <si>
    <t>23.438</t>
  </si>
  <si>
    <t>118.2</t>
  </si>
  <si>
    <t>93.4</t>
  </si>
  <si>
    <t>69.75</t>
  </si>
  <si>
    <t>418.1</t>
  </si>
  <si>
    <t>720.3</t>
  </si>
  <si>
    <t>865.6</t>
  </si>
  <si>
    <t>80.86</t>
  </si>
  <si>
    <t>23.516</t>
  </si>
  <si>
    <t>120.13</t>
  </si>
  <si>
    <t>363.5</t>
  </si>
  <si>
    <t>70.51</t>
  </si>
  <si>
    <t>876.7</t>
  </si>
  <si>
    <t>80.85</t>
  </si>
  <si>
    <t>23.503</t>
  </si>
  <si>
    <t>124.5</t>
  </si>
  <si>
    <t>419.3</t>
  </si>
  <si>
    <t>878.1</t>
  </si>
  <si>
    <t>23.0775</t>
  </si>
  <si>
    <t>713.5</t>
  </si>
  <si>
    <t>367.8</t>
  </si>
  <si>
    <t>419.7</t>
  </si>
  <si>
    <t>869.6</t>
  </si>
  <si>
    <t>84.86</t>
  </si>
  <si>
    <t>22.947</t>
  </si>
  <si>
    <t>364.5</t>
  </si>
  <si>
    <t>104.54</t>
  </si>
  <si>
    <t>68.53</t>
  </si>
  <si>
    <t>417.5</t>
  </si>
  <si>
    <t>879.2</t>
  </si>
  <si>
    <t>22.985</t>
  </si>
  <si>
    <t>131.5</t>
  </si>
  <si>
    <t>740.1</t>
  </si>
  <si>
    <t>83.88</t>
  </si>
  <si>
    <t>371.5</t>
  </si>
  <si>
    <t>61.01</t>
  </si>
  <si>
    <t>882.3</t>
  </si>
  <si>
    <t>86.76</t>
  </si>
  <si>
    <t>22.6345</t>
  </si>
  <si>
    <t>Security</t>
  </si>
  <si>
    <t>return</t>
  </si>
  <si>
    <t>beta</t>
  </si>
  <si>
    <t>Var_eps</t>
  </si>
  <si>
    <t>rf</t>
  </si>
  <si>
    <t>Only long</t>
  </si>
  <si>
    <t>(ri-rf)/beta_i</t>
  </si>
  <si>
    <t>(r_i-rf)*beta/var_esp</t>
  </si>
  <si>
    <t>cum_sum</t>
  </si>
  <si>
    <t>beta_i^2/var_eps</t>
  </si>
  <si>
    <t>Ci</t>
  </si>
  <si>
    <t>var_M</t>
  </si>
  <si>
    <t>C*</t>
  </si>
  <si>
    <t>Zi</t>
  </si>
  <si>
    <t>sum</t>
  </si>
  <si>
    <t>wi</t>
  </si>
  <si>
    <t>E(Rp)</t>
  </si>
  <si>
    <t>betaP</t>
  </si>
  <si>
    <t>betaP^2*varM</t>
  </si>
  <si>
    <t>VarP</t>
  </si>
  <si>
    <t>SigmaP</t>
  </si>
  <si>
    <t>ratio</t>
  </si>
  <si>
    <t>SR</t>
  </si>
  <si>
    <t>Long/short</t>
  </si>
  <si>
    <t>C**</t>
  </si>
  <si>
    <t>E (r i)</t>
  </si>
  <si>
    <t>cov_i,m</t>
  </si>
  <si>
    <t>var_i</t>
  </si>
  <si>
    <t>sysvar_i</t>
  </si>
  <si>
    <t>Unsvar_i</t>
  </si>
  <si>
    <t>p.a.</t>
  </si>
  <si>
    <t># trading d.</t>
  </si>
  <si>
    <t>p.d.</t>
  </si>
  <si>
    <t>Cut-off</t>
  </si>
  <si>
    <t>ri-rf</t>
  </si>
  <si>
    <t>var_eps_I</t>
  </si>
  <si>
    <t>(ri-rf)*beta_i/var_eps_i</t>
  </si>
  <si>
    <t>Beta_I^2/var_esp_i</t>
  </si>
  <si>
    <t>because of negative beta - producing irelevant results - daviated results</t>
  </si>
  <si>
    <t>beta_p</t>
  </si>
  <si>
    <t>SysVarP</t>
  </si>
  <si>
    <t>UnsVarP</t>
  </si>
  <si>
    <t>Sigma_p</t>
  </si>
  <si>
    <t>OLS - lin.regression</t>
  </si>
  <si>
    <t>alfa</t>
  </si>
  <si>
    <t>beta1</t>
  </si>
  <si>
    <t>beta2</t>
  </si>
  <si>
    <t>beta3</t>
  </si>
  <si>
    <t>n</t>
  </si>
  <si>
    <t>sum_Xi1</t>
  </si>
  <si>
    <t>sum_Xi2</t>
  </si>
  <si>
    <t>sum_Xi3</t>
  </si>
  <si>
    <t>sum_Xi1^2</t>
  </si>
  <si>
    <t>Sum_Xi1Xi2</t>
  </si>
  <si>
    <t>sum_Xi1Xi3</t>
  </si>
  <si>
    <t>sum_Xi2^2</t>
  </si>
  <si>
    <t>sum_Xi2Xi3</t>
  </si>
  <si>
    <t>sum_Xi3^2</t>
  </si>
  <si>
    <t>x</t>
  </si>
  <si>
    <t>beta_1</t>
  </si>
  <si>
    <t>beta_2</t>
  </si>
  <si>
    <t>beta_3</t>
  </si>
  <si>
    <t>vrs</t>
  </si>
  <si>
    <t>sum_Yi</t>
  </si>
  <si>
    <t>sum_YiXi1</t>
  </si>
  <si>
    <t>sum_YiXi2</t>
  </si>
  <si>
    <t>sum_YiXi3</t>
  </si>
  <si>
    <t>InvM</t>
  </si>
  <si>
    <t>on three factors model</t>
  </si>
  <si>
    <t>Singl index model</t>
  </si>
  <si>
    <t>sum_Xi</t>
  </si>
  <si>
    <t>sum_Xi^2</t>
  </si>
  <si>
    <t>sum_YiXi</t>
  </si>
  <si>
    <t>bi1*beta_f1+…</t>
  </si>
  <si>
    <t>beta_cetv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</si>
</sst>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5]#\ ###\ ###\ ###\ ###\ ###\ ##0.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2" fontId="0" fillId="0" borderId="0" xfId="0" applyNumberFormat="1"/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right" vertical="top" wrapText="1"/>
    </xf>
    <xf numFmtId="0" fontId="0" fillId="6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B19B-7890-4D62-B6B9-F372C6BB358C}">
  <dimension ref="A1:R39"/>
  <sheetViews>
    <sheetView zoomScale="175" zoomScaleNormal="175" workbookViewId="0">
      <selection activeCell="I17" sqref="I17"/>
    </sheetView>
  </sheetViews>
  <sheetFormatPr defaultRowHeight="15" x14ac:dyDescent="0.25"/>
  <sheetData>
    <row r="1" spans="1:18" x14ac:dyDescent="0.25">
      <c r="A1" s="2" t="s">
        <v>1449</v>
      </c>
      <c r="B1" s="2" t="s">
        <v>1450</v>
      </c>
      <c r="C1" s="2" t="s">
        <v>1451</v>
      </c>
      <c r="D1" s="2" t="s">
        <v>1452</v>
      </c>
      <c r="E1" s="2" t="s">
        <v>1455</v>
      </c>
      <c r="F1" s="2" t="s">
        <v>1456</v>
      </c>
      <c r="G1" s="2" t="s">
        <v>1457</v>
      </c>
      <c r="H1" s="2" t="s">
        <v>1458</v>
      </c>
      <c r="I1" s="2" t="s">
        <v>1457</v>
      </c>
      <c r="J1" s="2" t="s">
        <v>1459</v>
      </c>
      <c r="K1" s="2" t="s">
        <v>1461</v>
      </c>
    </row>
    <row r="2" spans="1:18" x14ac:dyDescent="0.25">
      <c r="A2">
        <v>5</v>
      </c>
      <c r="B2">
        <v>19</v>
      </c>
      <c r="C2">
        <v>1.1000000000000001</v>
      </c>
      <c r="D2">
        <v>18</v>
      </c>
      <c r="E2">
        <f>(B2-$B$14)/C2</f>
        <v>11.818181818181817</v>
      </c>
      <c r="F2">
        <f>(B2-$B$14)*C2/D2</f>
        <v>0.79444444444444451</v>
      </c>
      <c r="G2">
        <f>F2</f>
        <v>0.79444444444444451</v>
      </c>
      <c r="H2">
        <f>C2^2/D2</f>
        <v>6.7222222222222239E-2</v>
      </c>
      <c r="I2">
        <f>H2</f>
        <v>6.7222222222222239E-2</v>
      </c>
      <c r="J2">
        <f>$B$15*G2/(1+$B$15*I2)</f>
        <v>4.4548286604361369</v>
      </c>
      <c r="K2" t="str">
        <f>IF(J2&lt;E2,"long","short")</f>
        <v>long</v>
      </c>
    </row>
    <row r="3" spans="1:18" x14ac:dyDescent="0.25">
      <c r="A3">
        <v>1</v>
      </c>
      <c r="B3">
        <v>16</v>
      </c>
      <c r="C3">
        <v>0.9</v>
      </c>
      <c r="D3">
        <v>12</v>
      </c>
      <c r="E3">
        <f>(B3-$B$14)/C3</f>
        <v>11.111111111111111</v>
      </c>
      <c r="F3">
        <f t="shared" ref="F3:F12" si="0">(B3-$B$14)*C3/D3</f>
        <v>0.75</v>
      </c>
      <c r="G3">
        <f>G2+F3</f>
        <v>1.5444444444444445</v>
      </c>
      <c r="H3">
        <f t="shared" ref="H3:H12" si="1">C3^2/D3</f>
        <v>6.7500000000000004E-2</v>
      </c>
      <c r="I3">
        <f>I2+H3</f>
        <v>0.13472222222222224</v>
      </c>
      <c r="J3">
        <f t="shared" ref="J3:J12" si="2">$B$15*G3/(1+$B$15*I3)</f>
        <v>6.2824858757062136</v>
      </c>
      <c r="K3" t="str">
        <f t="shared" ref="K3:K12" si="3">IF(J3&lt;E3,"long","short")</f>
        <v>long</v>
      </c>
    </row>
    <row r="4" spans="1:18" x14ac:dyDescent="0.25">
      <c r="A4">
        <v>2</v>
      </c>
      <c r="B4">
        <v>19</v>
      </c>
      <c r="C4">
        <v>1.2</v>
      </c>
      <c r="D4">
        <v>15</v>
      </c>
      <c r="E4">
        <f>(B4-$B$14)/C4</f>
        <v>10.833333333333334</v>
      </c>
      <c r="F4">
        <f t="shared" si="0"/>
        <v>1.04</v>
      </c>
      <c r="G4">
        <f t="shared" ref="G4:G12" si="4">G3+F4</f>
        <v>2.5844444444444443</v>
      </c>
      <c r="H4">
        <f t="shared" si="1"/>
        <v>9.6000000000000002E-2</v>
      </c>
      <c r="I4">
        <f t="shared" ref="I4:I12" si="5">I3+H4</f>
        <v>0.23072222222222225</v>
      </c>
      <c r="J4">
        <f t="shared" si="2"/>
        <v>7.5605395741914503</v>
      </c>
      <c r="K4" t="str">
        <f t="shared" si="3"/>
        <v>long</v>
      </c>
    </row>
    <row r="5" spans="1:18" x14ac:dyDescent="0.25">
      <c r="A5">
        <v>7</v>
      </c>
      <c r="B5">
        <v>20</v>
      </c>
      <c r="C5">
        <v>1.3</v>
      </c>
      <c r="D5">
        <v>20</v>
      </c>
      <c r="E5">
        <f>(B5-$B$14)/C5</f>
        <v>10.769230769230768</v>
      </c>
      <c r="F5">
        <f t="shared" si="0"/>
        <v>0.90999999999999992</v>
      </c>
      <c r="G5">
        <f t="shared" si="4"/>
        <v>3.4944444444444445</v>
      </c>
      <c r="H5">
        <f t="shared" si="1"/>
        <v>8.4500000000000006E-2</v>
      </c>
      <c r="I5">
        <f t="shared" si="5"/>
        <v>0.31522222222222224</v>
      </c>
      <c r="J5">
        <f t="shared" si="2"/>
        <v>8.1965076882981496</v>
      </c>
      <c r="K5" t="str">
        <f t="shared" si="3"/>
        <v>long</v>
      </c>
    </row>
    <row r="6" spans="1:18" x14ac:dyDescent="0.25">
      <c r="A6">
        <v>9</v>
      </c>
      <c r="B6">
        <v>21</v>
      </c>
      <c r="C6">
        <v>1.4</v>
      </c>
      <c r="D6">
        <v>23</v>
      </c>
      <c r="E6">
        <f>(B6-$B$14)/C6</f>
        <v>10.714285714285715</v>
      </c>
      <c r="F6">
        <f t="shared" si="0"/>
        <v>0.91304347826086951</v>
      </c>
      <c r="G6">
        <f t="shared" si="4"/>
        <v>4.4074879227053136</v>
      </c>
      <c r="H6">
        <f t="shared" si="1"/>
        <v>8.5217391304347814E-2</v>
      </c>
      <c r="I6">
        <f t="shared" si="5"/>
        <v>0.40043961352657004</v>
      </c>
      <c r="J6">
        <f t="shared" si="2"/>
        <v>8.6159352541764651</v>
      </c>
      <c r="K6" t="str">
        <f t="shared" si="3"/>
        <v>long</v>
      </c>
    </row>
    <row r="7" spans="1:18" x14ac:dyDescent="0.25">
      <c r="A7">
        <v>3</v>
      </c>
      <c r="B7">
        <v>15</v>
      </c>
      <c r="C7">
        <v>0.85</v>
      </c>
      <c r="D7">
        <v>14</v>
      </c>
      <c r="E7">
        <f>(B7-$B$14)/C7</f>
        <v>10.588235294117647</v>
      </c>
      <c r="F7">
        <f t="shared" si="0"/>
        <v>0.54642857142857137</v>
      </c>
      <c r="G7">
        <f t="shared" si="4"/>
        <v>4.9539164941338854</v>
      </c>
      <c r="H7">
        <f t="shared" si="1"/>
        <v>5.1607142857142851E-2</v>
      </c>
      <c r="I7">
        <f t="shared" si="5"/>
        <v>0.45204675638371289</v>
      </c>
      <c r="J7">
        <f t="shared" si="2"/>
        <v>8.7966745739895345</v>
      </c>
      <c r="K7" t="str">
        <f t="shared" si="3"/>
        <v>long</v>
      </c>
    </row>
    <row r="8" spans="1:18" x14ac:dyDescent="0.25">
      <c r="A8">
        <v>10</v>
      </c>
      <c r="B8">
        <v>22.5</v>
      </c>
      <c r="C8">
        <v>1.7</v>
      </c>
      <c r="D8">
        <v>21</v>
      </c>
      <c r="E8">
        <f>(B8-$B$14)/C8</f>
        <v>9.7058823529411775</v>
      </c>
      <c r="F8">
        <f t="shared" si="0"/>
        <v>1.3357142857142859</v>
      </c>
      <c r="G8">
        <f t="shared" si="4"/>
        <v>6.2896307798481708</v>
      </c>
      <c r="H8">
        <f t="shared" si="1"/>
        <v>0.13761904761904761</v>
      </c>
      <c r="I8">
        <f t="shared" si="5"/>
        <v>0.58966580400276047</v>
      </c>
      <c r="J8">
        <f t="shared" si="2"/>
        <v>8.9752254165309466</v>
      </c>
      <c r="K8" t="str">
        <f t="shared" si="3"/>
        <v>long</v>
      </c>
    </row>
    <row r="9" spans="1:18" x14ac:dyDescent="0.25">
      <c r="A9">
        <v>4</v>
      </c>
      <c r="B9">
        <v>23</v>
      </c>
      <c r="C9">
        <v>1.85</v>
      </c>
      <c r="D9">
        <v>22</v>
      </c>
      <c r="E9">
        <f>(B9-$B$14)/C9</f>
        <v>9.1891891891891895</v>
      </c>
      <c r="F9">
        <f t="shared" si="0"/>
        <v>1.4295454545454547</v>
      </c>
      <c r="G9">
        <f t="shared" si="4"/>
        <v>7.7191762343936254</v>
      </c>
      <c r="H9">
        <f t="shared" si="1"/>
        <v>0.15556818181818183</v>
      </c>
      <c r="I9">
        <f t="shared" si="5"/>
        <v>0.74523398582094225</v>
      </c>
      <c r="J9" s="3">
        <f t="shared" si="2"/>
        <v>9.0140952077011818</v>
      </c>
      <c r="K9" t="str">
        <f t="shared" si="3"/>
        <v>long</v>
      </c>
      <c r="L9" s="3" t="s">
        <v>1461</v>
      </c>
    </row>
    <row r="10" spans="1:18" x14ac:dyDescent="0.25">
      <c r="A10">
        <v>11</v>
      </c>
      <c r="B10">
        <v>13</v>
      </c>
      <c r="C10">
        <v>0.8</v>
      </c>
      <c r="D10">
        <v>9</v>
      </c>
      <c r="E10">
        <f>(B10-$B$14)/C10</f>
        <v>8.75</v>
      </c>
      <c r="F10">
        <f t="shared" si="0"/>
        <v>0.62222222222222223</v>
      </c>
      <c r="G10">
        <f t="shared" si="4"/>
        <v>8.3413984566158472</v>
      </c>
      <c r="H10">
        <f t="shared" si="1"/>
        <v>7.1111111111111125E-2</v>
      </c>
      <c r="I10">
        <f t="shared" si="5"/>
        <v>0.81634509693205337</v>
      </c>
      <c r="J10">
        <f t="shared" si="2"/>
        <v>8.9938461614433791</v>
      </c>
      <c r="K10" t="str">
        <f t="shared" si="3"/>
        <v>short</v>
      </c>
    </row>
    <row r="11" spans="1:18" x14ac:dyDescent="0.25">
      <c r="A11">
        <v>8</v>
      </c>
      <c r="B11">
        <v>16</v>
      </c>
      <c r="C11">
        <v>1.1499999999999999</v>
      </c>
      <c r="D11">
        <v>16</v>
      </c>
      <c r="E11">
        <f>(B11-$B$14)/C11</f>
        <v>8.6956521739130448</v>
      </c>
      <c r="F11">
        <f t="shared" si="0"/>
        <v>0.71875</v>
      </c>
      <c r="G11">
        <f t="shared" si="4"/>
        <v>9.0601484566158472</v>
      </c>
      <c r="H11">
        <f t="shared" si="1"/>
        <v>8.2656249999999987E-2</v>
      </c>
      <c r="I11">
        <f t="shared" si="5"/>
        <v>0.89900134693205336</v>
      </c>
      <c r="J11">
        <f t="shared" si="2"/>
        <v>8.9694453171754525</v>
      </c>
      <c r="K11" t="str">
        <f t="shared" si="3"/>
        <v>short</v>
      </c>
    </row>
    <row r="12" spans="1:18" x14ac:dyDescent="0.25">
      <c r="A12">
        <v>6</v>
      </c>
      <c r="B12">
        <v>9</v>
      </c>
      <c r="C12">
        <v>0.6</v>
      </c>
      <c r="D12">
        <v>10</v>
      </c>
      <c r="E12">
        <f>(B12-$B$14)/C12</f>
        <v>5</v>
      </c>
      <c r="F12">
        <f t="shared" si="0"/>
        <v>0.18</v>
      </c>
      <c r="G12">
        <f t="shared" si="4"/>
        <v>9.2401484566158469</v>
      </c>
      <c r="H12">
        <f t="shared" si="1"/>
        <v>3.5999999999999997E-2</v>
      </c>
      <c r="I12">
        <f t="shared" si="5"/>
        <v>0.93500134693205339</v>
      </c>
      <c r="J12" s="4">
        <f t="shared" si="2"/>
        <v>8.8328442946758035</v>
      </c>
      <c r="K12" t="str">
        <f t="shared" si="3"/>
        <v>short</v>
      </c>
      <c r="L12" s="4" t="s">
        <v>1473</v>
      </c>
    </row>
    <row r="14" spans="1:18" x14ac:dyDescent="0.25">
      <c r="A14" t="s">
        <v>1453</v>
      </c>
      <c r="B14">
        <v>6</v>
      </c>
    </row>
    <row r="15" spans="1:18" x14ac:dyDescent="0.25">
      <c r="A15" t="s">
        <v>1460</v>
      </c>
      <c r="B15">
        <v>9</v>
      </c>
      <c r="E15" t="s">
        <v>1454</v>
      </c>
      <c r="G15" t="s">
        <v>1462</v>
      </c>
      <c r="I15" t="s">
        <v>1464</v>
      </c>
      <c r="K15" t="s">
        <v>1465</v>
      </c>
      <c r="L15" t="s">
        <v>1466</v>
      </c>
      <c r="M15" t="s">
        <v>1467</v>
      </c>
      <c r="O15" t="s">
        <v>1468</v>
      </c>
      <c r="P15" t="s">
        <v>1469</v>
      </c>
      <c r="Q15" t="s">
        <v>1470</v>
      </c>
      <c r="R15" t="s">
        <v>1471</v>
      </c>
    </row>
    <row r="16" spans="1:18" x14ac:dyDescent="0.25">
      <c r="G16">
        <v>1</v>
      </c>
      <c r="H16">
        <f>C2/D2*(E2-$J$9)</f>
        <v>0.17136084841826102</v>
      </c>
      <c r="I16">
        <f>H16/$H$24</f>
        <v>0.19971005424975455</v>
      </c>
      <c r="K16">
        <f>SUMPRODUCT(I16:I23,B2:B9)</f>
        <v>18.675828680287825</v>
      </c>
      <c r="L16">
        <f>SUMPRODUCT(I16:I23,C2:C9)</f>
        <v>1.1672609516112233</v>
      </c>
      <c r="M16">
        <f>L16^2*B15</f>
        <v>12.262483162407049</v>
      </c>
      <c r="N16">
        <f>SUMPRODUCT(I16:I23,I16:I23,D2:D9)</f>
        <v>2.510380398713759</v>
      </c>
      <c r="O16">
        <f>M16+N16</f>
        <v>14.772863561120808</v>
      </c>
      <c r="P16">
        <f>O16^0.5</f>
        <v>3.8435483034717812</v>
      </c>
      <c r="Q16">
        <f>K16/P16</f>
        <v>4.8590071480091499</v>
      </c>
      <c r="R16">
        <f>(K16-B14)/P16</f>
        <v>3.2979496234867312</v>
      </c>
    </row>
    <row r="17" spans="5:18" x14ac:dyDescent="0.25">
      <c r="G17">
        <v>2</v>
      </c>
      <c r="H17">
        <f t="shared" ref="H17:H23" si="6">C3/D3*(E3-$J$9)</f>
        <v>0.15727619275574467</v>
      </c>
      <c r="I17">
        <f t="shared" ref="I17:I23" si="7">H17/$H$24</f>
        <v>0.18329529339618666</v>
      </c>
    </row>
    <row r="18" spans="5:18" x14ac:dyDescent="0.25">
      <c r="G18">
        <v>3</v>
      </c>
      <c r="H18">
        <f t="shared" si="6"/>
        <v>0.14553905005057219</v>
      </c>
      <c r="I18">
        <f t="shared" si="7"/>
        <v>0.16961640800303221</v>
      </c>
    </row>
    <row r="19" spans="5:18" x14ac:dyDescent="0.25">
      <c r="G19">
        <v>4</v>
      </c>
      <c r="H19">
        <f t="shared" si="6"/>
        <v>0.11408381149942312</v>
      </c>
      <c r="I19">
        <f t="shared" si="7"/>
        <v>0.13295734932379472</v>
      </c>
    </row>
    <row r="20" spans="5:18" x14ac:dyDescent="0.25">
      <c r="G20">
        <v>5</v>
      </c>
      <c r="H20">
        <f t="shared" si="6"/>
        <v>0.10348985692253682</v>
      </c>
      <c r="I20">
        <f t="shared" si="7"/>
        <v>0.12061077621331787</v>
      </c>
    </row>
    <row r="21" spans="5:18" x14ac:dyDescent="0.25">
      <c r="G21">
        <v>6</v>
      </c>
      <c r="H21">
        <f t="shared" si="6"/>
        <v>9.557279096099966E-2</v>
      </c>
      <c r="I21">
        <f t="shared" si="7"/>
        <v>0.11138394472134108</v>
      </c>
    </row>
    <row r="22" spans="5:18" x14ac:dyDescent="0.25">
      <c r="G22">
        <v>7</v>
      </c>
      <c r="H22">
        <f t="shared" si="6"/>
        <v>5.6001816519428232E-2</v>
      </c>
      <c r="I22">
        <f t="shared" si="7"/>
        <v>6.5266517517941866E-2</v>
      </c>
    </row>
    <row r="23" spans="5:18" x14ac:dyDescent="0.25">
      <c r="G23">
        <v>8</v>
      </c>
      <c r="H23">
        <f t="shared" si="6"/>
        <v>1.4723812079673375E-2</v>
      </c>
      <c r="I23">
        <f t="shared" si="7"/>
        <v>1.7159656574631012E-2</v>
      </c>
    </row>
    <row r="24" spans="5:18" x14ac:dyDescent="0.25">
      <c r="G24" t="s">
        <v>1463</v>
      </c>
      <c r="H24">
        <f>SUM(H16:H23)</f>
        <v>0.85804817920663912</v>
      </c>
      <c r="I24">
        <f>SUM(I16:I23)</f>
        <v>1</v>
      </c>
    </row>
    <row r="27" spans="5:18" x14ac:dyDescent="0.25">
      <c r="E27" t="s">
        <v>1472</v>
      </c>
      <c r="G27" t="s">
        <v>1462</v>
      </c>
      <c r="I27" t="s">
        <v>1464</v>
      </c>
      <c r="K27" t="s">
        <v>1465</v>
      </c>
      <c r="L27" t="s">
        <v>1466</v>
      </c>
      <c r="M27" t="s">
        <v>1467</v>
      </c>
      <c r="O27" t="s">
        <v>1468</v>
      </c>
      <c r="P27" t="s">
        <v>1469</v>
      </c>
      <c r="Q27" t="s">
        <v>1470</v>
      </c>
      <c r="R27" t="s">
        <v>1471</v>
      </c>
    </row>
    <row r="28" spans="5:18" x14ac:dyDescent="0.25">
      <c r="G28">
        <v>1</v>
      </c>
      <c r="H28">
        <f>C2/D2*(E2-$J$12)</f>
        <v>0.18243729310314527</v>
      </c>
      <c r="I28">
        <f>H28/$H$39</f>
        <v>0.25560177281665653</v>
      </c>
      <c r="K28">
        <f>SUMPRODUCT(I28:I38,B2:B12)</f>
        <v>22.021600456456664</v>
      </c>
      <c r="L28">
        <f>SUMPRODUCT(I28:I38,C2:C12)</f>
        <v>1.3750177586627221</v>
      </c>
      <c r="M28">
        <f>L28^2*B15</f>
        <v>17.016064529740703</v>
      </c>
      <c r="N28">
        <f>SUMPRODUCT(I28:I38,I28:I38,D2:D12)</f>
        <v>5.4308234413233558</v>
      </c>
      <c r="O28">
        <f>M28+N28</f>
        <v>22.446887971064058</v>
      </c>
      <c r="P28">
        <f>O28^0.5</f>
        <v>4.7378146830647623</v>
      </c>
      <c r="Q28">
        <f>K28/P28</f>
        <v>4.6480501939369852</v>
      </c>
      <c r="R28">
        <f>(K28-B14)/P28</f>
        <v>3.3816435483906959</v>
      </c>
    </row>
    <row r="29" spans="5:18" x14ac:dyDescent="0.25">
      <c r="G29">
        <v>2</v>
      </c>
      <c r="H29">
        <f t="shared" ref="H29:H38" si="8">C3/D3*(E3-$J$12)</f>
        <v>0.17087001123264803</v>
      </c>
      <c r="I29">
        <f t="shared" ref="I29:I38" si="9">H29/$H$39</f>
        <v>0.23939555915014771</v>
      </c>
    </row>
    <row r="30" spans="5:18" x14ac:dyDescent="0.25">
      <c r="G30">
        <v>3</v>
      </c>
      <c r="H30">
        <f t="shared" si="8"/>
        <v>0.16003912309260243</v>
      </c>
      <c r="I30">
        <f t="shared" si="9"/>
        <v>0.22422106186022475</v>
      </c>
    </row>
    <row r="31" spans="5:18" x14ac:dyDescent="0.25">
      <c r="G31">
        <v>4</v>
      </c>
      <c r="H31">
        <f t="shared" si="8"/>
        <v>0.12586512084607271</v>
      </c>
      <c r="I31">
        <f t="shared" si="9"/>
        <v>0.17634195003019507</v>
      </c>
    </row>
    <row r="32" spans="5:18" x14ac:dyDescent="0.25">
      <c r="G32">
        <v>5</v>
      </c>
      <c r="H32">
        <f t="shared" si="8"/>
        <v>0.1145225211936468</v>
      </c>
      <c r="I32">
        <f t="shared" si="9"/>
        <v>0.16045052492627987</v>
      </c>
    </row>
    <row r="33" spans="7:9" x14ac:dyDescent="0.25">
      <c r="G33">
        <v>6</v>
      </c>
      <c r="H33">
        <f t="shared" si="8"/>
        <v>0.10657731068039762</v>
      </c>
      <c r="I33">
        <f t="shared" si="9"/>
        <v>0.14931897469307256</v>
      </c>
    </row>
    <row r="34" spans="7:9" x14ac:dyDescent="0.25">
      <c r="G34">
        <v>7</v>
      </c>
      <c r="H34">
        <f t="shared" si="8"/>
        <v>7.0674509478625525E-2</v>
      </c>
      <c r="I34">
        <f t="shared" si="9"/>
        <v>9.9017748007645928E-2</v>
      </c>
    </row>
    <row r="35" spans="7:9" x14ac:dyDescent="0.25">
      <c r="G35">
        <v>8</v>
      </c>
      <c r="H35">
        <f t="shared" si="8"/>
        <v>2.9965366129534734E-2</v>
      </c>
      <c r="I35">
        <f t="shared" si="9"/>
        <v>4.1982648259744564E-2</v>
      </c>
    </row>
    <row r="36" spans="7:9" x14ac:dyDescent="0.25">
      <c r="G36">
        <v>9</v>
      </c>
      <c r="H36">
        <f t="shared" si="8"/>
        <v>-7.3639373045158631E-3</v>
      </c>
      <c r="I36">
        <f t="shared" si="9"/>
        <v>-1.0317163765857888E-2</v>
      </c>
    </row>
    <row r="37" spans="7:9" x14ac:dyDescent="0.25">
      <c r="G37">
        <v>10</v>
      </c>
      <c r="H37">
        <f t="shared" si="8"/>
        <v>-9.8606836798232778E-3</v>
      </c>
      <c r="I37">
        <f t="shared" si="9"/>
        <v>-1.3815202949334098E-2</v>
      </c>
    </row>
    <row r="38" spans="7:9" x14ac:dyDescent="0.25">
      <c r="G38">
        <v>11</v>
      </c>
      <c r="H38">
        <f t="shared" si="8"/>
        <v>-0.2299706576805482</v>
      </c>
      <c r="I38">
        <f t="shared" si="9"/>
        <v>-0.32219787302877473</v>
      </c>
    </row>
    <row r="39" spans="7:9" x14ac:dyDescent="0.25">
      <c r="G39" t="s">
        <v>1463</v>
      </c>
      <c r="H39">
        <f>SUM(H28:H38)</f>
        <v>0.71375597709178562</v>
      </c>
      <c r="I39">
        <f>SUM(I28:I38)</f>
        <v>1.0000000000000002</v>
      </c>
    </row>
  </sheetData>
  <sortState xmlns:xlrd2="http://schemas.microsoft.com/office/spreadsheetml/2017/richdata2" ref="A2:E12">
    <sortCondition descending="1" ref="E2:E1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E2A73-04B2-4347-9D1C-D3CCC9DBCC32}">
  <dimension ref="A1:AQ240"/>
  <sheetViews>
    <sheetView tabSelected="1" topLeftCell="S196" zoomScale="190" zoomScaleNormal="190" workbookViewId="0">
      <selection activeCell="AD234" sqref="AD234"/>
    </sheetView>
  </sheetViews>
  <sheetFormatPr defaultRowHeight="15" x14ac:dyDescent="0.25"/>
  <cols>
    <col min="2" max="4" width="10" bestFit="1" customWidth="1"/>
    <col min="5" max="5" width="11" bestFit="1" customWidth="1"/>
    <col min="6" max="6" width="10" bestFit="1" customWidth="1"/>
    <col min="8" max="8" width="10" bestFit="1" customWidth="1"/>
    <col min="9" max="9" width="12" bestFit="1" customWidth="1"/>
    <col min="10" max="10" width="11" bestFit="1" customWidth="1"/>
    <col min="11" max="11" width="10" bestFit="1" customWidth="1"/>
    <col min="12" max="12" width="11" bestFit="1" customWidth="1"/>
    <col min="13" max="13" width="10.5703125" bestFit="1" customWidth="1"/>
    <col min="14" max="14" width="11" bestFit="1" customWidth="1"/>
    <col min="15" max="15" width="11.7109375" bestFit="1" customWidth="1"/>
    <col min="16" max="16" width="13.140625" bestFit="1" customWidth="1"/>
    <col min="21" max="23" width="12.42578125" bestFit="1" customWidth="1"/>
    <col min="25" max="25" width="12.42578125" bestFit="1" customWidth="1"/>
  </cols>
  <sheetData>
    <row r="1" spans="1:29" ht="15.75" thickBot="1" x14ac:dyDescent="0.3">
      <c r="A1" s="2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7" t="s">
        <v>13</v>
      </c>
      <c r="O1" s="7" t="s">
        <v>14</v>
      </c>
      <c r="P1" s="6" t="s">
        <v>1</v>
      </c>
      <c r="Q1" s="6" t="s">
        <v>2</v>
      </c>
      <c r="R1" s="6" t="s">
        <v>3</v>
      </c>
      <c r="S1" s="6" t="s">
        <v>4</v>
      </c>
      <c r="T1" s="6" t="s">
        <v>5</v>
      </c>
      <c r="U1" s="6" t="s">
        <v>6</v>
      </c>
      <c r="V1" s="6" t="s">
        <v>7</v>
      </c>
      <c r="W1" s="6" t="s">
        <v>8</v>
      </c>
      <c r="X1" s="6" t="s">
        <v>9</v>
      </c>
      <c r="Y1" s="6" t="s">
        <v>10</v>
      </c>
      <c r="Z1" s="6" t="s">
        <v>11</v>
      </c>
      <c r="AA1" s="7" t="s">
        <v>12</v>
      </c>
      <c r="AB1" s="7" t="s">
        <v>13</v>
      </c>
      <c r="AC1" s="7" t="s">
        <v>14</v>
      </c>
    </row>
    <row r="2" spans="1:29" ht="15.75" thickBot="1" x14ac:dyDescent="0.3">
      <c r="A2">
        <v>1</v>
      </c>
      <c r="B2" s="1" t="s">
        <v>17</v>
      </c>
      <c r="C2" s="1" t="s">
        <v>18</v>
      </c>
      <c r="D2" s="1">
        <v>627</v>
      </c>
      <c r="E2" s="1">
        <v>4135</v>
      </c>
      <c r="F2" s="1">
        <v>76</v>
      </c>
      <c r="G2" s="1" t="s">
        <v>19</v>
      </c>
      <c r="H2" s="1">
        <v>525</v>
      </c>
      <c r="I2" s="1">
        <v>11500</v>
      </c>
      <c r="J2" s="1" t="s">
        <v>20</v>
      </c>
      <c r="K2" s="1">
        <v>172</v>
      </c>
      <c r="L2" s="1">
        <v>1019</v>
      </c>
      <c r="M2" s="1" t="s">
        <v>21</v>
      </c>
      <c r="N2" t="s">
        <v>22</v>
      </c>
      <c r="O2" s="5" t="s">
        <v>23</v>
      </c>
    </row>
    <row r="3" spans="1:29" ht="15.75" thickBot="1" x14ac:dyDescent="0.3">
      <c r="A3">
        <v>2</v>
      </c>
      <c r="B3" s="1">
        <v>98</v>
      </c>
      <c r="C3" s="1">
        <v>619</v>
      </c>
      <c r="D3" s="1">
        <v>640</v>
      </c>
      <c r="E3" s="1">
        <v>4157</v>
      </c>
      <c r="F3" s="1" t="s">
        <v>24</v>
      </c>
      <c r="G3" s="1" t="s">
        <v>25</v>
      </c>
      <c r="H3" s="1">
        <v>530</v>
      </c>
      <c r="I3" s="1">
        <v>11470</v>
      </c>
      <c r="J3" s="1">
        <v>321</v>
      </c>
      <c r="K3" s="1" t="s">
        <v>26</v>
      </c>
      <c r="L3" s="1">
        <v>1015</v>
      </c>
      <c r="M3" s="1" t="s">
        <v>27</v>
      </c>
      <c r="N3" t="s">
        <v>28</v>
      </c>
      <c r="O3" s="5" t="s">
        <v>29</v>
      </c>
      <c r="P3">
        <f>LN(B3/B2)</f>
        <v>1.6461277054071931E-2</v>
      </c>
      <c r="Q3">
        <f t="shared" ref="Q3:Z3" si="0">LN(C3/C2)</f>
        <v>2.1720458697694522E-2</v>
      </c>
      <c r="R3">
        <f t="shared" si="0"/>
        <v>2.0521635720796769E-2</v>
      </c>
      <c r="S3">
        <f t="shared" si="0"/>
        <v>5.3063317948457058E-3</v>
      </c>
      <c r="T3">
        <f t="shared" si="0"/>
        <v>-6.6006840313520242E-3</v>
      </c>
      <c r="U3">
        <f t="shared" si="0"/>
        <v>-4.9958471933717781E-3</v>
      </c>
      <c r="V3">
        <f t="shared" si="0"/>
        <v>9.4787439545437387E-3</v>
      </c>
      <c r="W3">
        <f t="shared" si="0"/>
        <v>-2.6121042279250665E-3</v>
      </c>
      <c r="X3">
        <f t="shared" si="0"/>
        <v>-2.7998151747464935E-3</v>
      </c>
      <c r="Y3">
        <f t="shared" si="0"/>
        <v>6.3749853687104941E-3</v>
      </c>
      <c r="Z3">
        <f t="shared" si="0"/>
        <v>-3.9331417468370915E-3</v>
      </c>
      <c r="AA3">
        <f t="shared" ref="AA3" si="1">LN(M3/M2)</f>
        <v>4.2829509749058425E-3</v>
      </c>
      <c r="AB3">
        <f t="shared" ref="AB3" si="2">LN(N3/N2)</f>
        <v>3.1477729284830288E-3</v>
      </c>
      <c r="AC3">
        <f t="shared" ref="AC3" si="3">LN(O3/O2)</f>
        <v>-2.2223478476984513E-3</v>
      </c>
    </row>
    <row r="4" spans="1:29" ht="15.75" thickBot="1" x14ac:dyDescent="0.3">
      <c r="A4">
        <v>3</v>
      </c>
      <c r="B4" s="1" t="s">
        <v>30</v>
      </c>
      <c r="C4" s="1">
        <v>621</v>
      </c>
      <c r="D4" s="1" t="s">
        <v>31</v>
      </c>
      <c r="E4" s="1">
        <v>4130</v>
      </c>
      <c r="F4" s="1" t="s">
        <v>24</v>
      </c>
      <c r="G4" s="1" t="s">
        <v>32</v>
      </c>
      <c r="H4" s="1" t="s">
        <v>33</v>
      </c>
      <c r="I4" s="1">
        <v>11500</v>
      </c>
      <c r="J4" s="1" t="s">
        <v>34</v>
      </c>
      <c r="K4" s="1" t="s">
        <v>35</v>
      </c>
      <c r="L4" s="1" t="s">
        <v>36</v>
      </c>
      <c r="M4" s="1" t="s">
        <v>37</v>
      </c>
      <c r="N4" t="s">
        <v>38</v>
      </c>
      <c r="O4" s="5" t="s">
        <v>39</v>
      </c>
      <c r="P4">
        <f t="shared" ref="P4:P67" si="4">LN(B4/B3)</f>
        <v>-5.1151006667703768E-3</v>
      </c>
      <c r="Q4">
        <f t="shared" ref="Q4:Q67" si="5">LN(C4/C3)</f>
        <v>3.2258092488825687E-3</v>
      </c>
      <c r="R4">
        <f t="shared" ref="R4:R67" si="6">LN(D4/D3)</f>
        <v>1.3656326447485555E-2</v>
      </c>
      <c r="S4">
        <f t="shared" ref="S4:S67" si="7">LN(E4/E3)</f>
        <v>-6.5162532975590048E-3</v>
      </c>
      <c r="T4">
        <f t="shared" ref="T4:T67" si="8">LN(F4/F3)</f>
        <v>0</v>
      </c>
      <c r="U4">
        <f t="shared" ref="U4:U67" si="9">LN(G4/G3)</f>
        <v>1.49132838507176E-2</v>
      </c>
      <c r="V4">
        <f t="shared" ref="V4:V67" si="10">LN(H4/H3)</f>
        <v>2.8261912358350447E-3</v>
      </c>
      <c r="W4">
        <f t="shared" ref="W4:W67" si="11">LN(I4/I3)</f>
        <v>2.6121042279249611E-3</v>
      </c>
      <c r="X4">
        <f t="shared" ref="X4:X67" si="12">LN(J4/J3)</f>
        <v>2.4312630064995348E-2</v>
      </c>
      <c r="Y4">
        <f t="shared" ref="Y4:Y67" si="13">LN(K4/K3)</f>
        <v>-9.2861955761689586E-3</v>
      </c>
      <c r="Z4">
        <f t="shared" ref="Z4:Z67" si="14">LN(L4/L3)</f>
        <v>-1.8194069502477164E-2</v>
      </c>
      <c r="AA4">
        <f t="shared" ref="AA4:AA67" si="15">LN(M4/M3)</f>
        <v>-1.0333409156255469E-2</v>
      </c>
      <c r="AB4">
        <f t="shared" ref="AB4:AB67" si="16">LN(N4/N3)</f>
        <v>1.7423852785203441E-2</v>
      </c>
      <c r="AC4">
        <f t="shared" ref="AC4:AC67" si="17">LN(O4/O3)</f>
        <v>-6.9004671150843912E-3</v>
      </c>
    </row>
    <row r="5" spans="1:29" ht="15.75" thickBot="1" x14ac:dyDescent="0.3">
      <c r="A5">
        <v>4</v>
      </c>
      <c r="B5" s="1">
        <v>97</v>
      </c>
      <c r="C5" s="1" t="s">
        <v>40</v>
      </c>
      <c r="D5" s="1">
        <v>638</v>
      </c>
      <c r="E5" s="1">
        <v>4125</v>
      </c>
      <c r="F5" s="1" t="s">
        <v>41</v>
      </c>
      <c r="G5" s="1">
        <v>60</v>
      </c>
      <c r="H5" s="1">
        <v>529</v>
      </c>
      <c r="I5" s="1">
        <v>11500</v>
      </c>
      <c r="J5" s="1" t="s">
        <v>42</v>
      </c>
      <c r="K5" s="1">
        <v>170</v>
      </c>
      <c r="L5" s="1" t="s">
        <v>43</v>
      </c>
      <c r="M5" s="1" t="s">
        <v>44</v>
      </c>
      <c r="N5" t="s">
        <v>45</v>
      </c>
      <c r="O5" s="5" t="s">
        <v>46</v>
      </c>
      <c r="P5">
        <f t="shared" si="4"/>
        <v>-5.1413995004186523E-3</v>
      </c>
      <c r="Q5">
        <f t="shared" si="5"/>
        <v>-4.5190522354627838E-3</v>
      </c>
      <c r="R5">
        <f t="shared" si="6"/>
        <v>-1.6786219456413256E-2</v>
      </c>
      <c r="S5">
        <f t="shared" si="7"/>
        <v>-1.2113871862970932E-3</v>
      </c>
      <c r="T5">
        <f t="shared" si="8"/>
        <v>1.0540282035432268E-2</v>
      </c>
      <c r="U5">
        <f t="shared" si="9"/>
        <v>-1.3245226750020567E-2</v>
      </c>
      <c r="V5">
        <f t="shared" si="10"/>
        <v>-4.7147659237032425E-3</v>
      </c>
      <c r="W5">
        <f t="shared" si="11"/>
        <v>0</v>
      </c>
      <c r="X5">
        <f t="shared" si="12"/>
        <v>-1.3468217050866481E-2</v>
      </c>
      <c r="Y5">
        <f t="shared" si="13"/>
        <v>-8.7848295557328027E-3</v>
      </c>
      <c r="Z5">
        <f t="shared" si="14"/>
        <v>2.0046112756784188E-3</v>
      </c>
      <c r="AA5">
        <f t="shared" si="15"/>
        <v>9.3322582087202507E-4</v>
      </c>
      <c r="AB5">
        <f t="shared" si="16"/>
        <v>-1.7173282599485249E-3</v>
      </c>
      <c r="AC5">
        <f t="shared" si="17"/>
        <v>1.2838128099512489E-2</v>
      </c>
    </row>
    <row r="6" spans="1:29" ht="15.75" thickBot="1" x14ac:dyDescent="0.3">
      <c r="A6">
        <v>5</v>
      </c>
      <c r="B6" s="1" t="s">
        <v>47</v>
      </c>
      <c r="C6" s="1">
        <v>612</v>
      </c>
      <c r="D6" s="1">
        <v>647</v>
      </c>
      <c r="E6" s="1">
        <v>4080</v>
      </c>
      <c r="F6" s="1" t="s">
        <v>24</v>
      </c>
      <c r="G6" s="1" t="s">
        <v>48</v>
      </c>
      <c r="H6" s="1">
        <v>525</v>
      </c>
      <c r="I6" s="1">
        <v>11650</v>
      </c>
      <c r="J6" s="1" t="s">
        <v>49</v>
      </c>
      <c r="K6" s="1">
        <v>170</v>
      </c>
      <c r="L6" s="1">
        <v>970</v>
      </c>
      <c r="M6" s="1" t="s">
        <v>50</v>
      </c>
      <c r="N6" t="s">
        <v>38</v>
      </c>
      <c r="O6" s="5" t="s">
        <v>51</v>
      </c>
      <c r="P6">
        <f t="shared" si="4"/>
        <v>2.9458707151125123E-2</v>
      </c>
      <c r="Q6">
        <f t="shared" si="5"/>
        <v>-1.0079747185689974E-2</v>
      </c>
      <c r="R6">
        <f t="shared" si="6"/>
        <v>1.4008011156110702E-2</v>
      </c>
      <c r="S6">
        <f t="shared" si="7"/>
        <v>-1.0969031370573933E-2</v>
      </c>
      <c r="T6">
        <f t="shared" si="8"/>
        <v>-1.0540282035432271E-2</v>
      </c>
      <c r="U6">
        <f t="shared" si="9"/>
        <v>2.6317308317373358E-2</v>
      </c>
      <c r="V6">
        <f t="shared" si="10"/>
        <v>-7.5901692666755964E-3</v>
      </c>
      <c r="W6">
        <f t="shared" si="11"/>
        <v>1.2959144642505116E-2</v>
      </c>
      <c r="X6">
        <f t="shared" si="12"/>
        <v>3.0769255044793202E-3</v>
      </c>
      <c r="Y6">
        <f t="shared" si="13"/>
        <v>0</v>
      </c>
      <c r="Z6">
        <f t="shared" si="14"/>
        <v>-2.9158361751660485E-2</v>
      </c>
      <c r="AA6">
        <f t="shared" si="15"/>
        <v>-1.1885702287365595E-2</v>
      </c>
      <c r="AB6">
        <f t="shared" si="16"/>
        <v>1.7173282599486142E-3</v>
      </c>
      <c r="AC6">
        <f t="shared" si="17"/>
        <v>-4.3433552361925292E-3</v>
      </c>
    </row>
    <row r="7" spans="1:29" ht="15.75" thickBot="1" x14ac:dyDescent="0.3">
      <c r="A7">
        <v>6</v>
      </c>
      <c r="B7" s="1" t="s">
        <v>52</v>
      </c>
      <c r="C7" s="1">
        <v>608</v>
      </c>
      <c r="D7" s="1" t="s">
        <v>53</v>
      </c>
      <c r="E7" s="1">
        <v>3960</v>
      </c>
      <c r="F7" s="1">
        <v>76</v>
      </c>
      <c r="G7" s="1" t="s">
        <v>54</v>
      </c>
      <c r="H7" s="1">
        <v>530</v>
      </c>
      <c r="I7" s="1">
        <v>11599</v>
      </c>
      <c r="J7" s="1" t="s">
        <v>55</v>
      </c>
      <c r="K7" s="1">
        <v>170</v>
      </c>
      <c r="L7" s="1">
        <v>971</v>
      </c>
      <c r="M7" s="1" t="s">
        <v>56</v>
      </c>
      <c r="N7" t="s">
        <v>57</v>
      </c>
      <c r="O7" s="5" t="s">
        <v>58</v>
      </c>
      <c r="P7">
        <f t="shared" si="4"/>
        <v>5.9880418446224722E-3</v>
      </c>
      <c r="Q7">
        <f t="shared" si="5"/>
        <v>-6.5574005461590517E-3</v>
      </c>
      <c r="R7">
        <f t="shared" si="6"/>
        <v>1.5489919402921697E-2</v>
      </c>
      <c r="S7">
        <f t="shared" si="7"/>
        <v>-2.985296314968116E-2</v>
      </c>
      <c r="T7">
        <f t="shared" si="8"/>
        <v>6.6006840313520927E-3</v>
      </c>
      <c r="U7">
        <f t="shared" si="9"/>
        <v>-2.4380345274302873E-3</v>
      </c>
      <c r="V7">
        <f t="shared" si="10"/>
        <v>9.4787439545437387E-3</v>
      </c>
      <c r="W7">
        <f t="shared" si="11"/>
        <v>-4.3872925119704332E-3</v>
      </c>
      <c r="X7">
        <f t="shared" si="12"/>
        <v>-2.7091801708353114E-2</v>
      </c>
      <c r="Y7">
        <f t="shared" si="13"/>
        <v>0</v>
      </c>
      <c r="Z7">
        <f t="shared" si="14"/>
        <v>1.0303967938964016E-3</v>
      </c>
      <c r="AA7">
        <f t="shared" si="15"/>
        <v>-1.1004169591396469E-2</v>
      </c>
      <c r="AB7">
        <f t="shared" si="16"/>
        <v>-5.966057163822037E-3</v>
      </c>
      <c r="AC7">
        <f t="shared" si="17"/>
        <v>5.995141326038976E-3</v>
      </c>
    </row>
    <row r="8" spans="1:29" ht="15.75" thickBot="1" x14ac:dyDescent="0.3">
      <c r="A8">
        <v>7</v>
      </c>
      <c r="B8" s="1">
        <v>99</v>
      </c>
      <c r="C8" s="1">
        <v>603</v>
      </c>
      <c r="D8" s="1" t="s">
        <v>59</v>
      </c>
      <c r="E8" s="1">
        <v>3908</v>
      </c>
      <c r="F8" s="1" t="s">
        <v>60</v>
      </c>
      <c r="G8" s="1" t="s">
        <v>61</v>
      </c>
      <c r="H8" s="1">
        <v>532</v>
      </c>
      <c r="I8" s="1">
        <v>11515</v>
      </c>
      <c r="J8" s="1">
        <v>316</v>
      </c>
      <c r="K8" s="1" t="s">
        <v>62</v>
      </c>
      <c r="L8" s="1" t="s">
        <v>63</v>
      </c>
      <c r="M8" s="1" t="s">
        <v>64</v>
      </c>
      <c r="N8" t="s">
        <v>65</v>
      </c>
      <c r="O8" s="5" t="s">
        <v>66</v>
      </c>
      <c r="P8">
        <f t="shared" si="4"/>
        <v>-1.5037877364540559E-2</v>
      </c>
      <c r="Q8">
        <f t="shared" si="5"/>
        <v>-8.2576852389815766E-3</v>
      </c>
      <c r="R8">
        <f t="shared" si="6"/>
        <v>-3.0438811920586253E-2</v>
      </c>
      <c r="S8">
        <f t="shared" si="7"/>
        <v>-1.3218291085852844E-2</v>
      </c>
      <c r="T8">
        <f t="shared" si="8"/>
        <v>6.5574005461590396E-3</v>
      </c>
      <c r="U8">
        <f t="shared" si="9"/>
        <v>-2.3046287486051337E-2</v>
      </c>
      <c r="V8">
        <f t="shared" si="10"/>
        <v>3.7664827954768648E-3</v>
      </c>
      <c r="W8">
        <f t="shared" si="11"/>
        <v>-7.2683542270906374E-3</v>
      </c>
      <c r="X8">
        <f t="shared" si="12"/>
        <v>-2.5284463533587487E-3</v>
      </c>
      <c r="Y8">
        <f t="shared" si="13"/>
        <v>8.4932418586676044E-3</v>
      </c>
      <c r="Z8">
        <f t="shared" si="14"/>
        <v>1.7963332581533931E-2</v>
      </c>
      <c r="AA8">
        <f t="shared" si="15"/>
        <v>7.1521568091190459E-3</v>
      </c>
      <c r="AB8">
        <f t="shared" si="16"/>
        <v>2.7579884179496149E-3</v>
      </c>
      <c r="AC8">
        <f t="shared" si="17"/>
        <v>-2.6767192504397353E-4</v>
      </c>
    </row>
    <row r="9" spans="1:29" ht="15.75" thickBot="1" x14ac:dyDescent="0.3">
      <c r="A9">
        <v>8</v>
      </c>
      <c r="B9" s="1">
        <v>102</v>
      </c>
      <c r="C9" s="1" t="s">
        <v>67</v>
      </c>
      <c r="D9" s="1">
        <v>635</v>
      </c>
      <c r="E9" s="1">
        <v>3969</v>
      </c>
      <c r="F9" s="1" t="s">
        <v>68</v>
      </c>
      <c r="G9" s="1">
        <v>61</v>
      </c>
      <c r="H9" s="1">
        <v>530</v>
      </c>
      <c r="I9" s="1">
        <v>11600</v>
      </c>
      <c r="J9" s="1" t="s">
        <v>42</v>
      </c>
      <c r="K9" s="1">
        <v>170</v>
      </c>
      <c r="L9" s="1" t="s">
        <v>69</v>
      </c>
      <c r="M9" s="1" t="s">
        <v>70</v>
      </c>
      <c r="N9" t="s">
        <v>71</v>
      </c>
      <c r="O9" s="5" t="s">
        <v>72</v>
      </c>
      <c r="P9">
        <f t="shared" si="4"/>
        <v>2.9852963149681128E-2</v>
      </c>
      <c r="Q9">
        <f t="shared" si="5"/>
        <v>-1.0670324646537273E-2</v>
      </c>
      <c r="R9">
        <f t="shared" si="6"/>
        <v>-3.7724030905443365E-3</v>
      </c>
      <c r="S9">
        <f t="shared" si="7"/>
        <v>1.5488439620391923E-2</v>
      </c>
      <c r="T9">
        <f t="shared" si="8"/>
        <v>1.6850690351855706E-2</v>
      </c>
      <c r="U9">
        <f t="shared" si="9"/>
        <v>1.5696315647318673E-2</v>
      </c>
      <c r="V9">
        <f t="shared" si="10"/>
        <v>-3.7664827954768934E-3</v>
      </c>
      <c r="W9">
        <f t="shared" si="11"/>
        <v>7.3545648396704556E-3</v>
      </c>
      <c r="X9">
        <f t="shared" si="12"/>
        <v>2.6543322557232494E-2</v>
      </c>
      <c r="Y9">
        <f t="shared" si="13"/>
        <v>-8.4932418586675159E-3</v>
      </c>
      <c r="Z9">
        <f t="shared" si="14"/>
        <v>2.9291470869916426E-3</v>
      </c>
      <c r="AA9">
        <f t="shared" si="15"/>
        <v>1.4499403330275359E-3</v>
      </c>
      <c r="AB9">
        <f t="shared" si="16"/>
        <v>2.3365018896667734E-2</v>
      </c>
      <c r="AC9">
        <f t="shared" si="17"/>
        <v>-2.6135629678315426E-3</v>
      </c>
    </row>
    <row r="10" spans="1:29" ht="15.75" thickBot="1" x14ac:dyDescent="0.3">
      <c r="A10">
        <v>9</v>
      </c>
      <c r="B10" s="1" t="s">
        <v>73</v>
      </c>
      <c r="C10" s="1">
        <v>592</v>
      </c>
      <c r="D10" s="1">
        <v>635</v>
      </c>
      <c r="E10" s="1">
        <v>3999</v>
      </c>
      <c r="F10" s="1" t="s">
        <v>74</v>
      </c>
      <c r="G10" s="1" t="s">
        <v>75</v>
      </c>
      <c r="H10" s="1">
        <v>530</v>
      </c>
      <c r="I10" s="1">
        <v>11785</v>
      </c>
      <c r="J10" s="1">
        <v>325</v>
      </c>
      <c r="K10" s="1" t="s">
        <v>76</v>
      </c>
      <c r="L10" s="1" t="s">
        <v>77</v>
      </c>
      <c r="M10" s="1" t="s">
        <v>78</v>
      </c>
      <c r="N10" t="s">
        <v>79</v>
      </c>
      <c r="O10" s="5" t="s">
        <v>80</v>
      </c>
      <c r="P10">
        <f t="shared" si="4"/>
        <v>3.9138993211363148E-3</v>
      </c>
      <c r="Q10">
        <f t="shared" si="5"/>
        <v>-7.7402371966424884E-3</v>
      </c>
      <c r="R10">
        <f t="shared" si="6"/>
        <v>0</v>
      </c>
      <c r="S10">
        <f t="shared" si="7"/>
        <v>7.5301560637529687E-3</v>
      </c>
      <c r="T10">
        <f t="shared" si="8"/>
        <v>8.9571936040169723E-3</v>
      </c>
      <c r="U10">
        <f t="shared" si="9"/>
        <v>3.0672299533083647E-2</v>
      </c>
      <c r="V10">
        <f t="shared" si="10"/>
        <v>0</v>
      </c>
      <c r="W10">
        <f t="shared" si="11"/>
        <v>1.5822438275775546E-2</v>
      </c>
      <c r="X10">
        <f t="shared" si="12"/>
        <v>1.5396461855928362E-3</v>
      </c>
      <c r="Y10">
        <f t="shared" si="13"/>
        <v>-8.8626872578453173E-3</v>
      </c>
      <c r="Z10">
        <f t="shared" si="14"/>
        <v>-7.0850498806703946E-3</v>
      </c>
      <c r="AA10">
        <f t="shared" si="15"/>
        <v>-1.8543182402393148E-2</v>
      </c>
      <c r="AB10">
        <f t="shared" si="16"/>
        <v>4.4832997836800496E-4</v>
      </c>
      <c r="AC10">
        <f t="shared" si="17"/>
        <v>-6.4626380570836665E-3</v>
      </c>
    </row>
    <row r="11" spans="1:29" ht="15.75" thickBot="1" x14ac:dyDescent="0.3">
      <c r="A11">
        <v>10</v>
      </c>
      <c r="B11" s="1">
        <v>95</v>
      </c>
      <c r="C11" s="1">
        <v>597</v>
      </c>
      <c r="D11" s="1" t="s">
        <v>81</v>
      </c>
      <c r="E11" s="1">
        <v>3929</v>
      </c>
      <c r="F11" s="1">
        <v>78</v>
      </c>
      <c r="G11" s="1">
        <v>65</v>
      </c>
      <c r="H11" s="1">
        <v>526</v>
      </c>
      <c r="I11" s="1">
        <v>11565</v>
      </c>
      <c r="J11" s="1">
        <v>320</v>
      </c>
      <c r="K11" s="1" t="s">
        <v>76</v>
      </c>
      <c r="L11" s="1" t="s">
        <v>82</v>
      </c>
      <c r="M11" s="1" t="s">
        <v>83</v>
      </c>
      <c r="N11" t="s">
        <v>84</v>
      </c>
      <c r="O11" s="5" t="s">
        <v>85</v>
      </c>
      <c r="P11">
        <f t="shared" si="4"/>
        <v>-7.500982100486657E-2</v>
      </c>
      <c r="Q11">
        <f t="shared" si="5"/>
        <v>8.4104785085965111E-3</v>
      </c>
      <c r="R11">
        <f t="shared" si="6"/>
        <v>-5.9198473894663768E-2</v>
      </c>
      <c r="S11">
        <f t="shared" si="7"/>
        <v>-1.7659389288358647E-2</v>
      </c>
      <c r="T11">
        <f t="shared" si="8"/>
        <v>-6.38979809877101E-3</v>
      </c>
      <c r="U11">
        <f t="shared" si="9"/>
        <v>3.2841106189242228E-2</v>
      </c>
      <c r="V11">
        <f t="shared" si="10"/>
        <v>-7.5757938084576558E-3</v>
      </c>
      <c r="W11">
        <f t="shared" si="11"/>
        <v>-1.8844240704691966E-2</v>
      </c>
      <c r="X11">
        <f t="shared" si="12"/>
        <v>-1.5504186535965199E-2</v>
      </c>
      <c r="Y11">
        <f t="shared" si="13"/>
        <v>0</v>
      </c>
      <c r="Z11">
        <f t="shared" si="14"/>
        <v>-1.0209379131564708E-2</v>
      </c>
      <c r="AA11">
        <f t="shared" si="15"/>
        <v>-3.2081770591023085E-3</v>
      </c>
      <c r="AB11">
        <f t="shared" si="16"/>
        <v>8.0357575267832378E-3</v>
      </c>
      <c r="AC11">
        <f t="shared" si="17"/>
        <v>3.1467771527473026E-3</v>
      </c>
    </row>
    <row r="12" spans="1:29" ht="15.75" thickBot="1" x14ac:dyDescent="0.3">
      <c r="A12">
        <v>11</v>
      </c>
      <c r="B12" s="1" t="s">
        <v>86</v>
      </c>
      <c r="C12" s="1">
        <v>607</v>
      </c>
      <c r="D12" s="1">
        <v>590</v>
      </c>
      <c r="E12" s="1">
        <v>3916</v>
      </c>
      <c r="F12" s="1" t="s">
        <v>87</v>
      </c>
      <c r="G12" s="1" t="s">
        <v>88</v>
      </c>
      <c r="H12" s="1">
        <v>517</v>
      </c>
      <c r="I12" s="1">
        <v>11650</v>
      </c>
      <c r="J12" s="1">
        <v>316</v>
      </c>
      <c r="K12" s="1">
        <v>167</v>
      </c>
      <c r="L12" s="1" t="s">
        <v>89</v>
      </c>
      <c r="M12" s="1" t="s">
        <v>90</v>
      </c>
      <c r="N12" t="s">
        <v>91</v>
      </c>
      <c r="O12" s="5" t="s">
        <v>92</v>
      </c>
      <c r="P12">
        <f t="shared" si="4"/>
        <v>9.0994661239102478E-2</v>
      </c>
      <c r="Q12">
        <f t="shared" si="5"/>
        <v>1.6611677666896175E-2</v>
      </c>
      <c r="R12">
        <f t="shared" si="6"/>
        <v>-1.4303988098262759E-2</v>
      </c>
      <c r="S12">
        <f t="shared" si="7"/>
        <v>-3.3142159080588071E-3</v>
      </c>
      <c r="T12">
        <f t="shared" si="8"/>
        <v>1.9048194970694411E-2</v>
      </c>
      <c r="U12">
        <f t="shared" si="9"/>
        <v>9.1884260544061701E-3</v>
      </c>
      <c r="V12">
        <f t="shared" si="10"/>
        <v>-1.7258338229280711E-2</v>
      </c>
      <c r="W12">
        <f t="shared" si="11"/>
        <v>7.3228843283070421E-3</v>
      </c>
      <c r="X12">
        <f t="shared" si="12"/>
        <v>-1.2578782206860073E-2</v>
      </c>
      <c r="Y12">
        <f t="shared" si="13"/>
        <v>-8.9419373756612821E-3</v>
      </c>
      <c r="Z12">
        <f t="shared" si="14"/>
        <v>2.1421051545821509E-2</v>
      </c>
      <c r="AA12">
        <f t="shared" si="15"/>
        <v>2.0942808498458785E-2</v>
      </c>
      <c r="AB12">
        <f t="shared" si="16"/>
        <v>1.7520144029404914E-2</v>
      </c>
      <c r="AC12">
        <f t="shared" si="17"/>
        <v>-3.0342215783136506E-3</v>
      </c>
    </row>
    <row r="13" spans="1:29" ht="15.75" thickBot="1" x14ac:dyDescent="0.3">
      <c r="A13">
        <v>12</v>
      </c>
      <c r="B13" s="1" t="s">
        <v>93</v>
      </c>
      <c r="C13" s="1" t="s">
        <v>94</v>
      </c>
      <c r="D13" s="1">
        <v>611</v>
      </c>
      <c r="E13" s="1">
        <v>4050</v>
      </c>
      <c r="F13" s="1" t="s">
        <v>95</v>
      </c>
      <c r="G13" s="1" t="s">
        <v>96</v>
      </c>
      <c r="H13" s="1">
        <v>520</v>
      </c>
      <c r="I13" s="1">
        <v>11650</v>
      </c>
      <c r="J13" s="1">
        <v>316</v>
      </c>
      <c r="K13" s="1">
        <v>168</v>
      </c>
      <c r="L13" s="1" t="s">
        <v>97</v>
      </c>
      <c r="M13" s="1" t="s">
        <v>98</v>
      </c>
      <c r="N13" t="s">
        <v>99</v>
      </c>
      <c r="O13" s="5" t="s">
        <v>100</v>
      </c>
      <c r="P13">
        <f t="shared" si="4"/>
        <v>4.7393339999381653E-2</v>
      </c>
      <c r="Q13">
        <f t="shared" si="5"/>
        <v>1.0651473091467795E-2</v>
      </c>
      <c r="R13">
        <f t="shared" si="6"/>
        <v>3.4974422271830181E-2</v>
      </c>
      <c r="S13">
        <f t="shared" si="7"/>
        <v>3.3646156450183755E-2</v>
      </c>
      <c r="T13">
        <f t="shared" si="8"/>
        <v>1.9925939461081017E-2</v>
      </c>
      <c r="U13">
        <f t="shared" si="9"/>
        <v>1.6629256971534747E-2</v>
      </c>
      <c r="V13">
        <f t="shared" si="10"/>
        <v>5.7859370670439265E-3</v>
      </c>
      <c r="W13">
        <f t="shared" si="11"/>
        <v>0</v>
      </c>
      <c r="X13">
        <f t="shared" si="12"/>
        <v>0</v>
      </c>
      <c r="Y13">
        <f t="shared" si="13"/>
        <v>5.9701669865037544E-3</v>
      </c>
      <c r="Z13">
        <f t="shared" si="14"/>
        <v>-1.793815517520753E-2</v>
      </c>
      <c r="AA13">
        <f t="shared" si="15"/>
        <v>-1.3586328897371233E-2</v>
      </c>
      <c r="AB13">
        <f t="shared" si="16"/>
        <v>-8.886996884701924E-3</v>
      </c>
      <c r="AC13">
        <f t="shared" si="17"/>
        <v>-6.9345115985747002E-3</v>
      </c>
    </row>
    <row r="14" spans="1:29" ht="15.75" thickBot="1" x14ac:dyDescent="0.3">
      <c r="A14">
        <v>13</v>
      </c>
      <c r="B14" s="1" t="s">
        <v>101</v>
      </c>
      <c r="C14" s="1">
        <v>605</v>
      </c>
      <c r="D14" s="1">
        <v>592</v>
      </c>
      <c r="E14" s="1">
        <v>4026</v>
      </c>
      <c r="F14" s="1" t="s">
        <v>102</v>
      </c>
      <c r="G14" s="1" t="s">
        <v>103</v>
      </c>
      <c r="H14" s="1">
        <v>524</v>
      </c>
      <c r="I14" s="1">
        <v>11630</v>
      </c>
      <c r="J14" s="1">
        <v>314</v>
      </c>
      <c r="K14" s="1">
        <v>168</v>
      </c>
      <c r="L14" s="1" t="s">
        <v>104</v>
      </c>
      <c r="M14" s="1" t="s">
        <v>105</v>
      </c>
      <c r="N14" t="s">
        <v>106</v>
      </c>
      <c r="O14" s="5" t="s">
        <v>107</v>
      </c>
      <c r="P14">
        <f t="shared" si="4"/>
        <v>3.6891272930057444E-2</v>
      </c>
      <c r="Q14">
        <f t="shared" si="5"/>
        <v>-1.3951806120124673E-2</v>
      </c>
      <c r="R14">
        <f t="shared" si="6"/>
        <v>-3.1590324287589587E-2</v>
      </c>
      <c r="S14">
        <f t="shared" si="7"/>
        <v>-5.9435539008479941E-3</v>
      </c>
      <c r="T14">
        <f t="shared" si="8"/>
        <v>2.4630554323978138E-3</v>
      </c>
      <c r="U14">
        <f t="shared" si="9"/>
        <v>-1.8154810280371827E-2</v>
      </c>
      <c r="V14">
        <f t="shared" si="10"/>
        <v>7.6628727455690972E-3</v>
      </c>
      <c r="W14">
        <f t="shared" si="11"/>
        <v>-1.7182134811365277E-3</v>
      </c>
      <c r="X14">
        <f t="shared" si="12"/>
        <v>-6.34922767865878E-3</v>
      </c>
      <c r="Y14">
        <f t="shared" si="13"/>
        <v>0</v>
      </c>
      <c r="Z14">
        <f t="shared" si="14"/>
        <v>-1.3590243141721466E-2</v>
      </c>
      <c r="AA14">
        <f t="shared" si="15"/>
        <v>-7.0341913517474198E-3</v>
      </c>
      <c r="AB14">
        <f t="shared" si="16"/>
        <v>4.9469677097562573E-3</v>
      </c>
      <c r="AC14">
        <f t="shared" si="17"/>
        <v>-1.9739311449688706E-3</v>
      </c>
    </row>
    <row r="15" spans="1:29" ht="15.75" thickBot="1" x14ac:dyDescent="0.3">
      <c r="A15">
        <v>14</v>
      </c>
      <c r="B15" s="1" t="s">
        <v>108</v>
      </c>
      <c r="C15" s="1">
        <v>599</v>
      </c>
      <c r="D15" s="1" t="s">
        <v>109</v>
      </c>
      <c r="E15" s="1">
        <v>4050</v>
      </c>
      <c r="F15" s="1" t="s">
        <v>110</v>
      </c>
      <c r="G15" s="1" t="s">
        <v>111</v>
      </c>
      <c r="H15" s="1">
        <v>517</v>
      </c>
      <c r="I15" s="1">
        <v>11579</v>
      </c>
      <c r="J15" s="1" t="s">
        <v>112</v>
      </c>
      <c r="K15" s="1">
        <v>168</v>
      </c>
      <c r="L15" s="1">
        <v>964</v>
      </c>
      <c r="M15" s="1" t="s">
        <v>113</v>
      </c>
      <c r="N15" t="s">
        <v>114</v>
      </c>
      <c r="O15" s="5">
        <f>(O14+O16)/2</f>
        <v>21.828749999999999</v>
      </c>
      <c r="P15">
        <f t="shared" si="4"/>
        <v>-1.5580105937204696E-2</v>
      </c>
      <c r="Q15">
        <f t="shared" si="5"/>
        <v>-9.9668599153921473E-3</v>
      </c>
      <c r="R15">
        <f t="shared" si="6"/>
        <v>-9.3339667904755591E-3</v>
      </c>
      <c r="S15">
        <f t="shared" si="7"/>
        <v>5.9435539008481373E-3</v>
      </c>
      <c r="T15">
        <f t="shared" si="8"/>
        <v>6.9484755412265037E-2</v>
      </c>
      <c r="U15">
        <f t="shared" si="9"/>
        <v>1.4399642518048093E-2</v>
      </c>
      <c r="V15">
        <f t="shared" si="10"/>
        <v>-1.3448809812613084E-2</v>
      </c>
      <c r="W15">
        <f t="shared" si="11"/>
        <v>-4.3948539004371092E-3</v>
      </c>
      <c r="X15">
        <f t="shared" si="12"/>
        <v>-1.3466057925485107E-2</v>
      </c>
      <c r="Y15">
        <f t="shared" si="13"/>
        <v>0</v>
      </c>
      <c r="Z15">
        <f t="shared" si="14"/>
        <v>-7.2587756596238849E-4</v>
      </c>
      <c r="AA15">
        <f t="shared" si="15"/>
        <v>1.0677291713515677E-2</v>
      </c>
      <c r="AB15">
        <f t="shared" si="16"/>
        <v>2.2124316363028102E-2</v>
      </c>
      <c r="AC15">
        <f t="shared" si="17"/>
        <v>-8.5188424653081258E-3</v>
      </c>
    </row>
    <row r="16" spans="1:29" ht="15.75" thickBot="1" x14ac:dyDescent="0.3">
      <c r="A16">
        <v>15</v>
      </c>
      <c r="B16" s="1" t="s">
        <v>115</v>
      </c>
      <c r="C16" s="1" t="s">
        <v>116</v>
      </c>
      <c r="D16" s="1">
        <v>602</v>
      </c>
      <c r="E16" s="1">
        <v>4085</v>
      </c>
      <c r="F16" s="1" t="s">
        <v>117</v>
      </c>
      <c r="G16" s="1" t="s">
        <v>118</v>
      </c>
      <c r="H16" s="1">
        <v>520</v>
      </c>
      <c r="I16" s="1">
        <v>11555</v>
      </c>
      <c r="J16" s="1" t="s">
        <v>119</v>
      </c>
      <c r="K16" s="1">
        <v>169</v>
      </c>
      <c r="L16" s="1" t="s">
        <v>120</v>
      </c>
      <c r="M16" s="1" t="s">
        <v>121</v>
      </c>
      <c r="N16" t="s">
        <v>122</v>
      </c>
      <c r="O16" s="5" t="s">
        <v>123</v>
      </c>
      <c r="P16">
        <f t="shared" si="4"/>
        <v>1.4696323290196824E-2</v>
      </c>
      <c r="Q16">
        <f t="shared" si="5"/>
        <v>1.0627798472168926E-2</v>
      </c>
      <c r="R16">
        <f t="shared" si="6"/>
        <v>2.6084777215290858E-2</v>
      </c>
      <c r="S16">
        <f t="shared" si="7"/>
        <v>8.6048471935184275E-3</v>
      </c>
      <c r="T16">
        <f t="shared" si="8"/>
        <v>1.6501085645005197E-2</v>
      </c>
      <c r="U16">
        <f t="shared" si="9"/>
        <v>2.9653766575203556E-2</v>
      </c>
      <c r="V16">
        <f t="shared" si="10"/>
        <v>5.7859370670439265E-3</v>
      </c>
      <c r="W16">
        <f t="shared" si="11"/>
        <v>-2.074868903791932E-3</v>
      </c>
      <c r="X16">
        <f t="shared" si="12"/>
        <v>-7.1266903512793422E-3</v>
      </c>
      <c r="Y16">
        <f t="shared" si="13"/>
        <v>5.9347355198145265E-3</v>
      </c>
      <c r="Z16">
        <f t="shared" si="14"/>
        <v>-5.1880675612453117E-4</v>
      </c>
      <c r="AA16">
        <f t="shared" si="15"/>
        <v>-2.813502669046689E-3</v>
      </c>
      <c r="AB16">
        <f t="shared" si="16"/>
        <v>8.6506653632664032E-3</v>
      </c>
      <c r="AC16">
        <f t="shared" si="17"/>
        <v>-8.5920371224610017E-3</v>
      </c>
    </row>
    <row r="17" spans="1:29" ht="15.75" thickBot="1" x14ac:dyDescent="0.3">
      <c r="A17">
        <v>16</v>
      </c>
      <c r="B17" s="1" t="s">
        <v>124</v>
      </c>
      <c r="C17" s="1" t="s">
        <v>125</v>
      </c>
      <c r="D17" s="1">
        <v>585</v>
      </c>
      <c r="E17" s="1">
        <v>4084</v>
      </c>
      <c r="F17" s="1">
        <v>86</v>
      </c>
      <c r="G17" s="1">
        <v>68</v>
      </c>
      <c r="H17" s="1">
        <v>515</v>
      </c>
      <c r="I17" s="1">
        <v>11600</v>
      </c>
      <c r="J17" s="1" t="s">
        <v>126</v>
      </c>
      <c r="K17" s="1" t="s">
        <v>127</v>
      </c>
      <c r="L17" s="1" t="s">
        <v>128</v>
      </c>
      <c r="M17" s="1" t="s">
        <v>129</v>
      </c>
      <c r="N17" t="s">
        <v>130</v>
      </c>
      <c r="O17" s="5" t="s">
        <v>131</v>
      </c>
      <c r="P17">
        <f t="shared" si="4"/>
        <v>-5.3191614775999329E-3</v>
      </c>
      <c r="Q17">
        <f t="shared" si="5"/>
        <v>1.7682189574949422E-2</v>
      </c>
      <c r="R17">
        <f t="shared" si="6"/>
        <v>-2.8645598076964564E-2</v>
      </c>
      <c r="S17">
        <f t="shared" si="7"/>
        <v>-2.4482800954711792E-4</v>
      </c>
      <c r="T17">
        <f t="shared" si="8"/>
        <v>-2.9784561357527425E-2</v>
      </c>
      <c r="U17">
        <f t="shared" si="9"/>
        <v>-6.5958465583511889E-3</v>
      </c>
      <c r="V17">
        <f t="shared" si="10"/>
        <v>-9.6619109117368589E-3</v>
      </c>
      <c r="W17">
        <f t="shared" si="11"/>
        <v>3.8868543859748054E-3</v>
      </c>
      <c r="X17">
        <f t="shared" si="12"/>
        <v>2.5974040576854712E-3</v>
      </c>
      <c r="Y17">
        <f t="shared" si="13"/>
        <v>5.6055612190514699E-3</v>
      </c>
      <c r="Z17">
        <f t="shared" si="14"/>
        <v>1.2787634292994272E-2</v>
      </c>
      <c r="AA17">
        <f t="shared" si="15"/>
        <v>2.7836134087538831E-3</v>
      </c>
      <c r="AB17">
        <f t="shared" si="16"/>
        <v>3.8208494795862157E-3</v>
      </c>
      <c r="AC17">
        <f t="shared" si="17"/>
        <v>3.7817690231418881E-3</v>
      </c>
    </row>
    <row r="18" spans="1:29" ht="15.75" thickBot="1" x14ac:dyDescent="0.3">
      <c r="A18">
        <v>17</v>
      </c>
      <c r="B18" s="1" t="s">
        <v>101</v>
      </c>
      <c r="C18" s="1" t="s">
        <v>132</v>
      </c>
      <c r="D18" s="1" t="s">
        <v>133</v>
      </c>
      <c r="E18" s="1">
        <v>4020</v>
      </c>
      <c r="F18" s="1" t="s">
        <v>134</v>
      </c>
      <c r="G18" s="1" t="s">
        <v>135</v>
      </c>
      <c r="H18" s="1">
        <v>524</v>
      </c>
      <c r="I18" s="1">
        <v>11700</v>
      </c>
      <c r="J18" s="1">
        <v>308</v>
      </c>
      <c r="K18" s="1">
        <v>170</v>
      </c>
      <c r="L18" s="1">
        <v>955</v>
      </c>
      <c r="M18" s="1" t="s">
        <v>136</v>
      </c>
      <c r="N18" t="s">
        <v>137</v>
      </c>
      <c r="O18" s="5" t="s">
        <v>138</v>
      </c>
      <c r="P18">
        <f t="shared" si="4"/>
        <v>6.202944124607865E-3</v>
      </c>
      <c r="Q18">
        <f t="shared" si="5"/>
        <v>4.3721225827481197E-3</v>
      </c>
      <c r="R18">
        <f t="shared" si="6"/>
        <v>9.8657034253681192E-3</v>
      </c>
      <c r="S18">
        <f t="shared" si="7"/>
        <v>-1.5794997671489376E-2</v>
      </c>
      <c r="T18">
        <f t="shared" si="8"/>
        <v>-8.172841755874358E-3</v>
      </c>
      <c r="U18">
        <f t="shared" si="9"/>
        <v>1.1696039763191236E-2</v>
      </c>
      <c r="V18">
        <f t="shared" si="10"/>
        <v>1.7324783657305921E-2</v>
      </c>
      <c r="W18">
        <f t="shared" si="11"/>
        <v>8.583743691391435E-3</v>
      </c>
      <c r="X18">
        <f t="shared" si="12"/>
        <v>-1.2978587155998407E-3</v>
      </c>
      <c r="Y18">
        <f t="shared" si="13"/>
        <v>2.9416090813685897E-4</v>
      </c>
      <c r="Z18">
        <f t="shared" si="14"/>
        <v>-2.164878166668514E-2</v>
      </c>
      <c r="AA18">
        <f t="shared" si="15"/>
        <v>-4.6236507286465996E-3</v>
      </c>
      <c r="AB18">
        <f t="shared" si="16"/>
        <v>1.1375728319174246E-2</v>
      </c>
      <c r="AC18">
        <f t="shared" si="17"/>
        <v>-3.1350878605988265E-3</v>
      </c>
    </row>
    <row r="19" spans="1:29" ht="15.75" thickBot="1" x14ac:dyDescent="0.3">
      <c r="A19">
        <v>18</v>
      </c>
      <c r="B19" s="1" t="s">
        <v>115</v>
      </c>
      <c r="C19" s="1">
        <v>625</v>
      </c>
      <c r="D19" s="1" t="s">
        <v>139</v>
      </c>
      <c r="E19" s="1">
        <v>3940</v>
      </c>
      <c r="F19" s="1" t="s">
        <v>140</v>
      </c>
      <c r="G19" s="1" t="s">
        <v>141</v>
      </c>
      <c r="H19" s="1">
        <v>530</v>
      </c>
      <c r="I19" s="1">
        <v>11595</v>
      </c>
      <c r="J19" s="1" t="s">
        <v>142</v>
      </c>
      <c r="K19" s="1">
        <v>172</v>
      </c>
      <c r="L19" s="1" t="s">
        <v>143</v>
      </c>
      <c r="M19" s="1" t="s">
        <v>144</v>
      </c>
      <c r="N19" t="s">
        <v>145</v>
      </c>
      <c r="O19" s="5" t="s">
        <v>146</v>
      </c>
      <c r="P19">
        <f t="shared" si="4"/>
        <v>-8.8378264700790629E-4</v>
      </c>
      <c r="Q19">
        <f t="shared" si="5"/>
        <v>9.8079409910856747E-3</v>
      </c>
      <c r="R19">
        <f t="shared" si="6"/>
        <v>2.3668650102662441E-3</v>
      </c>
      <c r="S19">
        <f t="shared" si="7"/>
        <v>-2.0101179321087265E-2</v>
      </c>
      <c r="T19">
        <f t="shared" si="8"/>
        <v>2.4320828163856383E-2</v>
      </c>
      <c r="U19">
        <f t="shared" si="9"/>
        <v>1.4430264829028837E-2</v>
      </c>
      <c r="V19">
        <f t="shared" si="10"/>
        <v>1.1385322225125429E-2</v>
      </c>
      <c r="W19">
        <f t="shared" si="11"/>
        <v>-9.0148710962154269E-3</v>
      </c>
      <c r="X19">
        <f t="shared" si="12"/>
        <v>1.6220603718680509E-3</v>
      </c>
      <c r="Y19">
        <f t="shared" si="13"/>
        <v>1.1696039763191236E-2</v>
      </c>
      <c r="Z19">
        <f t="shared" si="14"/>
        <v>1.4037142366320384E-2</v>
      </c>
      <c r="AA19">
        <f t="shared" si="15"/>
        <v>1.0732344539525819E-2</v>
      </c>
      <c r="AB19">
        <f t="shared" si="16"/>
        <v>-5.238070414669289E-4</v>
      </c>
      <c r="AC19">
        <f t="shared" si="17"/>
        <v>-4.8139326439918563E-3</v>
      </c>
    </row>
    <row r="20" spans="1:29" ht="15.75" thickBot="1" x14ac:dyDescent="0.3">
      <c r="A20">
        <v>19</v>
      </c>
      <c r="B20" s="1">
        <v>110</v>
      </c>
      <c r="C20" s="1" t="s">
        <v>147</v>
      </c>
      <c r="D20" s="1" t="s">
        <v>148</v>
      </c>
      <c r="E20" s="1">
        <v>3908</v>
      </c>
      <c r="F20" s="1">
        <v>87</v>
      </c>
      <c r="G20" s="1" t="s">
        <v>141</v>
      </c>
      <c r="H20" s="1" t="s">
        <v>149</v>
      </c>
      <c r="I20" s="1">
        <v>11340</v>
      </c>
      <c r="J20" s="1">
        <v>313</v>
      </c>
      <c r="K20" s="1" t="s">
        <v>150</v>
      </c>
      <c r="L20" s="1" t="s">
        <v>151</v>
      </c>
      <c r="M20" s="1" t="s">
        <v>152</v>
      </c>
      <c r="N20" t="s">
        <v>153</v>
      </c>
      <c r="O20" s="5" t="s">
        <v>154</v>
      </c>
      <c r="P20">
        <f t="shared" si="4"/>
        <v>-2.7792017329658483E-2</v>
      </c>
      <c r="Q20">
        <f t="shared" si="5"/>
        <v>1.4139563553719238E-2</v>
      </c>
      <c r="R20">
        <f t="shared" si="6"/>
        <v>2.7152496760090933E-2</v>
      </c>
      <c r="S20">
        <f t="shared" si="7"/>
        <v>-8.1549891293061436E-3</v>
      </c>
      <c r="T20">
        <f t="shared" si="8"/>
        <v>-4.5871640069061539E-3</v>
      </c>
      <c r="U20">
        <f t="shared" si="9"/>
        <v>0</v>
      </c>
      <c r="V20">
        <f t="shared" si="10"/>
        <v>1.886614475928532E-4</v>
      </c>
      <c r="W20">
        <f t="shared" si="11"/>
        <v>-2.2237672407888924E-2</v>
      </c>
      <c r="X20">
        <f t="shared" si="12"/>
        <v>1.4481347194710656E-2</v>
      </c>
      <c r="Y20">
        <f t="shared" si="13"/>
        <v>-1.0520260674179389E-2</v>
      </c>
      <c r="Z20">
        <f t="shared" si="14"/>
        <v>-2.4669381058470344E-2</v>
      </c>
      <c r="AA20">
        <f t="shared" si="15"/>
        <v>-7.4247064829906185E-3</v>
      </c>
      <c r="AB20">
        <f t="shared" si="16"/>
        <v>-5.6746684434953723E-3</v>
      </c>
      <c r="AC20">
        <f t="shared" si="17"/>
        <v>-1.2767984277230605E-3</v>
      </c>
    </row>
    <row r="21" spans="1:29" ht="15.75" thickBot="1" x14ac:dyDescent="0.3">
      <c r="A21">
        <v>20</v>
      </c>
      <c r="B21" s="1" t="s">
        <v>155</v>
      </c>
      <c r="C21" s="1">
        <v>638</v>
      </c>
      <c r="D21" s="1" t="s">
        <v>156</v>
      </c>
      <c r="E21" s="1">
        <v>3850</v>
      </c>
      <c r="F21" s="1">
        <v>85</v>
      </c>
      <c r="G21" s="1" t="s">
        <v>157</v>
      </c>
      <c r="H21" s="1">
        <v>528</v>
      </c>
      <c r="I21" s="1">
        <v>11200</v>
      </c>
      <c r="J21" s="1" t="s">
        <v>158</v>
      </c>
      <c r="K21" s="1">
        <v>171</v>
      </c>
      <c r="L21" s="1">
        <v>940</v>
      </c>
      <c r="M21" s="1" t="s">
        <v>159</v>
      </c>
      <c r="N21" t="s">
        <v>160</v>
      </c>
      <c r="O21" s="5" t="s">
        <v>161</v>
      </c>
      <c r="P21">
        <f t="shared" si="4"/>
        <v>-3.0459207484708574E-2</v>
      </c>
      <c r="Q21">
        <f t="shared" si="5"/>
        <v>6.4470700546692501E-3</v>
      </c>
      <c r="R21">
        <f t="shared" si="6"/>
        <v>-4.9423494344349216E-3</v>
      </c>
      <c r="S21">
        <f t="shared" si="7"/>
        <v>-1.4952585880843437E-2</v>
      </c>
      <c r="T21">
        <f t="shared" si="8"/>
        <v>-2.3256862164267235E-2</v>
      </c>
      <c r="U21">
        <f t="shared" si="9"/>
        <v>5.7143012634386352E-3</v>
      </c>
      <c r="V21">
        <f t="shared" si="10"/>
        <v>-3.9693842874989694E-3</v>
      </c>
      <c r="W21">
        <f t="shared" si="11"/>
        <v>-1.2422519998557209E-2</v>
      </c>
      <c r="X21">
        <f t="shared" si="12"/>
        <v>1.5961695328221347E-3</v>
      </c>
      <c r="Y21">
        <f t="shared" si="13"/>
        <v>4.6893403633861208E-3</v>
      </c>
      <c r="Z21">
        <f t="shared" si="14"/>
        <v>-5.199226524530638E-3</v>
      </c>
      <c r="AA21">
        <f t="shared" si="15"/>
        <v>-3.4077371547258386E-3</v>
      </c>
      <c r="AB21">
        <f t="shared" si="16"/>
        <v>4.2065473744297187E-3</v>
      </c>
      <c r="AC21">
        <f t="shared" si="17"/>
        <v>5.8056502217051597E-4</v>
      </c>
    </row>
    <row r="22" spans="1:29" ht="15.75" thickBot="1" x14ac:dyDescent="0.3">
      <c r="A22">
        <v>21</v>
      </c>
      <c r="B22" s="1" t="s">
        <v>162</v>
      </c>
      <c r="C22" s="1">
        <v>635</v>
      </c>
      <c r="D22" s="1">
        <v>585</v>
      </c>
      <c r="E22" s="1">
        <v>3851</v>
      </c>
      <c r="F22" s="1" t="s">
        <v>163</v>
      </c>
      <c r="G22" s="1" t="s">
        <v>164</v>
      </c>
      <c r="H22" s="1">
        <v>530</v>
      </c>
      <c r="I22" s="1">
        <v>11554</v>
      </c>
      <c r="J22" s="1" t="s">
        <v>165</v>
      </c>
      <c r="K22" s="1">
        <v>169</v>
      </c>
      <c r="L22" s="1" t="s">
        <v>166</v>
      </c>
      <c r="M22" s="1" t="s">
        <v>167</v>
      </c>
      <c r="N22" t="s">
        <v>168</v>
      </c>
      <c r="O22" s="5" t="s">
        <v>169</v>
      </c>
      <c r="P22">
        <f t="shared" si="4"/>
        <v>-1.8761731582278519E-3</v>
      </c>
      <c r="Q22">
        <f t="shared" si="5"/>
        <v>-4.7132844520982016E-3</v>
      </c>
      <c r="R22">
        <f t="shared" si="6"/>
        <v>-3.4442715761290404E-2</v>
      </c>
      <c r="S22">
        <f t="shared" si="7"/>
        <v>2.597065330789053E-4</v>
      </c>
      <c r="T22">
        <f t="shared" si="8"/>
        <v>-1.4218249002279137E-2</v>
      </c>
      <c r="U22">
        <f t="shared" si="9"/>
        <v>-7.1250448329544997E-4</v>
      </c>
      <c r="V22">
        <f t="shared" si="10"/>
        <v>3.7807228399061523E-3</v>
      </c>
      <c r="W22">
        <f t="shared" si="11"/>
        <v>3.111791905802502E-2</v>
      </c>
      <c r="X22">
        <f t="shared" si="12"/>
        <v>4.7346120597198213E-2</v>
      </c>
      <c r="Y22">
        <f t="shared" si="13"/>
        <v>-1.176484157958637E-2</v>
      </c>
      <c r="Z22">
        <f t="shared" si="14"/>
        <v>4.2544140186483246E-4</v>
      </c>
      <c r="AA22">
        <f t="shared" si="15"/>
        <v>-4.8467549936405951E-3</v>
      </c>
      <c r="AB22">
        <f t="shared" si="16"/>
        <v>6.3811085292956775E-3</v>
      </c>
      <c r="AC22">
        <f t="shared" si="17"/>
        <v>1.9250623472354907E-3</v>
      </c>
    </row>
    <row r="23" spans="1:29" ht="15.75" thickBot="1" x14ac:dyDescent="0.3">
      <c r="A23">
        <v>22</v>
      </c>
      <c r="B23" s="1" t="s">
        <v>170</v>
      </c>
      <c r="C23" s="1">
        <v>628</v>
      </c>
      <c r="D23" s="1" t="s">
        <v>171</v>
      </c>
      <c r="E23" s="1">
        <v>3788</v>
      </c>
      <c r="F23" s="1" t="s">
        <v>172</v>
      </c>
      <c r="G23" s="1" t="s">
        <v>173</v>
      </c>
      <c r="H23" s="1">
        <v>533</v>
      </c>
      <c r="I23" s="1">
        <v>11450</v>
      </c>
      <c r="J23" s="1" t="s">
        <v>174</v>
      </c>
      <c r="K23" s="1" t="s">
        <v>76</v>
      </c>
      <c r="L23" s="1">
        <v>963</v>
      </c>
      <c r="M23" s="1" t="s">
        <v>175</v>
      </c>
      <c r="N23" t="s">
        <v>176</v>
      </c>
      <c r="O23" s="5" t="s">
        <v>177</v>
      </c>
      <c r="P23">
        <f t="shared" si="4"/>
        <v>-3.0507609023886977E-2</v>
      </c>
      <c r="Q23">
        <f t="shared" si="5"/>
        <v>-1.108483242449293E-2</v>
      </c>
      <c r="R23">
        <f t="shared" si="6"/>
        <v>4.0941715326631468E-3</v>
      </c>
      <c r="S23">
        <f t="shared" si="7"/>
        <v>-1.6494679508940076E-2</v>
      </c>
      <c r="T23">
        <f t="shared" si="8"/>
        <v>-3.8934357975454768E-2</v>
      </c>
      <c r="U23">
        <f t="shared" si="9"/>
        <v>1.9061643151491867E-2</v>
      </c>
      <c r="V23">
        <f t="shared" si="10"/>
        <v>5.6444176196771313E-3</v>
      </c>
      <c r="W23">
        <f t="shared" si="11"/>
        <v>-9.0419673588251204E-3</v>
      </c>
      <c r="X23">
        <f t="shared" si="12"/>
        <v>3.0418251185130603E-4</v>
      </c>
      <c r="Y23">
        <f t="shared" si="13"/>
        <v>-2.9629651306570721E-3</v>
      </c>
      <c r="Z23">
        <f t="shared" si="14"/>
        <v>2.3748095132211162E-2</v>
      </c>
      <c r="AA23">
        <f t="shared" si="15"/>
        <v>-8.0392292790602109E-3</v>
      </c>
      <c r="AB23">
        <f t="shared" si="16"/>
        <v>-1.8204322367420672E-2</v>
      </c>
      <c r="AC23">
        <f t="shared" si="17"/>
        <v>-1.6233016875715149E-3</v>
      </c>
    </row>
    <row r="24" spans="1:29" ht="15.75" thickBot="1" x14ac:dyDescent="0.3">
      <c r="A24">
        <v>23</v>
      </c>
      <c r="B24" s="1">
        <v>101</v>
      </c>
      <c r="C24" s="1" t="s">
        <v>178</v>
      </c>
      <c r="D24" s="1">
        <v>578</v>
      </c>
      <c r="E24" s="1">
        <v>3800</v>
      </c>
      <c r="F24" s="1">
        <v>81</v>
      </c>
      <c r="G24" s="1">
        <v>69</v>
      </c>
      <c r="H24" s="1" t="s">
        <v>179</v>
      </c>
      <c r="I24" s="1">
        <v>11565</v>
      </c>
      <c r="J24" s="1" t="s">
        <v>180</v>
      </c>
      <c r="K24" s="1" t="s">
        <v>181</v>
      </c>
      <c r="L24" s="1" t="s">
        <v>182</v>
      </c>
      <c r="M24" s="1" t="s">
        <v>183</v>
      </c>
      <c r="N24" t="s">
        <v>184</v>
      </c>
      <c r="O24" s="5" t="s">
        <v>185</v>
      </c>
      <c r="P24">
        <f t="shared" si="4"/>
        <v>-2.2516859284333404E-2</v>
      </c>
      <c r="Q24">
        <f t="shared" si="5"/>
        <v>-2.0722092375687986E-3</v>
      </c>
      <c r="R24">
        <f t="shared" si="6"/>
        <v>-1.6132150092142188E-2</v>
      </c>
      <c r="S24">
        <f t="shared" si="7"/>
        <v>3.162891408508217E-3</v>
      </c>
      <c r="T24">
        <f t="shared" si="8"/>
        <v>4.9505051598562047E-3</v>
      </c>
      <c r="U24">
        <f t="shared" si="9"/>
        <v>-3.559094510270263E-2</v>
      </c>
      <c r="V24">
        <f t="shared" si="10"/>
        <v>-8.289421995655636E-3</v>
      </c>
      <c r="W24">
        <f t="shared" si="11"/>
        <v>9.9935656831537517E-3</v>
      </c>
      <c r="X24">
        <f t="shared" si="12"/>
        <v>-1.8264845260344098E-3</v>
      </c>
      <c r="Y24">
        <f t="shared" si="13"/>
        <v>1.3850228768884318E-2</v>
      </c>
      <c r="Z24">
        <f t="shared" si="14"/>
        <v>9.4052680288978074E-3</v>
      </c>
      <c r="AA24">
        <f t="shared" si="15"/>
        <v>1.2665730980525258E-2</v>
      </c>
      <c r="AB24">
        <f t="shared" si="16"/>
        <v>-1.4877792329863501E-3</v>
      </c>
      <c r="AC24">
        <f t="shared" si="17"/>
        <v>9.2792360568215394E-4</v>
      </c>
    </row>
    <row r="25" spans="1:29" ht="15.75" thickBot="1" x14ac:dyDescent="0.3">
      <c r="A25">
        <v>24</v>
      </c>
      <c r="B25" s="1" t="s">
        <v>186</v>
      </c>
      <c r="C25" s="1">
        <v>615</v>
      </c>
      <c r="D25" s="1" t="s">
        <v>187</v>
      </c>
      <c r="E25" s="1">
        <v>3780</v>
      </c>
      <c r="F25" s="1" t="s">
        <v>188</v>
      </c>
      <c r="G25" s="1" t="s">
        <v>189</v>
      </c>
      <c r="H25" s="1">
        <v>529</v>
      </c>
      <c r="I25" s="1">
        <v>11500</v>
      </c>
      <c r="J25" s="1">
        <v>329</v>
      </c>
      <c r="K25" s="1">
        <v>169</v>
      </c>
      <c r="L25" s="1" t="s">
        <v>190</v>
      </c>
      <c r="M25" s="1" t="s">
        <v>191</v>
      </c>
      <c r="N25" t="s">
        <v>192</v>
      </c>
      <c r="O25" s="5" t="s">
        <v>193</v>
      </c>
      <c r="P25">
        <f t="shared" si="4"/>
        <v>4.0742783462350073E-2</v>
      </c>
      <c r="Q25">
        <f t="shared" si="5"/>
        <v>-1.8845689424111977E-2</v>
      </c>
      <c r="R25">
        <f t="shared" si="6"/>
        <v>3.3682381177459988E-2</v>
      </c>
      <c r="S25">
        <f t="shared" si="7"/>
        <v>-5.2770571008437812E-3</v>
      </c>
      <c r="T25">
        <f t="shared" si="8"/>
        <v>2.9798495435405404E-2</v>
      </c>
      <c r="U25">
        <f t="shared" si="9"/>
        <v>1.5816289443285007E-2</v>
      </c>
      <c r="V25">
        <f t="shared" si="10"/>
        <v>7.564296881105749E-4</v>
      </c>
      <c r="W25">
        <f t="shared" si="11"/>
        <v>-5.6362603141981021E-3</v>
      </c>
      <c r="X25">
        <f t="shared" si="12"/>
        <v>2.4345721093814538E-3</v>
      </c>
      <c r="Y25">
        <f t="shared" si="13"/>
        <v>-1.0887263638227368E-2</v>
      </c>
      <c r="Z25">
        <f t="shared" si="14"/>
        <v>2.7496278984344633E-2</v>
      </c>
      <c r="AA25">
        <f t="shared" si="15"/>
        <v>8.7625855377452145E-3</v>
      </c>
      <c r="AB25">
        <f t="shared" si="16"/>
        <v>-1.0369433872483054E-2</v>
      </c>
      <c r="AC25">
        <f t="shared" si="17"/>
        <v>5.8492543109813491E-3</v>
      </c>
    </row>
    <row r="26" spans="1:29" ht="15.75" thickBot="1" x14ac:dyDescent="0.3">
      <c r="A26">
        <v>25</v>
      </c>
      <c r="B26" s="1">
        <v>108</v>
      </c>
      <c r="C26" s="1">
        <v>612</v>
      </c>
      <c r="D26" s="1">
        <v>610</v>
      </c>
      <c r="E26" s="1">
        <v>3780</v>
      </c>
      <c r="F26" s="1">
        <v>83</v>
      </c>
      <c r="G26" s="1" t="s">
        <v>194</v>
      </c>
      <c r="H26" s="1">
        <v>529</v>
      </c>
      <c r="I26" s="1">
        <v>11570</v>
      </c>
      <c r="J26" s="1">
        <v>326</v>
      </c>
      <c r="K26" s="1" t="s">
        <v>195</v>
      </c>
      <c r="L26" s="1">
        <v>1003</v>
      </c>
      <c r="M26" s="1" t="s">
        <v>196</v>
      </c>
      <c r="N26" t="s">
        <v>197</v>
      </c>
      <c r="O26" s="5" t="s">
        <v>198</v>
      </c>
      <c r="P26">
        <f t="shared" si="4"/>
        <v>2.6267926820610105E-2</v>
      </c>
      <c r="Q26">
        <f t="shared" si="5"/>
        <v>-4.8899852941917919E-3</v>
      </c>
      <c r="R26">
        <f t="shared" si="6"/>
        <v>2.0202707317519469E-2</v>
      </c>
      <c r="S26">
        <f t="shared" si="7"/>
        <v>0</v>
      </c>
      <c r="T26">
        <f t="shared" si="8"/>
        <v>-5.4070423112461659E-3</v>
      </c>
      <c r="U26">
        <f t="shared" si="9"/>
        <v>4.2704691234525059E-3</v>
      </c>
      <c r="V26">
        <f t="shared" si="10"/>
        <v>0</v>
      </c>
      <c r="W26">
        <f t="shared" si="11"/>
        <v>6.0685058363808787E-3</v>
      </c>
      <c r="X26">
        <f t="shared" si="12"/>
        <v>-9.1603693986642785E-3</v>
      </c>
      <c r="Y26">
        <f t="shared" si="13"/>
        <v>5.0169796835194003E-3</v>
      </c>
      <c r="Z26">
        <f t="shared" si="14"/>
        <v>3.7958291505674775E-3</v>
      </c>
      <c r="AA26">
        <f t="shared" si="15"/>
        <v>9.1684845501907534E-3</v>
      </c>
      <c r="AB26">
        <f t="shared" si="16"/>
        <v>-5.495407396996047E-3</v>
      </c>
      <c r="AC26">
        <f t="shared" si="17"/>
        <v>-7.3575677227385641E-3</v>
      </c>
    </row>
    <row r="27" spans="1:29" ht="15.75" thickBot="1" x14ac:dyDescent="0.3">
      <c r="A27">
        <v>26</v>
      </c>
      <c r="B27" s="1" t="s">
        <v>199</v>
      </c>
      <c r="C27" s="1" t="s">
        <v>200</v>
      </c>
      <c r="D27" s="1" t="s">
        <v>201</v>
      </c>
      <c r="E27" s="1">
        <v>3790</v>
      </c>
      <c r="F27" s="1">
        <v>83</v>
      </c>
      <c r="G27" s="1" t="s">
        <v>202</v>
      </c>
      <c r="H27" s="1" t="s">
        <v>203</v>
      </c>
      <c r="I27" s="1">
        <v>11490</v>
      </c>
      <c r="J27" s="1" t="s">
        <v>204</v>
      </c>
      <c r="K27" s="1">
        <v>169</v>
      </c>
      <c r="L27" s="1">
        <v>1002</v>
      </c>
      <c r="M27" s="1" t="s">
        <v>205</v>
      </c>
      <c r="N27" t="s">
        <v>197</v>
      </c>
      <c r="O27" s="5" t="s">
        <v>206</v>
      </c>
      <c r="P27">
        <f t="shared" si="4"/>
        <v>2.4692612590371633E-2</v>
      </c>
      <c r="Q27">
        <f t="shared" si="5"/>
        <v>2.9368596733097057E-3</v>
      </c>
      <c r="R27">
        <f t="shared" si="6"/>
        <v>3.5905007897210538E-2</v>
      </c>
      <c r="S27">
        <f t="shared" si="7"/>
        <v>2.6420094628385759E-3</v>
      </c>
      <c r="T27">
        <f t="shared" si="8"/>
        <v>0</v>
      </c>
      <c r="U27">
        <f t="shared" si="9"/>
        <v>4.9592733593502086E-3</v>
      </c>
      <c r="V27">
        <f t="shared" si="10"/>
        <v>-1.2363448019333319E-2</v>
      </c>
      <c r="W27">
        <f t="shared" si="11"/>
        <v>-6.9384493449208672E-3</v>
      </c>
      <c r="X27">
        <f t="shared" si="12"/>
        <v>-3.0679552319189465E-4</v>
      </c>
      <c r="Y27">
        <f t="shared" si="13"/>
        <v>-5.0169796835193778E-3</v>
      </c>
      <c r="Z27">
        <f t="shared" si="14"/>
        <v>-9.975063171254136E-4</v>
      </c>
      <c r="AA27">
        <f t="shared" si="15"/>
        <v>4.5431207786843664E-3</v>
      </c>
      <c r="AB27">
        <f t="shared" si="16"/>
        <v>0</v>
      </c>
      <c r="AC27">
        <f t="shared" si="17"/>
        <v>3.2458527987305683E-3</v>
      </c>
    </row>
    <row r="28" spans="1:29" ht="15.75" thickBot="1" x14ac:dyDescent="0.3">
      <c r="A28">
        <v>27</v>
      </c>
      <c r="B28" s="1" t="s">
        <v>207</v>
      </c>
      <c r="C28" s="1" t="s">
        <v>208</v>
      </c>
      <c r="D28" s="1">
        <v>643</v>
      </c>
      <c r="E28" s="1">
        <v>3818</v>
      </c>
      <c r="F28" s="1" t="s">
        <v>209</v>
      </c>
      <c r="G28" s="1" t="s">
        <v>210</v>
      </c>
      <c r="H28" s="1">
        <v>526</v>
      </c>
      <c r="I28" s="1">
        <v>11420</v>
      </c>
      <c r="J28" s="1" t="s">
        <v>211</v>
      </c>
      <c r="K28" s="1" t="s">
        <v>212</v>
      </c>
      <c r="L28" s="1">
        <v>995</v>
      </c>
      <c r="M28" s="1" t="s">
        <v>213</v>
      </c>
      <c r="N28" t="s">
        <v>214</v>
      </c>
      <c r="O28" s="5" t="s">
        <v>215</v>
      </c>
      <c r="P28">
        <f t="shared" si="4"/>
        <v>-5.889031742120571E-3</v>
      </c>
      <c r="Q28">
        <f t="shared" si="5"/>
        <v>-2.773474328611491E-3</v>
      </c>
      <c r="R28">
        <f t="shared" si="6"/>
        <v>1.6780759173051989E-2</v>
      </c>
      <c r="S28">
        <f t="shared" si="7"/>
        <v>7.3607062092209069E-3</v>
      </c>
      <c r="T28">
        <f t="shared" si="8"/>
        <v>6.4161944217285855E-2</v>
      </c>
      <c r="U28">
        <f t="shared" si="9"/>
        <v>-1.2086887283582317E-2</v>
      </c>
      <c r="V28">
        <f t="shared" si="10"/>
        <v>6.676228898743892E-3</v>
      </c>
      <c r="W28">
        <f t="shared" si="11"/>
        <v>-6.1108876328001488E-3</v>
      </c>
      <c r="X28">
        <f t="shared" si="12"/>
        <v>2.7577771423320579E-3</v>
      </c>
      <c r="Y28">
        <f t="shared" si="13"/>
        <v>8.2498994721418393E-3</v>
      </c>
      <c r="Z28">
        <f t="shared" si="14"/>
        <v>-7.0105444862173004E-3</v>
      </c>
      <c r="AA28">
        <f t="shared" si="15"/>
        <v>-3.5110122861924686E-3</v>
      </c>
      <c r="AB28">
        <f t="shared" si="16"/>
        <v>-1.4056335773860857E-3</v>
      </c>
      <c r="AC28">
        <f t="shared" si="17"/>
        <v>-9.7265008478657157E-4</v>
      </c>
    </row>
    <row r="29" spans="1:29" ht="15.75" thickBot="1" x14ac:dyDescent="0.3">
      <c r="A29">
        <v>28</v>
      </c>
      <c r="B29" s="1" t="s">
        <v>216</v>
      </c>
      <c r="C29" s="1">
        <v>615</v>
      </c>
      <c r="D29" s="1" t="s">
        <v>217</v>
      </c>
      <c r="E29" s="1">
        <v>3808</v>
      </c>
      <c r="F29" s="1" t="s">
        <v>140</v>
      </c>
      <c r="G29" s="1">
        <v>70</v>
      </c>
      <c r="H29" s="1">
        <v>526</v>
      </c>
      <c r="I29" s="1">
        <v>11250</v>
      </c>
      <c r="J29" s="1" t="s">
        <v>49</v>
      </c>
      <c r="K29" s="1" t="s">
        <v>127</v>
      </c>
      <c r="L29" s="1">
        <v>995</v>
      </c>
      <c r="M29" s="1" t="s">
        <v>218</v>
      </c>
      <c r="N29" t="s">
        <v>219</v>
      </c>
      <c r="O29" s="5" t="s">
        <v>220</v>
      </c>
      <c r="P29">
        <f t="shared" si="4"/>
        <v>3.9640015021823655E-2</v>
      </c>
      <c r="Q29">
        <f t="shared" si="5"/>
        <v>4.7265999494936674E-3</v>
      </c>
      <c r="R29">
        <f t="shared" si="6"/>
        <v>-1.8680395647425473E-2</v>
      </c>
      <c r="S29">
        <f t="shared" si="7"/>
        <v>-2.6226083744369947E-3</v>
      </c>
      <c r="T29">
        <f t="shared" si="8"/>
        <v>-1.2507269352394008E-2</v>
      </c>
      <c r="U29">
        <f t="shared" si="9"/>
        <v>1.4295928095943715E-3</v>
      </c>
      <c r="V29">
        <f t="shared" si="10"/>
        <v>0</v>
      </c>
      <c r="W29">
        <f t="shared" si="11"/>
        <v>-1.4998075577435009E-2</v>
      </c>
      <c r="X29">
        <f t="shared" si="12"/>
        <v>-3.9859013372239155E-3</v>
      </c>
      <c r="Y29">
        <f t="shared" si="13"/>
        <v>-2.644338253090424E-3</v>
      </c>
      <c r="Z29">
        <f t="shared" si="14"/>
        <v>0</v>
      </c>
      <c r="AA29">
        <f t="shared" si="15"/>
        <v>2.0708309859341972E-3</v>
      </c>
      <c r="AB29">
        <f t="shared" si="16"/>
        <v>-2.1663786635608994E-3</v>
      </c>
      <c r="AC29">
        <f t="shared" si="17"/>
        <v>6.4895552286110617E-3</v>
      </c>
    </row>
    <row r="30" spans="1:29" ht="15.75" thickBot="1" x14ac:dyDescent="0.3">
      <c r="A30">
        <v>29</v>
      </c>
      <c r="B30" s="1" t="s">
        <v>221</v>
      </c>
      <c r="C30" s="1">
        <v>615</v>
      </c>
      <c r="D30" s="1" t="s">
        <v>222</v>
      </c>
      <c r="E30" s="1">
        <v>3838</v>
      </c>
      <c r="F30" s="1">
        <v>88</v>
      </c>
      <c r="G30" s="1" t="s">
        <v>223</v>
      </c>
      <c r="H30" s="1">
        <v>512</v>
      </c>
      <c r="I30" s="1">
        <v>11220</v>
      </c>
      <c r="J30" s="1" t="s">
        <v>224</v>
      </c>
      <c r="K30" s="1" t="s">
        <v>225</v>
      </c>
      <c r="L30" s="1">
        <v>1003</v>
      </c>
      <c r="M30" s="1" t="s">
        <v>226</v>
      </c>
      <c r="N30" t="s">
        <v>227</v>
      </c>
      <c r="O30" s="5" t="s">
        <v>228</v>
      </c>
      <c r="P30">
        <f t="shared" si="4"/>
        <v>6.0949252674965615E-3</v>
      </c>
      <c r="Q30">
        <f t="shared" si="5"/>
        <v>0</v>
      </c>
      <c r="R30">
        <f t="shared" si="6"/>
        <v>2.2158920114813824E-3</v>
      </c>
      <c r="S30">
        <f t="shared" si="7"/>
        <v>7.8472806563892605E-3</v>
      </c>
      <c r="T30">
        <f t="shared" si="8"/>
        <v>6.8415318167165638E-3</v>
      </c>
      <c r="U30">
        <f t="shared" si="9"/>
        <v>3.5091319811270193E-2</v>
      </c>
      <c r="V30">
        <f t="shared" si="10"/>
        <v>-2.6976587698202083E-2</v>
      </c>
      <c r="W30">
        <f t="shared" si="11"/>
        <v>-2.6702285558789208E-3</v>
      </c>
      <c r="X30">
        <f t="shared" si="12"/>
        <v>3.0674870678618796E-3</v>
      </c>
      <c r="Y30">
        <f t="shared" si="13"/>
        <v>3.23102058144654E-3</v>
      </c>
      <c r="Z30">
        <f t="shared" si="14"/>
        <v>8.0080508033427509E-3</v>
      </c>
      <c r="AA30">
        <f t="shared" si="15"/>
        <v>-7.2815616876825391E-3</v>
      </c>
      <c r="AB30">
        <f t="shared" si="16"/>
        <v>-1.4197027794216961E-2</v>
      </c>
      <c r="AC30">
        <f t="shared" si="17"/>
        <v>3.7451936475672606E-3</v>
      </c>
    </row>
    <row r="31" spans="1:29" ht="15.75" thickBot="1" x14ac:dyDescent="0.3">
      <c r="A31">
        <v>30</v>
      </c>
      <c r="B31" s="1" t="s">
        <v>229</v>
      </c>
      <c r="C31" s="1">
        <v>613</v>
      </c>
      <c r="D31" s="1" t="s">
        <v>230</v>
      </c>
      <c r="E31" s="1">
        <v>3745</v>
      </c>
      <c r="F31" s="1" t="s">
        <v>231</v>
      </c>
      <c r="G31" s="1" t="s">
        <v>232</v>
      </c>
      <c r="H31" s="1" t="s">
        <v>233</v>
      </c>
      <c r="I31" s="1">
        <v>11175</v>
      </c>
      <c r="J31" s="1" t="s">
        <v>234</v>
      </c>
      <c r="K31" s="1">
        <v>170</v>
      </c>
      <c r="L31" s="1">
        <v>1000</v>
      </c>
      <c r="M31" s="1" t="s">
        <v>235</v>
      </c>
      <c r="N31" t="s">
        <v>236</v>
      </c>
      <c r="O31" s="5" t="s">
        <v>237</v>
      </c>
      <c r="P31">
        <f t="shared" si="4"/>
        <v>-5.0745199005235435E-2</v>
      </c>
      <c r="Q31">
        <f t="shared" si="5"/>
        <v>-3.2573318703065105E-3</v>
      </c>
      <c r="R31">
        <f t="shared" si="6"/>
        <v>-7.7771997427977507E-3</v>
      </c>
      <c r="S31">
        <f t="shared" si="7"/>
        <v>-2.4529780616325408E-2</v>
      </c>
      <c r="T31">
        <f t="shared" si="8"/>
        <v>2.8013036227673888E-2</v>
      </c>
      <c r="U31">
        <f t="shared" si="9"/>
        <v>1.6416237334661948E-2</v>
      </c>
      <c r="V31">
        <f t="shared" si="10"/>
        <v>-1.6343772287902979E-2</v>
      </c>
      <c r="W31">
        <f t="shared" si="11"/>
        <v>-4.0187595949177438E-3</v>
      </c>
      <c r="X31">
        <f t="shared" si="12"/>
        <v>-1.2326812480658521E-2</v>
      </c>
      <c r="Y31">
        <f t="shared" si="13"/>
        <v>-2.9368596733097135E-3</v>
      </c>
      <c r="Z31">
        <f t="shared" si="14"/>
        <v>-2.9955089797984512E-3</v>
      </c>
      <c r="AA31">
        <f t="shared" si="15"/>
        <v>1.1508036236623886E-2</v>
      </c>
      <c r="AB31">
        <f t="shared" si="16"/>
        <v>-4.4004401150133103E-4</v>
      </c>
      <c r="AC31">
        <f t="shared" si="17"/>
        <v>-5.473165324086128E-3</v>
      </c>
    </row>
    <row r="32" spans="1:29" ht="15.75" thickBot="1" x14ac:dyDescent="0.3">
      <c r="A32">
        <v>31</v>
      </c>
      <c r="B32" s="1" t="s">
        <v>207</v>
      </c>
      <c r="C32" s="1">
        <v>617</v>
      </c>
      <c r="D32" s="1" t="s">
        <v>238</v>
      </c>
      <c r="E32" s="1">
        <v>3899</v>
      </c>
      <c r="F32" s="1">
        <v>90</v>
      </c>
      <c r="G32" s="1">
        <v>70</v>
      </c>
      <c r="H32" s="1">
        <v>501</v>
      </c>
      <c r="I32" s="1">
        <v>11050</v>
      </c>
      <c r="J32" s="1">
        <v>327</v>
      </c>
      <c r="K32" s="1" t="s">
        <v>239</v>
      </c>
      <c r="L32" s="1">
        <v>1018</v>
      </c>
      <c r="M32" s="1" t="s">
        <v>240</v>
      </c>
      <c r="N32" t="s">
        <v>241</v>
      </c>
      <c r="O32" s="5" t="s">
        <v>242</v>
      </c>
      <c r="P32">
        <f t="shared" si="4"/>
        <v>5.0102587159151241E-3</v>
      </c>
      <c r="Q32">
        <f t="shared" si="5"/>
        <v>6.5040879691764825E-3</v>
      </c>
      <c r="R32">
        <f t="shared" si="6"/>
        <v>9.0412226635070096E-3</v>
      </c>
      <c r="S32">
        <f t="shared" si="7"/>
        <v>4.029849303127752E-2</v>
      </c>
      <c r="T32">
        <f t="shared" si="8"/>
        <v>-5.5401803756153561E-3</v>
      </c>
      <c r="U32">
        <f t="shared" si="9"/>
        <v>-5.1507557145931922E-2</v>
      </c>
      <c r="V32">
        <f t="shared" si="10"/>
        <v>-5.3747516667399823E-3</v>
      </c>
      <c r="W32">
        <f t="shared" si="11"/>
        <v>-1.1248712535870653E-2</v>
      </c>
      <c r="X32">
        <f t="shared" si="12"/>
        <v>1.3857034661426281E-2</v>
      </c>
      <c r="Y32">
        <f t="shared" si="13"/>
        <v>1.1405299828013454E-2</v>
      </c>
      <c r="Z32">
        <f t="shared" si="14"/>
        <v>1.7839918128331016E-2</v>
      </c>
      <c r="AA32">
        <f t="shared" si="15"/>
        <v>-2.3751935512182519E-3</v>
      </c>
      <c r="AB32">
        <f t="shared" si="16"/>
        <v>7.782140442054949E-3</v>
      </c>
      <c r="AC32">
        <f t="shared" si="17"/>
        <v>6.206773793484441E-3</v>
      </c>
    </row>
    <row r="33" spans="1:29" ht="15.75" thickBot="1" x14ac:dyDescent="0.3">
      <c r="A33">
        <v>32</v>
      </c>
      <c r="B33" s="1">
        <v>109</v>
      </c>
      <c r="C33" s="1">
        <v>622</v>
      </c>
      <c r="D33" s="1" t="s">
        <v>243</v>
      </c>
      <c r="E33" s="1">
        <v>3887</v>
      </c>
      <c r="F33" s="1" t="s">
        <v>244</v>
      </c>
      <c r="G33" s="1">
        <v>72</v>
      </c>
      <c r="H33" s="1">
        <v>505</v>
      </c>
      <c r="I33" s="1">
        <v>10860</v>
      </c>
      <c r="J33" s="1">
        <v>327</v>
      </c>
      <c r="K33" s="1" t="s">
        <v>245</v>
      </c>
      <c r="L33" s="1" t="s">
        <v>246</v>
      </c>
      <c r="M33" s="1" t="s">
        <v>247</v>
      </c>
      <c r="N33" t="s">
        <v>248</v>
      </c>
      <c r="O33" s="5" t="s">
        <v>249</v>
      </c>
      <c r="P33">
        <f t="shared" si="4"/>
        <v>-9.5869257433269569E-3</v>
      </c>
      <c r="Q33">
        <f t="shared" si="5"/>
        <v>8.0710688337917204E-3</v>
      </c>
      <c r="R33">
        <f t="shared" si="6"/>
        <v>-3.0460835352502894E-2</v>
      </c>
      <c r="S33">
        <f t="shared" si="7"/>
        <v>-3.0824581303742168E-3</v>
      </c>
      <c r="T33">
        <f t="shared" si="8"/>
        <v>-2.3609865639133736E-2</v>
      </c>
      <c r="U33">
        <f t="shared" si="9"/>
        <v>2.8170876966696224E-2</v>
      </c>
      <c r="V33">
        <f t="shared" si="10"/>
        <v>7.9523281904950154E-3</v>
      </c>
      <c r="W33">
        <f t="shared" si="11"/>
        <v>-1.7344113457972495E-2</v>
      </c>
      <c r="X33">
        <f t="shared" si="12"/>
        <v>0</v>
      </c>
      <c r="Y33">
        <f t="shared" si="13"/>
        <v>-8.7272732812011507E-4</v>
      </c>
      <c r="Z33">
        <f t="shared" si="14"/>
        <v>-2.1948346172874167E-2</v>
      </c>
      <c r="AA33">
        <f t="shared" si="15"/>
        <v>4.8421517183635607E-3</v>
      </c>
      <c r="AB33">
        <f t="shared" si="16"/>
        <v>-9.9852697755679135E-3</v>
      </c>
      <c r="AC33">
        <f t="shared" si="17"/>
        <v>4.8009968534630468E-3</v>
      </c>
    </row>
    <row r="34" spans="1:29" ht="15.75" thickBot="1" x14ac:dyDescent="0.3">
      <c r="A34">
        <v>33</v>
      </c>
      <c r="B34" s="1">
        <v>108</v>
      </c>
      <c r="C34" s="1">
        <v>643</v>
      </c>
      <c r="D34" s="1" t="s">
        <v>250</v>
      </c>
      <c r="E34" s="1">
        <v>3937</v>
      </c>
      <c r="F34" s="1" t="s">
        <v>251</v>
      </c>
      <c r="G34" s="1" t="s">
        <v>173</v>
      </c>
      <c r="H34" s="1">
        <v>505</v>
      </c>
      <c r="I34" s="1">
        <v>10900</v>
      </c>
      <c r="J34" s="1">
        <v>329</v>
      </c>
      <c r="K34" s="1">
        <v>172</v>
      </c>
      <c r="L34" s="1">
        <v>985</v>
      </c>
      <c r="M34" s="1" t="s">
        <v>252</v>
      </c>
      <c r="N34" t="s">
        <v>253</v>
      </c>
      <c r="O34" s="5" t="s">
        <v>254</v>
      </c>
      <c r="P34">
        <f t="shared" si="4"/>
        <v>-9.2166551049239522E-3</v>
      </c>
      <c r="Q34">
        <f t="shared" si="5"/>
        <v>3.320463149843994E-2</v>
      </c>
      <c r="R34">
        <f t="shared" si="6"/>
        <v>2.113993794842619E-3</v>
      </c>
      <c r="S34">
        <f t="shared" si="7"/>
        <v>1.2781360091514296E-2</v>
      </c>
      <c r="T34">
        <f t="shared" si="8"/>
        <v>4.5403029187830101E-3</v>
      </c>
      <c r="U34">
        <f t="shared" si="9"/>
        <v>-6.9686693160933158E-3</v>
      </c>
      <c r="V34">
        <f t="shared" si="10"/>
        <v>0</v>
      </c>
      <c r="W34">
        <f t="shared" si="11"/>
        <v>3.6764747293086273E-3</v>
      </c>
      <c r="X34">
        <f t="shared" si="12"/>
        <v>6.0975798681185377E-3</v>
      </c>
      <c r="Y34">
        <f t="shared" si="13"/>
        <v>1.1634672632980494E-3</v>
      </c>
      <c r="Z34">
        <f t="shared" si="14"/>
        <v>-1.1005209765504972E-2</v>
      </c>
      <c r="AA34">
        <f t="shared" si="15"/>
        <v>-1.5204088539565333E-3</v>
      </c>
      <c r="AB34">
        <f t="shared" si="16"/>
        <v>-1.064311598732076E-2</v>
      </c>
      <c r="AC34">
        <f t="shared" si="17"/>
        <v>1.2991602871174363E-3</v>
      </c>
    </row>
    <row r="35" spans="1:29" ht="15.75" thickBot="1" x14ac:dyDescent="0.3">
      <c r="A35">
        <v>34</v>
      </c>
      <c r="B35" s="1">
        <v>109</v>
      </c>
      <c r="C35" s="1" t="s">
        <v>255</v>
      </c>
      <c r="D35" s="1" t="s">
        <v>256</v>
      </c>
      <c r="E35" s="1">
        <v>3926</v>
      </c>
      <c r="F35" s="1" t="s">
        <v>257</v>
      </c>
      <c r="G35" s="1" t="s">
        <v>258</v>
      </c>
      <c r="H35" s="1" t="s">
        <v>259</v>
      </c>
      <c r="I35" s="1">
        <v>10800</v>
      </c>
      <c r="J35" s="1" t="s">
        <v>260</v>
      </c>
      <c r="K35" s="1">
        <v>170</v>
      </c>
      <c r="L35" s="1" t="s">
        <v>261</v>
      </c>
      <c r="M35" s="1" t="s">
        <v>262</v>
      </c>
      <c r="N35" t="s">
        <v>263</v>
      </c>
      <c r="O35" s="5" t="s">
        <v>264</v>
      </c>
      <c r="P35">
        <f t="shared" si="4"/>
        <v>9.2166551049240476E-3</v>
      </c>
      <c r="Q35">
        <f t="shared" si="5"/>
        <v>6.3561178256011149E-3</v>
      </c>
      <c r="R35">
        <f t="shared" si="6"/>
        <v>1.4353927600908246E-2</v>
      </c>
      <c r="S35">
        <f t="shared" si="7"/>
        <v>-2.7979161073310968E-3</v>
      </c>
      <c r="T35">
        <f t="shared" si="8"/>
        <v>1.6844867698239559E-2</v>
      </c>
      <c r="U35">
        <f t="shared" si="9"/>
        <v>-4.8720236544495324E-2</v>
      </c>
      <c r="V35">
        <f t="shared" si="10"/>
        <v>1.9800019864706612E-4</v>
      </c>
      <c r="W35">
        <f t="shared" si="11"/>
        <v>-9.2166551049239522E-3</v>
      </c>
      <c r="X35">
        <f t="shared" si="12"/>
        <v>9.1143861694673186E-4</v>
      </c>
      <c r="Y35">
        <f t="shared" si="13"/>
        <v>-1.1696039763191298E-2</v>
      </c>
      <c r="Z35">
        <f t="shared" si="14"/>
        <v>1.0000588423225019E-2</v>
      </c>
      <c r="AA35">
        <f t="shared" si="15"/>
        <v>1.669462019800487E-2</v>
      </c>
      <c r="AB35">
        <f t="shared" si="16"/>
        <v>-1.1321087119512135E-2</v>
      </c>
      <c r="AC35">
        <f t="shared" si="17"/>
        <v>-7.5193969796829511E-4</v>
      </c>
    </row>
    <row r="36" spans="1:29" ht="15.75" thickBot="1" x14ac:dyDescent="0.3">
      <c r="A36">
        <v>35</v>
      </c>
      <c r="B36" s="1" t="s">
        <v>265</v>
      </c>
      <c r="C36" s="1" t="s">
        <v>266</v>
      </c>
      <c r="D36" s="1" t="s">
        <v>267</v>
      </c>
      <c r="E36" s="1">
        <v>3980</v>
      </c>
      <c r="F36" s="1" t="s">
        <v>268</v>
      </c>
      <c r="G36" s="1" t="s">
        <v>269</v>
      </c>
      <c r="H36" s="1" t="s">
        <v>270</v>
      </c>
      <c r="I36" s="1">
        <v>10725</v>
      </c>
      <c r="J36" s="1">
        <v>330</v>
      </c>
      <c r="K36" s="1">
        <v>170</v>
      </c>
      <c r="L36" s="1" t="s">
        <v>271</v>
      </c>
      <c r="M36" s="1" t="s">
        <v>272</v>
      </c>
      <c r="N36" t="s">
        <v>273</v>
      </c>
      <c r="O36" s="5" t="s">
        <v>274</v>
      </c>
      <c r="P36">
        <f t="shared" si="4"/>
        <v>2.625773308873593E-2</v>
      </c>
      <c r="Q36">
        <f t="shared" si="5"/>
        <v>8.9231361293674004E-3</v>
      </c>
      <c r="R36">
        <f t="shared" si="6"/>
        <v>3.3073880721064798E-2</v>
      </c>
      <c r="S36">
        <f t="shared" si="7"/>
        <v>1.3660723442077085E-2</v>
      </c>
      <c r="T36">
        <f t="shared" si="8"/>
        <v>3.1243977423214969E-2</v>
      </c>
      <c r="U36">
        <f t="shared" si="9"/>
        <v>-7.3448405799160976E-4</v>
      </c>
      <c r="V36">
        <f t="shared" si="10"/>
        <v>4.3461150986374387E-3</v>
      </c>
      <c r="W36">
        <f t="shared" si="11"/>
        <v>-6.9686693160933158E-3</v>
      </c>
      <c r="X36">
        <f t="shared" si="12"/>
        <v>2.123465078207344E-3</v>
      </c>
      <c r="Y36">
        <f t="shared" si="13"/>
        <v>0</v>
      </c>
      <c r="Z36">
        <f t="shared" si="14"/>
        <v>-6.0490153193688556E-3</v>
      </c>
      <c r="AA36">
        <f t="shared" si="15"/>
        <v>-2.4942679932453817E-4</v>
      </c>
      <c r="AB36">
        <f t="shared" si="16"/>
        <v>-7.9221781467750385E-3</v>
      </c>
      <c r="AC36">
        <f t="shared" si="17"/>
        <v>-6.288250298344256E-3</v>
      </c>
    </row>
    <row r="37" spans="1:29" ht="15.75" thickBot="1" x14ac:dyDescent="0.3">
      <c r="A37">
        <v>36</v>
      </c>
      <c r="B37" s="1" t="s">
        <v>275</v>
      </c>
      <c r="C37" s="1" t="s">
        <v>276</v>
      </c>
      <c r="D37" s="1" t="s">
        <v>277</v>
      </c>
      <c r="E37" s="1">
        <v>3970</v>
      </c>
      <c r="F37" s="1" t="s">
        <v>278</v>
      </c>
      <c r="G37" s="1">
        <v>68</v>
      </c>
      <c r="H37" s="1">
        <v>504</v>
      </c>
      <c r="I37" s="1">
        <v>10753</v>
      </c>
      <c r="J37" s="1" t="s">
        <v>279</v>
      </c>
      <c r="K37" s="1" t="s">
        <v>280</v>
      </c>
      <c r="L37" s="1" t="s">
        <v>281</v>
      </c>
      <c r="M37" s="1" t="s">
        <v>282</v>
      </c>
      <c r="N37" t="s">
        <v>283</v>
      </c>
      <c r="O37" s="5" t="s">
        <v>284</v>
      </c>
      <c r="P37">
        <f t="shared" si="4"/>
        <v>-9.8788410046961959E-3</v>
      </c>
      <c r="Q37">
        <f t="shared" si="5"/>
        <v>-1.8396448542529937E-3</v>
      </c>
      <c r="R37">
        <f t="shared" si="6"/>
        <v>5.2534113404254963E-3</v>
      </c>
      <c r="S37">
        <f t="shared" si="7"/>
        <v>-2.5157245972472469E-3</v>
      </c>
      <c r="T37">
        <f t="shared" si="8"/>
        <v>-2.2926768401946459E-2</v>
      </c>
      <c r="U37">
        <f t="shared" si="9"/>
        <v>-7.3502392136832041E-4</v>
      </c>
      <c r="V37">
        <f t="shared" si="10"/>
        <v>-6.5262765012757528E-3</v>
      </c>
      <c r="W37">
        <f t="shared" si="11"/>
        <v>2.6073205943085583E-3</v>
      </c>
      <c r="X37">
        <f t="shared" si="12"/>
        <v>-1.5163005179639638E-3</v>
      </c>
      <c r="Y37">
        <f t="shared" si="13"/>
        <v>1.7631506183810029E-3</v>
      </c>
      <c r="Z37">
        <f t="shared" si="14"/>
        <v>-4.0531011002885023E-3</v>
      </c>
      <c r="AA37">
        <f t="shared" si="15"/>
        <v>-2.8344009329329314E-3</v>
      </c>
      <c r="AB37">
        <f t="shared" si="16"/>
        <v>-4.5459712113726119E-4</v>
      </c>
      <c r="AC37">
        <f t="shared" si="17"/>
        <v>5.7866428640368272E-3</v>
      </c>
    </row>
    <row r="38" spans="1:29" ht="15.75" thickBot="1" x14ac:dyDescent="0.3">
      <c r="A38">
        <v>37</v>
      </c>
      <c r="B38" s="1" t="s">
        <v>285</v>
      </c>
      <c r="C38" s="1" t="s">
        <v>286</v>
      </c>
      <c r="D38" s="1" t="s">
        <v>287</v>
      </c>
      <c r="E38" s="1">
        <v>3935</v>
      </c>
      <c r="F38" s="1">
        <v>89</v>
      </c>
      <c r="G38" s="1" t="s">
        <v>288</v>
      </c>
      <c r="H38" s="1" t="s">
        <v>289</v>
      </c>
      <c r="I38" s="1">
        <v>10715</v>
      </c>
      <c r="J38" s="1" t="s">
        <v>290</v>
      </c>
      <c r="K38" s="1" t="s">
        <v>291</v>
      </c>
      <c r="L38" s="1" t="s">
        <v>292</v>
      </c>
      <c r="M38" s="1" t="s">
        <v>293</v>
      </c>
      <c r="N38" t="s">
        <v>294</v>
      </c>
      <c r="O38" s="5" t="s">
        <v>295</v>
      </c>
      <c r="P38">
        <f t="shared" si="4"/>
        <v>4.844628521143534E-2</v>
      </c>
      <c r="Q38">
        <f t="shared" si="5"/>
        <v>-4.9223295818361917E-3</v>
      </c>
      <c r="R38">
        <f t="shared" si="6"/>
        <v>4.6125543033709426E-3</v>
      </c>
      <c r="S38">
        <f t="shared" si="7"/>
        <v>-8.8552128297325495E-3</v>
      </c>
      <c r="T38">
        <f t="shared" si="8"/>
        <v>-1.7265814597282533E-2</v>
      </c>
      <c r="U38">
        <f t="shared" si="9"/>
        <v>-4.1281658973303874E-2</v>
      </c>
      <c r="V38">
        <f t="shared" si="10"/>
        <v>9.9157172229502751E-4</v>
      </c>
      <c r="W38">
        <f t="shared" si="11"/>
        <v>-3.540156482848869E-3</v>
      </c>
      <c r="X38">
        <f t="shared" si="12"/>
        <v>-5.1726876328325715E-3</v>
      </c>
      <c r="Y38">
        <f t="shared" si="13"/>
        <v>1.3704836167358772E-2</v>
      </c>
      <c r="Z38">
        <f t="shared" si="14"/>
        <v>2.0286040023048263E-3</v>
      </c>
      <c r="AA38">
        <f t="shared" si="15"/>
        <v>2.9111542669435289E-3</v>
      </c>
      <c r="AB38">
        <f t="shared" si="16"/>
        <v>8.4894957775285308E-3</v>
      </c>
      <c r="AC38">
        <f t="shared" si="17"/>
        <v>7.7510547594290455E-4</v>
      </c>
    </row>
    <row r="39" spans="1:29" ht="15.75" thickBot="1" x14ac:dyDescent="0.3">
      <c r="A39">
        <v>38</v>
      </c>
      <c r="B39" s="1">
        <v>109</v>
      </c>
      <c r="C39" s="1">
        <v>644</v>
      </c>
      <c r="D39" s="1" t="s">
        <v>296</v>
      </c>
      <c r="E39" s="1">
        <v>3959</v>
      </c>
      <c r="F39" s="1" t="s">
        <v>297</v>
      </c>
      <c r="G39" s="1" t="s">
        <v>298</v>
      </c>
      <c r="H39" s="1">
        <v>505</v>
      </c>
      <c r="I39" s="1">
        <v>10800</v>
      </c>
      <c r="J39" s="1" t="s">
        <v>224</v>
      </c>
      <c r="K39" s="1" t="s">
        <v>299</v>
      </c>
      <c r="L39" s="1">
        <v>990</v>
      </c>
      <c r="M39" s="1" t="s">
        <v>300</v>
      </c>
      <c r="N39" t="s">
        <v>301</v>
      </c>
      <c r="O39" s="5" t="s">
        <v>302</v>
      </c>
      <c r="P39">
        <f t="shared" si="4"/>
        <v>-6.4825177295475073E-2</v>
      </c>
      <c r="Q39">
        <f t="shared" si="5"/>
        <v>-6.9632776521449894E-3</v>
      </c>
      <c r="R39">
        <f t="shared" si="6"/>
        <v>1.9595067610744754E-2</v>
      </c>
      <c r="S39">
        <f t="shared" si="7"/>
        <v>6.0805862546269357E-3</v>
      </c>
      <c r="T39">
        <f t="shared" si="8"/>
        <v>6.1021106325692735E-2</v>
      </c>
      <c r="U39">
        <f t="shared" si="9"/>
        <v>-7.6657727019546209E-4</v>
      </c>
      <c r="V39">
        <f t="shared" si="10"/>
        <v>9.9058948169608823E-4</v>
      </c>
      <c r="W39">
        <f t="shared" si="11"/>
        <v>7.9015052046336656E-3</v>
      </c>
      <c r="X39">
        <f t="shared" si="12"/>
        <v>-3.9737175932435982E-3</v>
      </c>
      <c r="Y39">
        <f t="shared" si="13"/>
        <v>1.0085087638877962E-2</v>
      </c>
      <c r="Z39">
        <f t="shared" si="14"/>
        <v>3.1362259506741998E-3</v>
      </c>
      <c r="AA39">
        <f t="shared" si="15"/>
        <v>4.8713591117972455E-3</v>
      </c>
      <c r="AB39">
        <f t="shared" si="16"/>
        <v>-4.51876051332649E-3</v>
      </c>
      <c r="AC39">
        <f t="shared" si="17"/>
        <v>-5.9884524462751254E-3</v>
      </c>
    </row>
    <row r="40" spans="1:29" ht="15.75" thickBot="1" x14ac:dyDescent="0.3">
      <c r="A40">
        <v>39</v>
      </c>
      <c r="B40" s="1" t="s">
        <v>303</v>
      </c>
      <c r="C40" s="1" t="s">
        <v>304</v>
      </c>
      <c r="D40" s="1">
        <v>671</v>
      </c>
      <c r="E40" s="1">
        <v>3961</v>
      </c>
      <c r="F40" s="1">
        <v>100</v>
      </c>
      <c r="G40" s="1" t="s">
        <v>305</v>
      </c>
      <c r="H40" s="1">
        <v>502</v>
      </c>
      <c r="I40" s="1">
        <v>10840</v>
      </c>
      <c r="J40" s="1">
        <v>325</v>
      </c>
      <c r="K40" s="1" t="s">
        <v>306</v>
      </c>
      <c r="L40" s="1">
        <v>1004</v>
      </c>
      <c r="M40" s="1" t="s">
        <v>307</v>
      </c>
      <c r="N40" t="s">
        <v>308</v>
      </c>
      <c r="O40" s="5" t="s">
        <v>309</v>
      </c>
      <c r="P40">
        <f t="shared" si="4"/>
        <v>2.9380644393219961E-2</v>
      </c>
      <c r="Q40">
        <f t="shared" si="5"/>
        <v>1.3965399119779706E-3</v>
      </c>
      <c r="R40">
        <f t="shared" si="6"/>
        <v>9.2828934304433428E-3</v>
      </c>
      <c r="S40">
        <f t="shared" si="7"/>
        <v>5.050505157861119E-4</v>
      </c>
      <c r="T40">
        <f t="shared" si="8"/>
        <v>5.5512709930258759E-2</v>
      </c>
      <c r="U40">
        <f t="shared" si="9"/>
        <v>3.4668128945876779E-2</v>
      </c>
      <c r="V40">
        <f t="shared" si="10"/>
        <v>-5.9583095836306353E-3</v>
      </c>
      <c r="W40">
        <f t="shared" si="11"/>
        <v>3.6968618813262026E-3</v>
      </c>
      <c r="X40">
        <f t="shared" si="12"/>
        <v>-4.6047663867482902E-3</v>
      </c>
      <c r="Y40">
        <f t="shared" si="13"/>
        <v>-3.4462986435875977E-3</v>
      </c>
      <c r="Z40">
        <f t="shared" si="14"/>
        <v>1.4042357123038984E-2</v>
      </c>
      <c r="AA40">
        <f t="shared" si="15"/>
        <v>5.9682348177871316E-3</v>
      </c>
      <c r="AB40">
        <f t="shared" si="16"/>
        <v>-1.1616119683228669E-2</v>
      </c>
      <c r="AC40">
        <f t="shared" si="17"/>
        <v>4.8027536572348871E-3</v>
      </c>
    </row>
    <row r="41" spans="1:29" ht="15.75" thickBot="1" x14ac:dyDescent="0.3">
      <c r="A41">
        <v>40</v>
      </c>
      <c r="B41" s="1" t="s">
        <v>310</v>
      </c>
      <c r="C41" s="1" t="s">
        <v>311</v>
      </c>
      <c r="D41" s="1">
        <v>667</v>
      </c>
      <c r="E41" s="1">
        <v>3999</v>
      </c>
      <c r="F41" s="1" t="s">
        <v>52</v>
      </c>
      <c r="G41" s="1" t="s">
        <v>312</v>
      </c>
      <c r="H41" s="1">
        <v>498</v>
      </c>
      <c r="I41" s="1">
        <v>10800</v>
      </c>
      <c r="J41" s="1" t="s">
        <v>313</v>
      </c>
      <c r="K41" s="1">
        <v>171</v>
      </c>
      <c r="L41" s="1">
        <v>985</v>
      </c>
      <c r="M41" s="1" t="s">
        <v>314</v>
      </c>
      <c r="N41" t="s">
        <v>315</v>
      </c>
      <c r="O41" s="5" t="s">
        <v>316</v>
      </c>
      <c r="P41">
        <f t="shared" si="4"/>
        <v>-3.5823372615418743E-2</v>
      </c>
      <c r="Q41">
        <f t="shared" si="5"/>
        <v>1.5692629721499027E-2</v>
      </c>
      <c r="R41">
        <f t="shared" si="6"/>
        <v>-5.9790910560580711E-3</v>
      </c>
      <c r="S41">
        <f t="shared" si="7"/>
        <v>9.5478112249017394E-3</v>
      </c>
      <c r="T41">
        <f t="shared" si="8"/>
        <v>4.9875415110389679E-3</v>
      </c>
      <c r="U41">
        <f t="shared" si="9"/>
        <v>1.616493685335536E-2</v>
      </c>
      <c r="V41">
        <f t="shared" si="10"/>
        <v>-8.0000426670762646E-3</v>
      </c>
      <c r="W41">
        <f t="shared" si="11"/>
        <v>-3.6968618813260916E-3</v>
      </c>
      <c r="X41">
        <f t="shared" si="12"/>
        <v>-4.626068388782191E-3</v>
      </c>
      <c r="Y41">
        <f t="shared" si="13"/>
        <v>-1.6241656328631837E-2</v>
      </c>
      <c r="Z41">
        <f t="shared" si="14"/>
        <v>-1.9105659079585606E-2</v>
      </c>
      <c r="AA41">
        <f t="shared" si="15"/>
        <v>-5.3478607600668509E-3</v>
      </c>
      <c r="AB41">
        <f t="shared" si="16"/>
        <v>3.0125818583470999E-2</v>
      </c>
      <c r="AC41">
        <f t="shared" si="17"/>
        <v>4.2346897515008249E-3</v>
      </c>
    </row>
    <row r="42" spans="1:29" ht="15.75" thickBot="1" x14ac:dyDescent="0.3">
      <c r="A42">
        <v>41</v>
      </c>
      <c r="B42" s="1">
        <v>110</v>
      </c>
      <c r="C42" s="1" t="s">
        <v>317</v>
      </c>
      <c r="D42" s="1" t="s">
        <v>318</v>
      </c>
      <c r="E42" s="1">
        <v>3983</v>
      </c>
      <c r="F42" s="1">
        <v>100</v>
      </c>
      <c r="G42" s="1" t="s">
        <v>319</v>
      </c>
      <c r="H42" s="1">
        <v>489</v>
      </c>
      <c r="I42" s="1">
        <v>10550</v>
      </c>
      <c r="J42" s="1">
        <v>321</v>
      </c>
      <c r="K42" s="1" t="s">
        <v>320</v>
      </c>
      <c r="L42" s="1">
        <v>1007</v>
      </c>
      <c r="M42" s="1" t="s">
        <v>321</v>
      </c>
      <c r="N42" t="s">
        <v>322</v>
      </c>
      <c r="O42" s="5" t="s">
        <v>323</v>
      </c>
      <c r="P42">
        <f t="shared" si="4"/>
        <v>1.5575211785471372E-2</v>
      </c>
      <c r="Q42">
        <f t="shared" si="5"/>
        <v>9.7220878171796338E-3</v>
      </c>
      <c r="R42">
        <f t="shared" si="6"/>
        <v>-3.4542348680874461E-3</v>
      </c>
      <c r="S42">
        <f t="shared" si="7"/>
        <v>-4.0090256651741782E-3</v>
      </c>
      <c r="T42">
        <f t="shared" si="8"/>
        <v>-4.9875415110390512E-3</v>
      </c>
      <c r="U42">
        <f t="shared" si="9"/>
        <v>-8.2779685935339326E-2</v>
      </c>
      <c r="V42">
        <f t="shared" si="10"/>
        <v>-1.8237587549780901E-2</v>
      </c>
      <c r="W42">
        <f t="shared" si="11"/>
        <v>-2.3420274208098498E-2</v>
      </c>
      <c r="X42">
        <f t="shared" si="12"/>
        <v>-7.7579908109393376E-3</v>
      </c>
      <c r="Y42">
        <f t="shared" si="13"/>
        <v>-8.8106296821549197E-3</v>
      </c>
      <c r="Z42">
        <f t="shared" si="14"/>
        <v>2.2089251546473392E-2</v>
      </c>
      <c r="AA42">
        <f t="shared" si="15"/>
        <v>1.7084730339623391E-2</v>
      </c>
      <c r="AB42">
        <f t="shared" si="16"/>
        <v>1.1108643666239246E-3</v>
      </c>
      <c r="AC42">
        <f t="shared" si="17"/>
        <v>1.3606573096351916E-2</v>
      </c>
    </row>
    <row r="43" spans="1:29" ht="15.75" thickBot="1" x14ac:dyDescent="0.3">
      <c r="A43">
        <v>42</v>
      </c>
      <c r="B43" s="1" t="s">
        <v>324</v>
      </c>
      <c r="C43" s="1" t="s">
        <v>325</v>
      </c>
      <c r="D43" s="1" t="s">
        <v>326</v>
      </c>
      <c r="E43" s="1">
        <v>4030</v>
      </c>
      <c r="F43" s="1" t="s">
        <v>327</v>
      </c>
      <c r="G43" s="1" t="s">
        <v>328</v>
      </c>
      <c r="H43" s="1">
        <v>493</v>
      </c>
      <c r="I43" s="1">
        <v>11030</v>
      </c>
      <c r="J43" s="1" t="s">
        <v>329</v>
      </c>
      <c r="K43" s="1" t="s">
        <v>330</v>
      </c>
      <c r="L43" s="1">
        <v>1030</v>
      </c>
      <c r="M43" s="1" t="s">
        <v>331</v>
      </c>
      <c r="N43" t="s">
        <v>332</v>
      </c>
      <c r="O43" s="5" t="s">
        <v>333</v>
      </c>
      <c r="P43">
        <f t="shared" si="4"/>
        <v>7.6118935823206141E-2</v>
      </c>
      <c r="Q43">
        <f t="shared" si="5"/>
        <v>1.7978012295408394E-2</v>
      </c>
      <c r="R43">
        <f t="shared" si="6"/>
        <v>1.4042656811856966E-2</v>
      </c>
      <c r="S43">
        <f t="shared" si="7"/>
        <v>1.1731071759084498E-2</v>
      </c>
      <c r="T43">
        <f t="shared" si="8"/>
        <v>-1.1060947359424835E-2</v>
      </c>
      <c r="U43">
        <f t="shared" si="9"/>
        <v>-2.8103013643403393E-2</v>
      </c>
      <c r="V43">
        <f t="shared" si="10"/>
        <v>8.146684567818108E-3</v>
      </c>
      <c r="W43">
        <f t="shared" si="11"/>
        <v>4.4492973343335622E-2</v>
      </c>
      <c r="X43">
        <f t="shared" si="12"/>
        <v>2.1877316837040053E-2</v>
      </c>
      <c r="Y43">
        <f t="shared" si="13"/>
        <v>9.3952540776428423E-3</v>
      </c>
      <c r="Z43">
        <f t="shared" si="14"/>
        <v>2.2583188505119201E-2</v>
      </c>
      <c r="AA43">
        <f t="shared" si="15"/>
        <v>-4.6443059214539978E-3</v>
      </c>
      <c r="AB43">
        <f t="shared" si="16"/>
        <v>-4.4419767526590929E-4</v>
      </c>
      <c r="AC43">
        <f t="shared" si="17"/>
        <v>-4.1323300881319367E-3</v>
      </c>
    </row>
    <row r="44" spans="1:29" ht="15.75" thickBot="1" x14ac:dyDescent="0.3">
      <c r="A44">
        <v>43</v>
      </c>
      <c r="B44" s="1" t="s">
        <v>334</v>
      </c>
      <c r="C44" s="1" t="s">
        <v>335</v>
      </c>
      <c r="D44" s="1" t="s">
        <v>336</v>
      </c>
      <c r="E44" s="1">
        <v>4010</v>
      </c>
      <c r="F44" s="1" t="s">
        <v>337</v>
      </c>
      <c r="G44" s="1" t="s">
        <v>338</v>
      </c>
      <c r="H44" s="1" t="s">
        <v>339</v>
      </c>
      <c r="I44" s="1">
        <v>10800</v>
      </c>
      <c r="J44" s="1" t="s">
        <v>340</v>
      </c>
      <c r="K44" s="1" t="s">
        <v>341</v>
      </c>
      <c r="L44" s="1">
        <v>1039</v>
      </c>
      <c r="M44" s="1" t="s">
        <v>342</v>
      </c>
      <c r="N44" t="s">
        <v>343</v>
      </c>
      <c r="O44" s="5" t="s">
        <v>344</v>
      </c>
      <c r="P44">
        <f t="shared" si="4"/>
        <v>1.2628921905804111E-3</v>
      </c>
      <c r="Q44">
        <f t="shared" si="5"/>
        <v>-1.4959142078156507E-2</v>
      </c>
      <c r="R44">
        <f t="shared" si="6"/>
        <v>-2.4021572397319751E-2</v>
      </c>
      <c r="S44">
        <f t="shared" si="7"/>
        <v>-4.975134640113843E-3</v>
      </c>
      <c r="T44">
        <f t="shared" si="8"/>
        <v>2.0020688730896772E-2</v>
      </c>
      <c r="U44">
        <f t="shared" si="9"/>
        <v>1.6273396593754076E-3</v>
      </c>
      <c r="V44">
        <f t="shared" si="10"/>
        <v>1.6214028683890767E-3</v>
      </c>
      <c r="W44">
        <f t="shared" si="11"/>
        <v>-2.1072699135237068E-2</v>
      </c>
      <c r="X44">
        <f t="shared" si="12"/>
        <v>6.0938454049097471E-4</v>
      </c>
      <c r="Y44">
        <f t="shared" si="13"/>
        <v>3.0505962674543134E-2</v>
      </c>
      <c r="Z44">
        <f t="shared" si="14"/>
        <v>8.6999098755458897E-3</v>
      </c>
      <c r="AA44">
        <f t="shared" si="15"/>
        <v>-6.2387951672152921E-3</v>
      </c>
      <c r="AB44">
        <f t="shared" si="16"/>
        <v>-6.0160609256187042E-3</v>
      </c>
      <c r="AC44">
        <f t="shared" si="17"/>
        <v>-1.5765769031374709E-3</v>
      </c>
    </row>
    <row r="45" spans="1:29" ht="15.75" thickBot="1" x14ac:dyDescent="0.3">
      <c r="A45">
        <v>44</v>
      </c>
      <c r="B45" s="1" t="s">
        <v>345</v>
      </c>
      <c r="C45" s="1" t="s">
        <v>346</v>
      </c>
      <c r="D45" s="1" t="s">
        <v>347</v>
      </c>
      <c r="E45" s="1">
        <v>3990</v>
      </c>
      <c r="F45" s="1" t="s">
        <v>348</v>
      </c>
      <c r="G45" s="1">
        <v>62</v>
      </c>
      <c r="H45" s="1">
        <v>490</v>
      </c>
      <c r="I45" s="1">
        <v>10724</v>
      </c>
      <c r="J45" s="1">
        <v>328</v>
      </c>
      <c r="K45" s="1">
        <v>175</v>
      </c>
      <c r="L45" s="1">
        <v>1033</v>
      </c>
      <c r="M45" s="1" t="s">
        <v>349</v>
      </c>
      <c r="N45" t="s">
        <v>350</v>
      </c>
      <c r="O45" s="5" t="s">
        <v>351</v>
      </c>
      <c r="P45">
        <f t="shared" si="4"/>
        <v>4.1981589786362402E-3</v>
      </c>
      <c r="Q45">
        <f t="shared" si="5"/>
        <v>-7.5643325889264319E-3</v>
      </c>
      <c r="R45">
        <f t="shared" si="6"/>
        <v>-2.6795566817097528E-2</v>
      </c>
      <c r="S45">
        <f t="shared" si="7"/>
        <v>-5.0000104167057515E-3</v>
      </c>
      <c r="T45">
        <f t="shared" si="8"/>
        <v>6.4213606668302768E-3</v>
      </c>
      <c r="U45">
        <f t="shared" si="9"/>
        <v>8.0972102326193028E-3</v>
      </c>
      <c r="V45">
        <f t="shared" si="10"/>
        <v>-7.7251858064068335E-3</v>
      </c>
      <c r="W45">
        <f t="shared" si="11"/>
        <v>-7.0619137564611745E-3</v>
      </c>
      <c r="X45">
        <f t="shared" si="12"/>
        <v>-9.1421612340332437E-4</v>
      </c>
      <c r="Y45">
        <f t="shared" si="13"/>
        <v>-7.9681696491769576E-3</v>
      </c>
      <c r="Z45">
        <f t="shared" si="14"/>
        <v>-5.791521979588825E-3</v>
      </c>
      <c r="AA45">
        <f t="shared" si="15"/>
        <v>7.4348380094615921E-3</v>
      </c>
      <c r="AB45">
        <f t="shared" si="16"/>
        <v>1.0051935843872824E-3</v>
      </c>
      <c r="AC45">
        <f t="shared" si="17"/>
        <v>-3.3415397645706357E-3</v>
      </c>
    </row>
    <row r="46" spans="1:29" ht="15.75" thickBot="1" x14ac:dyDescent="0.3">
      <c r="A46">
        <v>45</v>
      </c>
      <c r="B46" s="1" t="s">
        <v>352</v>
      </c>
      <c r="C46" s="1">
        <v>680</v>
      </c>
      <c r="D46" s="1" t="s">
        <v>353</v>
      </c>
      <c r="E46" s="1">
        <v>4050</v>
      </c>
      <c r="F46" s="1">
        <v>101</v>
      </c>
      <c r="G46" s="1" t="s">
        <v>354</v>
      </c>
      <c r="H46" s="1">
        <v>492</v>
      </c>
      <c r="I46" s="1">
        <v>10801</v>
      </c>
      <c r="J46" s="1">
        <v>332</v>
      </c>
      <c r="K46" s="1">
        <v>177</v>
      </c>
      <c r="L46" s="1">
        <v>1029</v>
      </c>
      <c r="M46" s="1" t="s">
        <v>355</v>
      </c>
      <c r="N46" t="s">
        <v>332</v>
      </c>
      <c r="O46" s="5">
        <f>(O14+O16)/2</f>
        <v>21.828749999999999</v>
      </c>
      <c r="P46">
        <f t="shared" si="4"/>
        <v>1.2903404835908001E-2</v>
      </c>
      <c r="Q46">
        <f t="shared" si="5"/>
        <v>3.2128276986816653E-2</v>
      </c>
      <c r="R46">
        <f t="shared" si="6"/>
        <v>-1.3355528863458522E-2</v>
      </c>
      <c r="S46">
        <f t="shared" si="7"/>
        <v>1.4925650216675792E-2</v>
      </c>
      <c r="T46">
        <f t="shared" si="8"/>
        <v>-5.4307711851342118E-3</v>
      </c>
      <c r="U46">
        <f t="shared" si="9"/>
        <v>2.3905520853554386E-2</v>
      </c>
      <c r="V46">
        <f t="shared" si="10"/>
        <v>4.0733253876358688E-3</v>
      </c>
      <c r="W46">
        <f t="shared" si="11"/>
        <v>7.1545020626242383E-3</v>
      </c>
      <c r="X46">
        <f t="shared" si="12"/>
        <v>1.212136053234482E-2</v>
      </c>
      <c r="Y46">
        <f t="shared" si="13"/>
        <v>1.1363758650315003E-2</v>
      </c>
      <c r="Z46">
        <f t="shared" si="14"/>
        <v>-3.8797332855889629E-3</v>
      </c>
      <c r="AA46">
        <f t="shared" si="15"/>
        <v>5.3634187904437458E-4</v>
      </c>
      <c r="AB46">
        <f t="shared" si="16"/>
        <v>5.0108673412314758E-3</v>
      </c>
      <c r="AC46">
        <f t="shared" si="17"/>
        <v>-1.2734241690867345E-2</v>
      </c>
    </row>
    <row r="47" spans="1:29" ht="15.75" thickBot="1" x14ac:dyDescent="0.3">
      <c r="A47">
        <v>46</v>
      </c>
      <c r="B47" s="1" t="s">
        <v>356</v>
      </c>
      <c r="C47" s="1">
        <v>675</v>
      </c>
      <c r="D47" s="1">
        <v>634</v>
      </c>
      <c r="E47" s="1">
        <v>4104</v>
      </c>
      <c r="F47" s="1">
        <v>101</v>
      </c>
      <c r="G47" s="1" t="s">
        <v>357</v>
      </c>
      <c r="H47" s="1">
        <v>490</v>
      </c>
      <c r="I47" s="1">
        <v>10738</v>
      </c>
      <c r="J47" s="1" t="s">
        <v>358</v>
      </c>
      <c r="K47" s="1">
        <v>175</v>
      </c>
      <c r="L47" s="1">
        <v>1035</v>
      </c>
      <c r="M47" s="1" t="s">
        <v>359</v>
      </c>
      <c r="N47" t="s">
        <v>360</v>
      </c>
      <c r="O47" s="5" t="s">
        <v>361</v>
      </c>
      <c r="P47">
        <f t="shared" si="4"/>
        <v>4.5388978274343919E-3</v>
      </c>
      <c r="Q47">
        <f t="shared" si="5"/>
        <v>-7.3801072976225337E-3</v>
      </c>
      <c r="R47">
        <f t="shared" si="6"/>
        <v>2.843154655708485E-3</v>
      </c>
      <c r="S47">
        <f t="shared" si="7"/>
        <v>1.3245226750020723E-2</v>
      </c>
      <c r="T47">
        <f t="shared" si="8"/>
        <v>0</v>
      </c>
      <c r="U47">
        <f t="shared" si="9"/>
        <v>-1.6673669327059274E-2</v>
      </c>
      <c r="V47">
        <f t="shared" si="10"/>
        <v>-4.0733253876357864E-3</v>
      </c>
      <c r="W47">
        <f t="shared" si="11"/>
        <v>-5.8498704359593945E-3</v>
      </c>
      <c r="X47">
        <f t="shared" si="12"/>
        <v>4.5078964391899222E-3</v>
      </c>
      <c r="Y47">
        <f t="shared" si="13"/>
        <v>-1.1363758650315095E-2</v>
      </c>
      <c r="Z47">
        <f t="shared" si="14"/>
        <v>5.8139698654198161E-3</v>
      </c>
      <c r="AA47">
        <f t="shared" si="15"/>
        <v>2.789978559953788E-3</v>
      </c>
      <c r="AB47">
        <f t="shared" si="16"/>
        <v>-5.5552470735921672E-4</v>
      </c>
      <c r="AC47">
        <f t="shared" si="17"/>
        <v>-6.0718194983634373E-4</v>
      </c>
    </row>
    <row r="48" spans="1:29" ht="15.75" thickBot="1" x14ac:dyDescent="0.3">
      <c r="A48">
        <v>47</v>
      </c>
      <c r="B48" s="1" t="s">
        <v>362</v>
      </c>
      <c r="C48" s="1" t="s">
        <v>363</v>
      </c>
      <c r="D48" s="1">
        <v>632</v>
      </c>
      <c r="E48" s="1">
        <v>4130</v>
      </c>
      <c r="F48" s="1" t="s">
        <v>364</v>
      </c>
      <c r="G48" s="1" t="s">
        <v>365</v>
      </c>
      <c r="H48" s="1">
        <v>491</v>
      </c>
      <c r="I48" s="1">
        <v>10727</v>
      </c>
      <c r="J48" s="1">
        <v>333</v>
      </c>
      <c r="K48" s="1" t="s">
        <v>366</v>
      </c>
      <c r="L48" s="1">
        <v>1000</v>
      </c>
      <c r="M48" s="1" t="s">
        <v>367</v>
      </c>
      <c r="N48" t="s">
        <v>368</v>
      </c>
      <c r="O48" s="5" t="s">
        <v>369</v>
      </c>
      <c r="P48">
        <f t="shared" si="4"/>
        <v>-1.3261694567788244E-2</v>
      </c>
      <c r="Q48">
        <f t="shared" si="5"/>
        <v>7.6741817005653223E-3</v>
      </c>
      <c r="R48">
        <f t="shared" si="6"/>
        <v>-3.1595602903684815E-3</v>
      </c>
      <c r="S48">
        <f t="shared" si="7"/>
        <v>6.3152991044729354E-3</v>
      </c>
      <c r="T48">
        <f t="shared" si="8"/>
        <v>-3.4243023422212679E-2</v>
      </c>
      <c r="U48">
        <f t="shared" si="9"/>
        <v>1.9818326006531009E-2</v>
      </c>
      <c r="V48">
        <f t="shared" si="10"/>
        <v>2.0387366898483089E-3</v>
      </c>
      <c r="W48">
        <f t="shared" si="11"/>
        <v>-1.0249243850855487E-3</v>
      </c>
      <c r="X48">
        <f t="shared" si="12"/>
        <v>-1.5003753752345652E-3</v>
      </c>
      <c r="Y48">
        <f t="shared" si="13"/>
        <v>-1.1435107020789379E-3</v>
      </c>
      <c r="Z48">
        <f t="shared" si="14"/>
        <v>-3.4401426717332435E-2</v>
      </c>
      <c r="AA48">
        <f t="shared" si="15"/>
        <v>-2.5952775311063467E-2</v>
      </c>
      <c r="AB48">
        <f t="shared" si="16"/>
        <v>-3.3104757198828307E-2</v>
      </c>
      <c r="AC48">
        <f t="shared" si="17"/>
        <v>-5.262383888145386E-3</v>
      </c>
    </row>
    <row r="49" spans="1:29" ht="15.75" thickBot="1" x14ac:dyDescent="0.3">
      <c r="A49">
        <v>48</v>
      </c>
      <c r="B49" s="1" t="s">
        <v>370</v>
      </c>
      <c r="C49" s="1">
        <v>680</v>
      </c>
      <c r="D49" s="1">
        <v>607</v>
      </c>
      <c r="E49" s="1">
        <v>4010</v>
      </c>
      <c r="F49" s="1" t="s">
        <v>371</v>
      </c>
      <c r="G49" s="1" t="s">
        <v>372</v>
      </c>
      <c r="H49" s="1">
        <v>493</v>
      </c>
      <c r="I49" s="1">
        <v>10700</v>
      </c>
      <c r="J49" s="1" t="s">
        <v>373</v>
      </c>
      <c r="K49" s="1">
        <v>175</v>
      </c>
      <c r="L49" s="1">
        <v>998</v>
      </c>
      <c r="M49" s="1" t="s">
        <v>374</v>
      </c>
      <c r="N49" t="s">
        <v>375</v>
      </c>
      <c r="O49" s="5" t="s">
        <v>376</v>
      </c>
      <c r="P49">
        <f t="shared" si="4"/>
        <v>-8.621524387962308E-2</v>
      </c>
      <c r="Q49">
        <f t="shared" si="5"/>
        <v>-2.9407440294271865E-4</v>
      </c>
      <c r="R49">
        <f t="shared" si="6"/>
        <v>-4.036060308735915E-2</v>
      </c>
      <c r="S49">
        <f t="shared" si="7"/>
        <v>-2.9486165654463541E-2</v>
      </c>
      <c r="T49">
        <f t="shared" si="8"/>
        <v>1.1207453020389288E-2</v>
      </c>
      <c r="U49">
        <f t="shared" si="9"/>
        <v>-3.8404719635952086E-2</v>
      </c>
      <c r="V49">
        <f t="shared" si="10"/>
        <v>4.0650462481695935E-3</v>
      </c>
      <c r="W49">
        <f t="shared" si="11"/>
        <v>-2.5201861474317229E-3</v>
      </c>
      <c r="X49">
        <f t="shared" si="12"/>
        <v>-2.8634304796107096E-2</v>
      </c>
      <c r="Y49">
        <f t="shared" si="13"/>
        <v>1.1435107020787987E-3</v>
      </c>
      <c r="Z49">
        <f t="shared" si="14"/>
        <v>-2.0020026706730793E-3</v>
      </c>
      <c r="AA49">
        <f t="shared" si="15"/>
        <v>-2.6510511272741788E-3</v>
      </c>
      <c r="AB49">
        <f t="shared" si="16"/>
        <v>-1.1488310656548985E-4</v>
      </c>
      <c r="AC49">
        <f t="shared" si="17"/>
        <v>-2.0527020988470482E-3</v>
      </c>
    </row>
    <row r="50" spans="1:29" ht="15.75" thickBot="1" x14ac:dyDescent="0.3">
      <c r="A50">
        <v>49</v>
      </c>
      <c r="B50" s="1">
        <v>110</v>
      </c>
      <c r="C50" s="1" t="s">
        <v>377</v>
      </c>
      <c r="D50" s="1">
        <v>609</v>
      </c>
      <c r="E50" s="1">
        <v>4031</v>
      </c>
      <c r="F50" s="1">
        <v>96</v>
      </c>
      <c r="G50" s="1">
        <v>62</v>
      </c>
      <c r="H50" s="1">
        <v>492</v>
      </c>
      <c r="I50" s="1">
        <v>10700</v>
      </c>
      <c r="J50" s="1">
        <v>320</v>
      </c>
      <c r="K50" s="1">
        <v>175</v>
      </c>
      <c r="L50" s="1">
        <v>1016</v>
      </c>
      <c r="M50" s="1" t="s">
        <v>378</v>
      </c>
      <c r="N50" t="s">
        <v>379</v>
      </c>
      <c r="O50" s="5" t="s">
        <v>380</v>
      </c>
      <c r="P50">
        <f t="shared" si="4"/>
        <v>4.5464879164590209E-4</v>
      </c>
      <c r="Q50">
        <f t="shared" si="5"/>
        <v>-1.4665843191027317E-2</v>
      </c>
      <c r="R50">
        <f t="shared" si="6"/>
        <v>3.2894766503987053E-3</v>
      </c>
      <c r="S50">
        <f t="shared" si="7"/>
        <v>5.2232428165509106E-3</v>
      </c>
      <c r="T50">
        <f t="shared" si="8"/>
        <v>-2.7736754971599636E-2</v>
      </c>
      <c r="U50">
        <f t="shared" si="9"/>
        <v>1.1354542102925849E-2</v>
      </c>
      <c r="V50">
        <f t="shared" si="10"/>
        <v>-2.0304575503819517E-3</v>
      </c>
      <c r="W50">
        <f t="shared" si="11"/>
        <v>0</v>
      </c>
      <c r="X50">
        <f t="shared" si="12"/>
        <v>-1.1187189390564494E-2</v>
      </c>
      <c r="Y50">
        <f t="shared" si="13"/>
        <v>0</v>
      </c>
      <c r="Z50">
        <f t="shared" si="14"/>
        <v>1.7875351826963135E-2</v>
      </c>
      <c r="AA50">
        <f t="shared" si="15"/>
        <v>4.1499182675649944E-4</v>
      </c>
      <c r="AB50">
        <f t="shared" si="16"/>
        <v>-1.0510000306550372E-2</v>
      </c>
      <c r="AC50">
        <f t="shared" si="17"/>
        <v>5.0894210976107903E-3</v>
      </c>
    </row>
    <row r="51" spans="1:29" ht="15.75" thickBot="1" x14ac:dyDescent="0.3">
      <c r="A51">
        <v>50</v>
      </c>
      <c r="B51" s="1" t="s">
        <v>381</v>
      </c>
      <c r="C51" s="1" t="s">
        <v>382</v>
      </c>
      <c r="D51" s="1" t="s">
        <v>383</v>
      </c>
      <c r="E51" s="1">
        <v>4105</v>
      </c>
      <c r="F51" s="1" t="s">
        <v>384</v>
      </c>
      <c r="G51" s="1">
        <v>59</v>
      </c>
      <c r="H51" s="1">
        <v>492</v>
      </c>
      <c r="I51" s="1">
        <v>10550</v>
      </c>
      <c r="J51" s="1" t="s">
        <v>385</v>
      </c>
      <c r="K51" s="1">
        <v>175</v>
      </c>
      <c r="L51" s="1">
        <v>994</v>
      </c>
      <c r="M51" s="1" t="s">
        <v>386</v>
      </c>
      <c r="N51" t="s">
        <v>387</v>
      </c>
      <c r="O51" s="5" t="s">
        <v>388</v>
      </c>
      <c r="P51">
        <f t="shared" si="4"/>
        <v>8.1485285639052302E-3</v>
      </c>
      <c r="Q51">
        <f t="shared" si="5"/>
        <v>8.0262024211285414E-3</v>
      </c>
      <c r="R51">
        <f t="shared" si="6"/>
        <v>-3.0679298400074738E-2</v>
      </c>
      <c r="S51">
        <f t="shared" si="7"/>
        <v>1.8191258769362902E-2</v>
      </c>
      <c r="T51">
        <f t="shared" si="8"/>
        <v>-1.5637219761827587E-3</v>
      </c>
      <c r="U51">
        <f t="shared" si="9"/>
        <v>-4.9596941139372061E-2</v>
      </c>
      <c r="V51">
        <f t="shared" si="10"/>
        <v>0</v>
      </c>
      <c r="W51">
        <f t="shared" si="11"/>
        <v>-1.4117881545784932E-2</v>
      </c>
      <c r="X51">
        <f t="shared" si="12"/>
        <v>-1.2507819016526025E-3</v>
      </c>
      <c r="Y51">
        <f t="shared" si="13"/>
        <v>0</v>
      </c>
      <c r="Z51">
        <f t="shared" si="14"/>
        <v>-2.1891421481853125E-2</v>
      </c>
      <c r="AA51">
        <f t="shared" si="15"/>
        <v>-2.5022112689737541E-3</v>
      </c>
      <c r="AB51">
        <f t="shared" si="16"/>
        <v>1.658069073305074E-2</v>
      </c>
      <c r="AC51">
        <f t="shared" si="17"/>
        <v>-2.2076079425161228E-3</v>
      </c>
    </row>
    <row r="52" spans="1:29" ht="15.75" thickBot="1" x14ac:dyDescent="0.3">
      <c r="A52">
        <v>51</v>
      </c>
      <c r="B52" s="1" t="s">
        <v>389</v>
      </c>
      <c r="C52" s="1">
        <v>668</v>
      </c>
      <c r="D52" s="1">
        <v>604</v>
      </c>
      <c r="E52" s="1">
        <v>4027</v>
      </c>
      <c r="F52" s="1" t="s">
        <v>390</v>
      </c>
      <c r="G52" s="1" t="s">
        <v>391</v>
      </c>
      <c r="H52" s="1">
        <v>487</v>
      </c>
      <c r="I52" s="1">
        <v>10635</v>
      </c>
      <c r="J52" s="1" t="s">
        <v>392</v>
      </c>
      <c r="K52" s="1" t="s">
        <v>393</v>
      </c>
      <c r="L52" s="1" t="s">
        <v>394</v>
      </c>
      <c r="M52" s="1" t="s">
        <v>395</v>
      </c>
      <c r="N52" t="s">
        <v>396</v>
      </c>
      <c r="O52" s="5" t="s">
        <v>397</v>
      </c>
      <c r="P52">
        <f t="shared" si="4"/>
        <v>-9.9683652808911245E-3</v>
      </c>
      <c r="Q52">
        <f t="shared" si="5"/>
        <v>-1.1164983863607829E-2</v>
      </c>
      <c r="R52">
        <f t="shared" si="6"/>
        <v>2.2435228624992538E-2</v>
      </c>
      <c r="S52">
        <f t="shared" si="7"/>
        <v>-1.918406103507439E-2</v>
      </c>
      <c r="T52">
        <f t="shared" si="8"/>
        <v>-3.6582220049689172E-3</v>
      </c>
      <c r="U52">
        <f t="shared" si="9"/>
        <v>7.5076026440357102E-2</v>
      </c>
      <c r="V52">
        <f t="shared" si="10"/>
        <v>-1.0214593409718295E-2</v>
      </c>
      <c r="W52">
        <f t="shared" si="11"/>
        <v>8.0245887301249284E-3</v>
      </c>
      <c r="X52">
        <f t="shared" si="12"/>
        <v>-6.5923955593733471E-3</v>
      </c>
      <c r="Y52">
        <f t="shared" si="13"/>
        <v>-1.2072581234269249E-2</v>
      </c>
      <c r="Z52">
        <f t="shared" si="14"/>
        <v>-5.9532994556568651E-3</v>
      </c>
      <c r="AA52">
        <f t="shared" si="15"/>
        <v>7.2286684450731551E-3</v>
      </c>
      <c r="AB52">
        <f t="shared" si="16"/>
        <v>-7.1052327338408886E-3</v>
      </c>
      <c r="AC52">
        <f t="shared" si="17"/>
        <v>5.5235904741540221E-4</v>
      </c>
    </row>
    <row r="53" spans="1:29" ht="15.75" thickBot="1" x14ac:dyDescent="0.3">
      <c r="A53">
        <v>52</v>
      </c>
      <c r="B53" s="1" t="s">
        <v>398</v>
      </c>
      <c r="C53" s="1" t="s">
        <v>399</v>
      </c>
      <c r="D53" s="1" t="s">
        <v>400</v>
      </c>
      <c r="E53" s="1">
        <v>4075</v>
      </c>
      <c r="F53" s="1" t="s">
        <v>231</v>
      </c>
      <c r="G53" s="1" t="s">
        <v>401</v>
      </c>
      <c r="H53" s="1">
        <v>480</v>
      </c>
      <c r="I53" s="1">
        <v>10700</v>
      </c>
      <c r="J53" s="1">
        <v>323</v>
      </c>
      <c r="K53" s="1">
        <v>171</v>
      </c>
      <c r="L53" s="1">
        <v>977</v>
      </c>
      <c r="M53" s="1" t="s">
        <v>402</v>
      </c>
      <c r="N53" t="s">
        <v>403</v>
      </c>
      <c r="O53" s="5" t="s">
        <v>404</v>
      </c>
      <c r="P53">
        <f t="shared" si="4"/>
        <v>-3.1927051065582957E-3</v>
      </c>
      <c r="Q53">
        <f t="shared" si="5"/>
        <v>-1.1291049574265707E-2</v>
      </c>
      <c r="R53">
        <f t="shared" si="6"/>
        <v>2.1780931465035167E-2</v>
      </c>
      <c r="S53">
        <f t="shared" si="7"/>
        <v>1.1849064823509003E-2</v>
      </c>
      <c r="T53">
        <f t="shared" si="8"/>
        <v>-5.3776396780804182E-2</v>
      </c>
      <c r="U53">
        <f t="shared" si="9"/>
        <v>2.1004272770531997E-2</v>
      </c>
      <c r="V53">
        <f t="shared" si="10"/>
        <v>-1.4478019180653225E-2</v>
      </c>
      <c r="W53">
        <f t="shared" si="11"/>
        <v>6.0932928156599668E-3</v>
      </c>
      <c r="X53">
        <f t="shared" si="12"/>
        <v>1.7174504889910215E-2</v>
      </c>
      <c r="Y53">
        <f t="shared" si="13"/>
        <v>-1.1049836186585046E-2</v>
      </c>
      <c r="Z53">
        <f t="shared" si="14"/>
        <v>-1.1297255158134373E-2</v>
      </c>
      <c r="AA53">
        <f t="shared" si="15"/>
        <v>-9.9214248183782626E-3</v>
      </c>
      <c r="AB53">
        <f t="shared" si="16"/>
        <v>1.1500201266177076E-4</v>
      </c>
      <c r="AC53">
        <f t="shared" si="17"/>
        <v>4.6016151677274339E-5</v>
      </c>
    </row>
    <row r="54" spans="1:29" ht="15.75" thickBot="1" x14ac:dyDescent="0.3">
      <c r="A54">
        <v>53</v>
      </c>
      <c r="B54" s="1" t="s">
        <v>229</v>
      </c>
      <c r="C54" s="1">
        <v>658</v>
      </c>
      <c r="D54" s="1">
        <v>611</v>
      </c>
      <c r="E54" s="1">
        <v>4019</v>
      </c>
      <c r="F54" s="1" t="s">
        <v>405</v>
      </c>
      <c r="G54" s="1" t="s">
        <v>365</v>
      </c>
      <c r="H54" s="1">
        <v>475</v>
      </c>
      <c r="I54" s="1">
        <v>10630</v>
      </c>
      <c r="J54" s="1">
        <v>322</v>
      </c>
      <c r="K54" s="1">
        <v>172</v>
      </c>
      <c r="L54" s="1">
        <v>977</v>
      </c>
      <c r="M54" s="1" t="s">
        <v>406</v>
      </c>
      <c r="N54" t="s">
        <v>407</v>
      </c>
      <c r="O54" s="5" t="s">
        <v>408</v>
      </c>
      <c r="P54">
        <f t="shared" si="4"/>
        <v>4.5672528768353677E-4</v>
      </c>
      <c r="Q54">
        <f t="shared" si="5"/>
        <v>-3.7921926370628055E-3</v>
      </c>
      <c r="R54">
        <f t="shared" si="6"/>
        <v>-1.0258170228254827E-2</v>
      </c>
      <c r="S54">
        <f t="shared" si="7"/>
        <v>-1.3837631225761983E-2</v>
      </c>
      <c r="T54">
        <f t="shared" si="8"/>
        <v>-3.7145519790946463E-2</v>
      </c>
      <c r="U54">
        <f t="shared" si="9"/>
        <v>-1.9433180538490906E-2</v>
      </c>
      <c r="V54">
        <f t="shared" si="10"/>
        <v>-1.0471299867295366E-2</v>
      </c>
      <c r="W54">
        <f t="shared" si="11"/>
        <v>-6.5635491140038959E-3</v>
      </c>
      <c r="X54">
        <f t="shared" si="12"/>
        <v>-3.1007776782482708E-3</v>
      </c>
      <c r="Y54">
        <f t="shared" si="13"/>
        <v>5.8309203107931437E-3</v>
      </c>
      <c r="Z54">
        <f t="shared" si="14"/>
        <v>0</v>
      </c>
      <c r="AA54">
        <f t="shared" si="15"/>
        <v>-1.924294456698071E-2</v>
      </c>
      <c r="AB54">
        <f t="shared" si="16"/>
        <v>-7.0394382202664018E-3</v>
      </c>
      <c r="AC54">
        <f t="shared" si="17"/>
        <v>6.672882738572538E-3</v>
      </c>
    </row>
    <row r="55" spans="1:29" ht="15.75" thickBot="1" x14ac:dyDescent="0.3">
      <c r="A55">
        <v>54</v>
      </c>
      <c r="B55" s="1" t="s">
        <v>409</v>
      </c>
      <c r="C55" s="1">
        <v>645</v>
      </c>
      <c r="D55" s="1" t="s">
        <v>410</v>
      </c>
      <c r="E55" s="1">
        <v>3946</v>
      </c>
      <c r="F55" s="1" t="s">
        <v>411</v>
      </c>
      <c r="G55" s="1" t="s">
        <v>412</v>
      </c>
      <c r="H55" s="1" t="s">
        <v>413</v>
      </c>
      <c r="I55" s="1">
        <v>10765</v>
      </c>
      <c r="J55" s="1">
        <v>321</v>
      </c>
      <c r="K55" s="1" t="s">
        <v>414</v>
      </c>
      <c r="L55" s="1">
        <v>963</v>
      </c>
      <c r="M55" s="1" t="s">
        <v>415</v>
      </c>
      <c r="N55" t="s">
        <v>416</v>
      </c>
      <c r="O55" s="5" t="s">
        <v>417</v>
      </c>
      <c r="P55">
        <f t="shared" si="4"/>
        <v>-2.4030731225555945E-2</v>
      </c>
      <c r="Q55">
        <f t="shared" si="5"/>
        <v>-1.9954614529544702E-2</v>
      </c>
      <c r="R55">
        <f t="shared" si="6"/>
        <v>-4.3656066722615315E-2</v>
      </c>
      <c r="S55">
        <f t="shared" si="7"/>
        <v>-1.8330707866640407E-2</v>
      </c>
      <c r="T55">
        <f t="shared" si="8"/>
        <v>-1.3275808257385566E-2</v>
      </c>
      <c r="U55">
        <f t="shared" si="9"/>
        <v>2.6337695885035418E-2</v>
      </c>
      <c r="V55">
        <f t="shared" si="10"/>
        <v>-5.0654392818336863E-3</v>
      </c>
      <c r="W55">
        <f t="shared" si="11"/>
        <v>1.261993846246987E-2</v>
      </c>
      <c r="X55">
        <f t="shared" si="12"/>
        <v>-3.1104224143923909E-3</v>
      </c>
      <c r="Y55">
        <f t="shared" si="13"/>
        <v>4.3509858343261324E-3</v>
      </c>
      <c r="Z55">
        <f t="shared" si="14"/>
        <v>-1.4433240244657225E-2</v>
      </c>
      <c r="AA55">
        <f t="shared" si="15"/>
        <v>-3.3079490196688166E-3</v>
      </c>
      <c r="AB55">
        <f t="shared" si="16"/>
        <v>-8.1098307173192664E-4</v>
      </c>
      <c r="AC55">
        <f t="shared" si="17"/>
        <v>-6.6300113309863138E-4</v>
      </c>
    </row>
    <row r="56" spans="1:29" ht="15.75" thickBot="1" x14ac:dyDescent="0.3">
      <c r="A56">
        <v>55</v>
      </c>
      <c r="B56" s="1" t="s">
        <v>418</v>
      </c>
      <c r="C56" s="1">
        <v>646</v>
      </c>
      <c r="D56" s="1" t="s">
        <v>419</v>
      </c>
      <c r="E56" s="1">
        <v>3920</v>
      </c>
      <c r="F56" s="1" t="s">
        <v>134</v>
      </c>
      <c r="G56" s="1">
        <v>65</v>
      </c>
      <c r="H56" s="1">
        <v>474</v>
      </c>
      <c r="I56" s="1">
        <v>10840</v>
      </c>
      <c r="J56" s="1">
        <v>326</v>
      </c>
      <c r="K56" s="1">
        <v>171</v>
      </c>
      <c r="L56" s="1">
        <v>954</v>
      </c>
      <c r="M56" s="1" t="s">
        <v>420</v>
      </c>
      <c r="N56" t="s">
        <v>421</v>
      </c>
      <c r="O56" s="5" t="s">
        <v>422</v>
      </c>
      <c r="P56">
        <f t="shared" si="4"/>
        <v>-1.8886302628748006E-2</v>
      </c>
      <c r="Q56">
        <f t="shared" si="5"/>
        <v>1.5491869868293187E-3</v>
      </c>
      <c r="R56">
        <f t="shared" si="6"/>
        <v>-3.425247397476044E-3</v>
      </c>
      <c r="S56">
        <f t="shared" si="7"/>
        <v>-6.6107537980524839E-3</v>
      </c>
      <c r="T56">
        <f t="shared" si="8"/>
        <v>-8.75406815991496E-3</v>
      </c>
      <c r="U56">
        <f t="shared" si="9"/>
        <v>-6.134988567515944E-3</v>
      </c>
      <c r="V56">
        <f t="shared" si="10"/>
        <v>2.9579569422689355E-3</v>
      </c>
      <c r="W56">
        <f t="shared" si="11"/>
        <v>6.942865195173906E-3</v>
      </c>
      <c r="X56">
        <f t="shared" si="12"/>
        <v>1.5456258236691672E-2</v>
      </c>
      <c r="Y56">
        <f t="shared" si="13"/>
        <v>-1.0181906145119412E-2</v>
      </c>
      <c r="Z56">
        <f t="shared" si="14"/>
        <v>-9.3897403498390316E-3</v>
      </c>
      <c r="AA56">
        <f t="shared" si="15"/>
        <v>-5.8103834744086058E-3</v>
      </c>
      <c r="AB56">
        <f t="shared" si="16"/>
        <v>1.037712528929095E-2</v>
      </c>
      <c r="AC56">
        <f t="shared" si="17"/>
        <v>6.9283289129664959E-3</v>
      </c>
    </row>
    <row r="57" spans="1:29" ht="15.75" thickBot="1" x14ac:dyDescent="0.3">
      <c r="A57">
        <v>56</v>
      </c>
      <c r="B57" s="1">
        <v>102</v>
      </c>
      <c r="C57" s="1">
        <v>646</v>
      </c>
      <c r="D57" s="1" t="s">
        <v>423</v>
      </c>
      <c r="E57" s="1">
        <v>3929</v>
      </c>
      <c r="F57" s="1">
        <v>85</v>
      </c>
      <c r="G57" s="1" t="s">
        <v>424</v>
      </c>
      <c r="H57" s="1" t="s">
        <v>425</v>
      </c>
      <c r="I57" s="1">
        <v>10780</v>
      </c>
      <c r="J57" s="1">
        <v>322</v>
      </c>
      <c r="K57" s="1">
        <v>169</v>
      </c>
      <c r="L57" s="1">
        <v>955</v>
      </c>
      <c r="M57" s="1" t="s">
        <v>426</v>
      </c>
      <c r="N57" t="s">
        <v>427</v>
      </c>
      <c r="O57" s="5" t="s">
        <v>428</v>
      </c>
      <c r="P57">
        <f t="shared" si="4"/>
        <v>-2.8034702117980415E-2</v>
      </c>
      <c r="Q57">
        <f t="shared" si="5"/>
        <v>0</v>
      </c>
      <c r="R57">
        <f t="shared" si="6"/>
        <v>-7.9228798873315076E-3</v>
      </c>
      <c r="S57">
        <f t="shared" si="7"/>
        <v>2.2932867739515967E-3</v>
      </c>
      <c r="T57">
        <f t="shared" si="8"/>
        <v>-3.5231980073169053E-3</v>
      </c>
      <c r="U57">
        <f t="shared" si="9"/>
        <v>-1.5396461855927501E-3</v>
      </c>
      <c r="V57">
        <f t="shared" si="10"/>
        <v>2.5284463533586906E-3</v>
      </c>
      <c r="W57">
        <f t="shared" si="11"/>
        <v>-5.5504305306490918E-3</v>
      </c>
      <c r="X57">
        <f t="shared" si="12"/>
        <v>-1.2345835822299379E-2</v>
      </c>
      <c r="Y57">
        <f t="shared" si="13"/>
        <v>-1.176484157958637E-2</v>
      </c>
      <c r="Z57">
        <f t="shared" si="14"/>
        <v>1.0476690324436838E-3</v>
      </c>
      <c r="AA57">
        <f t="shared" si="15"/>
        <v>-5.8888995947687685E-4</v>
      </c>
      <c r="AB57">
        <f t="shared" si="16"/>
        <v>-1.1471178676191243E-4</v>
      </c>
      <c r="AC57">
        <f t="shared" si="17"/>
        <v>1.5896987554344229E-4</v>
      </c>
    </row>
    <row r="58" spans="1:29" ht="15.75" thickBot="1" x14ac:dyDescent="0.3">
      <c r="A58">
        <v>57</v>
      </c>
      <c r="B58" s="1" t="s">
        <v>337</v>
      </c>
      <c r="C58" s="1">
        <v>646</v>
      </c>
      <c r="D58" s="1" t="s">
        <v>429</v>
      </c>
      <c r="E58" s="1">
        <v>3980</v>
      </c>
      <c r="F58" s="1">
        <v>84</v>
      </c>
      <c r="G58" s="1" t="s">
        <v>430</v>
      </c>
      <c r="H58" s="1">
        <v>470</v>
      </c>
      <c r="I58" s="1">
        <v>10700</v>
      </c>
      <c r="J58" s="1">
        <v>318</v>
      </c>
      <c r="K58" s="1">
        <v>169</v>
      </c>
      <c r="L58" s="1" t="s">
        <v>431</v>
      </c>
      <c r="M58" s="1" t="s">
        <v>432</v>
      </c>
      <c r="N58" t="s">
        <v>433</v>
      </c>
      <c r="O58" s="5" t="s">
        <v>434</v>
      </c>
      <c r="P58">
        <f t="shared" si="4"/>
        <v>-1.084288592470777E-2</v>
      </c>
      <c r="Q58">
        <f t="shared" si="5"/>
        <v>0</v>
      </c>
      <c r="R58">
        <f t="shared" si="6"/>
        <v>-6.5926678753621395E-3</v>
      </c>
      <c r="S58">
        <f t="shared" si="7"/>
        <v>1.2896878720023527E-2</v>
      </c>
      <c r="T58">
        <f t="shared" si="8"/>
        <v>-1.1834457647002796E-2</v>
      </c>
      <c r="U58">
        <f t="shared" si="9"/>
        <v>4.3714571236305517E-2</v>
      </c>
      <c r="V58">
        <f t="shared" si="10"/>
        <v>-1.1003073344330878E-2</v>
      </c>
      <c r="W58">
        <f t="shared" si="11"/>
        <v>-7.4488240129906248E-3</v>
      </c>
      <c r="X58">
        <f t="shared" si="12"/>
        <v>-1.2500162764231494E-2</v>
      </c>
      <c r="Y58">
        <f t="shared" si="13"/>
        <v>0</v>
      </c>
      <c r="Z58">
        <f t="shared" si="14"/>
        <v>-1.991510537150062E-3</v>
      </c>
      <c r="AA58">
        <f t="shared" si="15"/>
        <v>-8.9961042167193851E-3</v>
      </c>
      <c r="AB58">
        <f t="shared" si="16"/>
        <v>-2.992596841130719E-2</v>
      </c>
      <c r="AC58">
        <f t="shared" si="17"/>
        <v>4.2600504026431675E-3</v>
      </c>
    </row>
    <row r="59" spans="1:29" ht="15.75" thickBot="1" x14ac:dyDescent="0.3">
      <c r="A59">
        <v>58</v>
      </c>
      <c r="B59" s="1" t="s">
        <v>435</v>
      </c>
      <c r="C59" s="1" t="s">
        <v>436</v>
      </c>
      <c r="D59" s="1" t="s">
        <v>437</v>
      </c>
      <c r="E59" s="1">
        <v>4009</v>
      </c>
      <c r="F59" s="1" t="s">
        <v>438</v>
      </c>
      <c r="G59" s="1" t="s">
        <v>439</v>
      </c>
      <c r="H59" s="1">
        <v>472</v>
      </c>
      <c r="I59" s="1">
        <v>10510</v>
      </c>
      <c r="J59" s="1" t="s">
        <v>440</v>
      </c>
      <c r="K59" s="1">
        <v>166</v>
      </c>
      <c r="L59" s="1">
        <v>948</v>
      </c>
      <c r="M59" s="1" t="s">
        <v>441</v>
      </c>
      <c r="N59" t="s">
        <v>442</v>
      </c>
      <c r="O59" s="5" t="s">
        <v>443</v>
      </c>
      <c r="P59">
        <f t="shared" si="4"/>
        <v>1.5732871218899488E-2</v>
      </c>
      <c r="Q59">
        <f t="shared" si="5"/>
        <v>-1.6387413153093073E-2</v>
      </c>
      <c r="R59">
        <f t="shared" si="6"/>
        <v>-1.8623166475674E-2</v>
      </c>
      <c r="S59">
        <f t="shared" si="7"/>
        <v>7.2600143640234828E-3</v>
      </c>
      <c r="T59">
        <f t="shared" si="8"/>
        <v>2.7012799246068551E-2</v>
      </c>
      <c r="U59">
        <f t="shared" si="9"/>
        <v>-3.2224594197544608E-2</v>
      </c>
      <c r="V59">
        <f t="shared" si="10"/>
        <v>4.246290881451004E-3</v>
      </c>
      <c r="W59">
        <f t="shared" si="11"/>
        <v>-1.7916556579000723E-2</v>
      </c>
      <c r="X59">
        <f t="shared" si="12"/>
        <v>-6.6256749721373799E-3</v>
      </c>
      <c r="Y59">
        <f t="shared" si="13"/>
        <v>-1.7910926566530219E-2</v>
      </c>
      <c r="Z59">
        <f t="shared" si="14"/>
        <v>-5.3653276885583488E-3</v>
      </c>
      <c r="AA59">
        <f t="shared" si="15"/>
        <v>-6.8538424238471394E-3</v>
      </c>
      <c r="AB59">
        <f t="shared" si="16"/>
        <v>7.653849551448615E-3</v>
      </c>
      <c r="AC59">
        <f t="shared" si="17"/>
        <v>5.1422112001660476E-3</v>
      </c>
    </row>
    <row r="60" spans="1:29" ht="15.75" thickBot="1" x14ac:dyDescent="0.3">
      <c r="A60">
        <v>59</v>
      </c>
      <c r="B60" s="1">
        <v>96</v>
      </c>
      <c r="C60" s="1" t="s">
        <v>444</v>
      </c>
      <c r="D60" s="1" t="s">
        <v>445</v>
      </c>
      <c r="E60" s="1">
        <v>3945</v>
      </c>
      <c r="F60" s="1" t="s">
        <v>446</v>
      </c>
      <c r="G60" s="1" t="s">
        <v>447</v>
      </c>
      <c r="H60" s="1">
        <v>470</v>
      </c>
      <c r="I60" s="1">
        <v>10550</v>
      </c>
      <c r="J60" s="1" t="s">
        <v>20</v>
      </c>
      <c r="K60" s="1">
        <v>169</v>
      </c>
      <c r="L60" s="1">
        <v>958</v>
      </c>
      <c r="M60" s="1" t="s">
        <v>448</v>
      </c>
      <c r="N60" t="s">
        <v>449</v>
      </c>
      <c r="O60" s="5" t="s">
        <v>450</v>
      </c>
      <c r="P60">
        <f t="shared" si="4"/>
        <v>-6.5514607110626566E-2</v>
      </c>
      <c r="Q60">
        <f t="shared" si="5"/>
        <v>-2.0668462290646106E-2</v>
      </c>
      <c r="R60">
        <f t="shared" si="6"/>
        <v>-1.0876455619747932E-2</v>
      </c>
      <c r="S60">
        <f t="shared" si="7"/>
        <v>-1.6092879362532338E-2</v>
      </c>
      <c r="T60">
        <f t="shared" si="8"/>
        <v>-1.6355504772080556E-2</v>
      </c>
      <c r="U60">
        <f t="shared" si="9"/>
        <v>1.9608471388376337E-2</v>
      </c>
      <c r="V60">
        <f t="shared" si="10"/>
        <v>-4.2462908814510968E-3</v>
      </c>
      <c r="W60">
        <f t="shared" si="11"/>
        <v>3.7986750332157384E-3</v>
      </c>
      <c r="X60">
        <f t="shared" si="12"/>
        <v>1.8815230496722953E-2</v>
      </c>
      <c r="Y60">
        <f t="shared" si="13"/>
        <v>1.7910926566530243E-2</v>
      </c>
      <c r="Z60">
        <f t="shared" si="14"/>
        <v>1.0493275715838723E-2</v>
      </c>
      <c r="AA60">
        <f t="shared" si="15"/>
        <v>7.7601230099092677E-3</v>
      </c>
      <c r="AB60">
        <f t="shared" si="16"/>
        <v>-1.286836717422647E-2</v>
      </c>
      <c r="AC60">
        <f t="shared" si="17"/>
        <v>-1.350651894768544E-3</v>
      </c>
    </row>
    <row r="61" spans="1:29" ht="15.75" thickBot="1" x14ac:dyDescent="0.3">
      <c r="A61">
        <v>60</v>
      </c>
      <c r="B61" s="1">
        <v>90</v>
      </c>
      <c r="C61" s="1">
        <v>625</v>
      </c>
      <c r="D61" s="1" t="s">
        <v>451</v>
      </c>
      <c r="E61" s="1">
        <v>4005</v>
      </c>
      <c r="F61" s="1" t="s">
        <v>452</v>
      </c>
      <c r="G61" s="1">
        <v>68</v>
      </c>
      <c r="H61" s="1">
        <v>470</v>
      </c>
      <c r="I61" s="1">
        <v>10550</v>
      </c>
      <c r="J61" s="1" t="s">
        <v>313</v>
      </c>
      <c r="K61" s="1">
        <v>167</v>
      </c>
      <c r="L61" s="1" t="s">
        <v>453</v>
      </c>
      <c r="M61" s="1" t="s">
        <v>454</v>
      </c>
      <c r="N61" t="s">
        <v>455</v>
      </c>
      <c r="O61" s="5" t="s">
        <v>456</v>
      </c>
      <c r="P61">
        <f t="shared" si="4"/>
        <v>-6.4538521137571178E-2</v>
      </c>
      <c r="Q61">
        <f t="shared" si="5"/>
        <v>4.0080213975388678E-3</v>
      </c>
      <c r="R61">
        <f t="shared" si="6"/>
        <v>1.1939908396328124E-2</v>
      </c>
      <c r="S61">
        <f t="shared" si="7"/>
        <v>1.5094626222484888E-2</v>
      </c>
      <c r="T61">
        <f t="shared" si="8"/>
        <v>-1.1848479844141111E-2</v>
      </c>
      <c r="U61">
        <f t="shared" si="9"/>
        <v>1.5561633038925094E-2</v>
      </c>
      <c r="V61">
        <f t="shared" si="10"/>
        <v>0</v>
      </c>
      <c r="W61">
        <f t="shared" si="11"/>
        <v>0</v>
      </c>
      <c r="X61">
        <f t="shared" si="12"/>
        <v>4.9581756361929312E-3</v>
      </c>
      <c r="Y61">
        <f t="shared" si="13"/>
        <v>-1.1904902506318314E-2</v>
      </c>
      <c r="Z61">
        <f t="shared" si="14"/>
        <v>-8.7016327219536557E-3</v>
      </c>
      <c r="AA61">
        <f t="shared" si="15"/>
        <v>6.0609895139559448E-3</v>
      </c>
      <c r="AB61">
        <f t="shared" si="16"/>
        <v>1.0049147639867931E-2</v>
      </c>
      <c r="AC61">
        <f t="shared" si="17"/>
        <v>-2.5261082066462093E-3</v>
      </c>
    </row>
    <row r="62" spans="1:29" ht="15.75" thickBot="1" x14ac:dyDescent="0.3">
      <c r="A62">
        <v>61</v>
      </c>
      <c r="B62" s="1" t="s">
        <v>457</v>
      </c>
      <c r="C62" s="1" t="s">
        <v>222</v>
      </c>
      <c r="D62" s="1" t="s">
        <v>458</v>
      </c>
      <c r="E62" s="1">
        <v>4064</v>
      </c>
      <c r="F62" s="1">
        <v>83</v>
      </c>
      <c r="G62" s="1">
        <v>70</v>
      </c>
      <c r="H62" s="1" t="s">
        <v>459</v>
      </c>
      <c r="I62" s="1">
        <v>10600</v>
      </c>
      <c r="J62" s="1">
        <v>330</v>
      </c>
      <c r="K62" s="1" t="s">
        <v>460</v>
      </c>
      <c r="L62" s="1">
        <v>943</v>
      </c>
      <c r="M62" s="1" t="s">
        <v>461</v>
      </c>
      <c r="N62" t="s">
        <v>462</v>
      </c>
      <c r="O62" s="5" t="s">
        <v>463</v>
      </c>
      <c r="P62">
        <f t="shared" si="4"/>
        <v>1.0500234633866288E-2</v>
      </c>
      <c r="Q62">
        <f t="shared" si="5"/>
        <v>1.1928570865273812E-2</v>
      </c>
      <c r="R62">
        <f t="shared" si="6"/>
        <v>1.7713222967226359E-4</v>
      </c>
      <c r="S62">
        <f t="shared" si="7"/>
        <v>1.4624129755858129E-2</v>
      </c>
      <c r="T62">
        <f t="shared" si="8"/>
        <v>-1.0785005676562674E-2</v>
      </c>
      <c r="U62">
        <f t="shared" si="9"/>
        <v>2.8987536873252187E-2</v>
      </c>
      <c r="V62">
        <f t="shared" si="10"/>
        <v>-4.2562247929181995E-4</v>
      </c>
      <c r="W62">
        <f t="shared" si="11"/>
        <v>4.7281411959458957E-3</v>
      </c>
      <c r="X62">
        <f t="shared" si="12"/>
        <v>1.9893540519570572E-2</v>
      </c>
      <c r="Y62">
        <f t="shared" si="13"/>
        <v>1.5448910941047557E-2</v>
      </c>
      <c r="Z62">
        <f t="shared" si="14"/>
        <v>-7.0798626154493782E-3</v>
      </c>
      <c r="AA62">
        <f t="shared" si="15"/>
        <v>-1.8324835272737693E-3</v>
      </c>
      <c r="AB62">
        <f t="shared" si="16"/>
        <v>1.1113175145042075E-2</v>
      </c>
      <c r="AC62">
        <f t="shared" si="17"/>
        <v>-6.6842896750957939E-3</v>
      </c>
    </row>
    <row r="63" spans="1:29" ht="15.75" thickBot="1" x14ac:dyDescent="0.3">
      <c r="A63">
        <v>62</v>
      </c>
      <c r="B63" s="1" t="s">
        <v>257</v>
      </c>
      <c r="C63" s="1" t="s">
        <v>464</v>
      </c>
      <c r="D63" s="1">
        <v>560</v>
      </c>
      <c r="E63" s="1">
        <v>3941</v>
      </c>
      <c r="F63" s="1" t="s">
        <v>465</v>
      </c>
      <c r="G63" s="1" t="s">
        <v>189</v>
      </c>
      <c r="H63" s="1" t="s">
        <v>466</v>
      </c>
      <c r="I63" s="1">
        <v>10700</v>
      </c>
      <c r="J63" s="1" t="s">
        <v>467</v>
      </c>
      <c r="K63" s="1" t="s">
        <v>468</v>
      </c>
      <c r="L63" s="1">
        <v>932</v>
      </c>
      <c r="M63" s="1" t="s">
        <v>469</v>
      </c>
      <c r="N63" t="s">
        <v>470</v>
      </c>
      <c r="O63" s="5" t="s">
        <v>471</v>
      </c>
      <c r="P63">
        <f t="shared" si="4"/>
        <v>-1.2724929655977395E-2</v>
      </c>
      <c r="Q63">
        <f t="shared" si="5"/>
        <v>1.8794601777566672E-2</v>
      </c>
      <c r="R63">
        <f t="shared" si="6"/>
        <v>-8.1807320901940254E-3</v>
      </c>
      <c r="S63">
        <f t="shared" si="7"/>
        <v>-3.0733212063314135E-2</v>
      </c>
      <c r="T63">
        <f t="shared" si="8"/>
        <v>-4.8309272696655803E-3</v>
      </c>
      <c r="U63">
        <f t="shared" si="9"/>
        <v>1.4275519911853237E-3</v>
      </c>
      <c r="V63">
        <f t="shared" si="10"/>
        <v>4.4600265075293039E-3</v>
      </c>
      <c r="W63">
        <f t="shared" si="11"/>
        <v>9.3897403498391374E-3</v>
      </c>
      <c r="X63">
        <f t="shared" si="12"/>
        <v>3.425502455031889E-2</v>
      </c>
      <c r="Y63">
        <f t="shared" si="13"/>
        <v>-3.8399101975038308E-3</v>
      </c>
      <c r="Z63">
        <f t="shared" si="14"/>
        <v>-1.1733467947866292E-2</v>
      </c>
      <c r="AA63">
        <f t="shared" si="15"/>
        <v>-3.4437266404313393E-3</v>
      </c>
      <c r="AB63">
        <f t="shared" si="16"/>
        <v>1.191109774513973E-2</v>
      </c>
      <c r="AC63">
        <f t="shared" si="17"/>
        <v>-7.9602446861179086E-4</v>
      </c>
    </row>
    <row r="64" spans="1:29" ht="15.75" thickBot="1" x14ac:dyDescent="0.3">
      <c r="A64">
        <v>63</v>
      </c>
      <c r="B64" s="1" t="s">
        <v>472</v>
      </c>
      <c r="C64" s="1">
        <v>652</v>
      </c>
      <c r="D64" s="1">
        <v>557</v>
      </c>
      <c r="E64" s="1">
        <v>3880</v>
      </c>
      <c r="F64" s="1" t="s">
        <v>473</v>
      </c>
      <c r="G64" s="1">
        <v>72</v>
      </c>
      <c r="H64" s="1">
        <v>470</v>
      </c>
      <c r="I64" s="1">
        <v>10600</v>
      </c>
      <c r="J64" s="1" t="s">
        <v>474</v>
      </c>
      <c r="K64" s="1" t="s">
        <v>475</v>
      </c>
      <c r="L64" s="1" t="s">
        <v>476</v>
      </c>
      <c r="M64" s="1" t="s">
        <v>477</v>
      </c>
      <c r="N64" t="s">
        <v>478</v>
      </c>
      <c r="O64" s="5" t="s">
        <v>479</v>
      </c>
      <c r="P64">
        <f t="shared" si="4"/>
        <v>2.2571836352980778E-2</v>
      </c>
      <c r="Q64">
        <f t="shared" si="5"/>
        <v>1.1569739547410859E-2</v>
      </c>
      <c r="R64">
        <f t="shared" si="6"/>
        <v>-5.3715438019108766E-3</v>
      </c>
      <c r="S64">
        <f t="shared" si="7"/>
        <v>-1.5599344577684538E-2</v>
      </c>
      <c r="T64">
        <f t="shared" si="8"/>
        <v>-6.0551016079531627E-4</v>
      </c>
      <c r="U64">
        <f t="shared" si="9"/>
        <v>2.6743324975510893E-2</v>
      </c>
      <c r="V64">
        <f t="shared" si="10"/>
        <v>-4.0344040282374646E-3</v>
      </c>
      <c r="W64">
        <f t="shared" si="11"/>
        <v>-9.3897403498390316E-3</v>
      </c>
      <c r="X64">
        <f t="shared" si="12"/>
        <v>5.8394326515591663E-3</v>
      </c>
      <c r="Y64">
        <f t="shared" si="13"/>
        <v>-1.2807323235652448E-2</v>
      </c>
      <c r="Z64">
        <f t="shared" si="14"/>
        <v>-5.918768960176693E-3</v>
      </c>
      <c r="AA64">
        <f t="shared" si="15"/>
        <v>3.0171525122721355E-5</v>
      </c>
      <c r="AB64">
        <f t="shared" si="16"/>
        <v>1.4607129512692166E-2</v>
      </c>
      <c r="AC64">
        <f t="shared" si="17"/>
        <v>2.045641226130988E-3</v>
      </c>
    </row>
    <row r="65" spans="1:29" ht="15.75" thickBot="1" x14ac:dyDescent="0.3">
      <c r="A65">
        <v>64</v>
      </c>
      <c r="B65" s="1" t="s">
        <v>480</v>
      </c>
      <c r="C65" s="1">
        <v>652</v>
      </c>
      <c r="D65" s="1" t="s">
        <v>481</v>
      </c>
      <c r="E65" s="1">
        <v>3809</v>
      </c>
      <c r="F65" s="1">
        <v>83</v>
      </c>
      <c r="G65" s="1" t="s">
        <v>482</v>
      </c>
      <c r="H65" s="1">
        <v>464</v>
      </c>
      <c r="I65" s="1">
        <v>10670</v>
      </c>
      <c r="J65" s="1" t="s">
        <v>483</v>
      </c>
      <c r="K65" s="1">
        <v>169</v>
      </c>
      <c r="L65" s="1" t="s">
        <v>484</v>
      </c>
      <c r="M65" s="1" t="s">
        <v>485</v>
      </c>
      <c r="N65" t="s">
        <v>486</v>
      </c>
      <c r="O65" s="5" t="s">
        <v>487</v>
      </c>
      <c r="P65">
        <f t="shared" si="4"/>
        <v>-1.7019351238194851E-2</v>
      </c>
      <c r="Q65">
        <f t="shared" si="5"/>
        <v>0</v>
      </c>
      <c r="R65">
        <f t="shared" si="6"/>
        <v>2.0260156295661507E-2</v>
      </c>
      <c r="S65">
        <f t="shared" si="7"/>
        <v>-1.8468466138715129E-2</v>
      </c>
      <c r="T65">
        <f t="shared" si="8"/>
        <v>5.4364374304608646E-3</v>
      </c>
      <c r="U65">
        <f t="shared" si="9"/>
        <v>-2.7816429618768026E-3</v>
      </c>
      <c r="V65">
        <f t="shared" si="10"/>
        <v>-1.2848142477849024E-2</v>
      </c>
      <c r="W65">
        <f t="shared" si="11"/>
        <v>6.5820641956404816E-3</v>
      </c>
      <c r="X65">
        <f t="shared" si="12"/>
        <v>-1.1418657225211671E-2</v>
      </c>
      <c r="Y65">
        <f t="shared" si="13"/>
        <v>1.3103224998427008E-2</v>
      </c>
      <c r="Z65">
        <f t="shared" si="14"/>
        <v>-3.2432460861197801E-3</v>
      </c>
      <c r="AA65">
        <f t="shared" si="15"/>
        <v>2.9925109194983627E-3</v>
      </c>
      <c r="AB65">
        <f t="shared" si="16"/>
        <v>-4.8833212709208651E-3</v>
      </c>
      <c r="AC65">
        <f t="shared" si="17"/>
        <v>5.6378997080832665E-3</v>
      </c>
    </row>
    <row r="66" spans="1:29" ht="15.75" thickBot="1" x14ac:dyDescent="0.3">
      <c r="A66">
        <v>65</v>
      </c>
      <c r="B66" s="1">
        <v>90</v>
      </c>
      <c r="C66" s="1">
        <v>645</v>
      </c>
      <c r="D66" s="1">
        <v>570</v>
      </c>
      <c r="E66" s="1">
        <v>3871</v>
      </c>
      <c r="F66" s="1" t="s">
        <v>452</v>
      </c>
      <c r="G66" s="1" t="s">
        <v>135</v>
      </c>
      <c r="H66" s="1">
        <v>465</v>
      </c>
      <c r="I66" s="1">
        <v>10700</v>
      </c>
      <c r="J66" s="1">
        <v>346</v>
      </c>
      <c r="K66" s="1">
        <v>170</v>
      </c>
      <c r="L66" s="1">
        <v>912</v>
      </c>
      <c r="M66" s="1" t="s">
        <v>488</v>
      </c>
      <c r="N66" t="s">
        <v>489</v>
      </c>
      <c r="O66" s="5" t="s">
        <v>490</v>
      </c>
      <c r="P66">
        <f t="shared" si="4"/>
        <v>-3.327790092674691E-3</v>
      </c>
      <c r="Q66">
        <f t="shared" si="5"/>
        <v>-1.0794245130880512E-2</v>
      </c>
      <c r="R66">
        <f t="shared" si="6"/>
        <v>2.8109646056502283E-3</v>
      </c>
      <c r="S66">
        <f t="shared" si="7"/>
        <v>1.6146184099044149E-2</v>
      </c>
      <c r="T66">
        <f t="shared" si="8"/>
        <v>1.0785005676562572E-2</v>
      </c>
      <c r="U66">
        <f t="shared" si="9"/>
        <v>-4.2680731114880556E-2</v>
      </c>
      <c r="V66">
        <f t="shared" si="10"/>
        <v>2.1528533611010927E-3</v>
      </c>
      <c r="W66">
        <f t="shared" si="11"/>
        <v>2.8076761541985617E-3</v>
      </c>
      <c r="X66">
        <f t="shared" si="12"/>
        <v>1.8670320620531918E-2</v>
      </c>
      <c r="Y66">
        <f t="shared" si="13"/>
        <v>5.899722127188322E-3</v>
      </c>
      <c r="Z66">
        <f t="shared" si="14"/>
        <v>-1.2530809564963287E-2</v>
      </c>
      <c r="AA66">
        <f t="shared" si="15"/>
        <v>-5.197428071283006E-3</v>
      </c>
      <c r="AB66">
        <f t="shared" si="16"/>
        <v>-4.2211003294570443E-3</v>
      </c>
      <c r="AC66">
        <f t="shared" si="17"/>
        <v>-1.0843537862760039E-3</v>
      </c>
    </row>
    <row r="67" spans="1:29" ht="15.75" thickBot="1" x14ac:dyDescent="0.3">
      <c r="A67">
        <v>66</v>
      </c>
      <c r="B67" s="1">
        <v>93</v>
      </c>
      <c r="C67" s="1">
        <v>657</v>
      </c>
      <c r="D67" s="1" t="s">
        <v>491</v>
      </c>
      <c r="E67" s="1">
        <v>3877</v>
      </c>
      <c r="F67" s="1">
        <v>82</v>
      </c>
      <c r="G67" s="1">
        <v>66</v>
      </c>
      <c r="H67" s="1">
        <v>459</v>
      </c>
      <c r="I67" s="1">
        <v>10685</v>
      </c>
      <c r="J67" s="1">
        <v>346</v>
      </c>
      <c r="K67" s="1" t="s">
        <v>492</v>
      </c>
      <c r="L67" s="1" t="s">
        <v>493</v>
      </c>
      <c r="M67" s="1" t="s">
        <v>494</v>
      </c>
      <c r="N67" t="s">
        <v>495</v>
      </c>
      <c r="O67" s="5" t="s">
        <v>496</v>
      </c>
      <c r="P67">
        <f t="shared" si="4"/>
        <v>3.278982282299097E-2</v>
      </c>
      <c r="Q67">
        <f t="shared" si="5"/>
        <v>1.8433701688837966E-2</v>
      </c>
      <c r="R67">
        <f t="shared" si="6"/>
        <v>-2.2173857494321967E-2</v>
      </c>
      <c r="S67">
        <f t="shared" si="7"/>
        <v>1.5487870932810583E-3</v>
      </c>
      <c r="T67">
        <f t="shared" si="8"/>
        <v>-2.2906366208907476E-2</v>
      </c>
      <c r="U67">
        <f t="shared" si="9"/>
        <v>-4.154900291287239E-2</v>
      </c>
      <c r="V67">
        <f t="shared" si="10"/>
        <v>-1.298719552681119E-2</v>
      </c>
      <c r="W67">
        <f t="shared" si="11"/>
        <v>-1.4028526967495636E-3</v>
      </c>
      <c r="X67">
        <f t="shared" si="12"/>
        <v>0</v>
      </c>
      <c r="Y67">
        <f t="shared" si="13"/>
        <v>5.8806235155422289E-4</v>
      </c>
      <c r="Z67">
        <f t="shared" si="14"/>
        <v>-2.9939357099500127E-2</v>
      </c>
      <c r="AA67">
        <f t="shared" si="15"/>
        <v>-1.679106002272493E-2</v>
      </c>
      <c r="AB67">
        <f t="shared" si="16"/>
        <v>-2.5590466094699164E-2</v>
      </c>
      <c r="AC67">
        <f t="shared" si="17"/>
        <v>3.7901051551800756E-3</v>
      </c>
    </row>
    <row r="68" spans="1:29" ht="15.75" thickBot="1" x14ac:dyDescent="0.3">
      <c r="A68">
        <v>67</v>
      </c>
      <c r="B68" s="1" t="s">
        <v>497</v>
      </c>
      <c r="C68" s="1">
        <v>662</v>
      </c>
      <c r="D68" s="1" t="s">
        <v>498</v>
      </c>
      <c r="E68" s="1">
        <v>3845</v>
      </c>
      <c r="F68" s="1">
        <v>82</v>
      </c>
      <c r="G68" s="1" t="s">
        <v>499</v>
      </c>
      <c r="H68" s="1">
        <v>459</v>
      </c>
      <c r="I68" s="1">
        <v>10700</v>
      </c>
      <c r="J68" s="1">
        <v>348</v>
      </c>
      <c r="K68" s="1" t="s">
        <v>500</v>
      </c>
      <c r="L68" s="1">
        <v>895</v>
      </c>
      <c r="M68" s="1" t="s">
        <v>501</v>
      </c>
      <c r="N68" t="s">
        <v>502</v>
      </c>
      <c r="O68" s="5" t="s">
        <v>503</v>
      </c>
      <c r="P68">
        <f t="shared" ref="P68:P131" si="18">LN(B68/B67)</f>
        <v>-1.7354014693151506E-2</v>
      </c>
      <c r="Q68">
        <f t="shared" ref="Q68:Q131" si="19">LN(C68/C67)</f>
        <v>7.5815374523977531E-3</v>
      </c>
      <c r="R68">
        <f t="shared" ref="R68:R131" si="20">LN(D68/D67)</f>
        <v>-4.4190891586359915E-2</v>
      </c>
      <c r="S68">
        <f t="shared" ref="S68:S131" si="21">LN(E68/E67)</f>
        <v>-8.2880557311847541E-3</v>
      </c>
      <c r="T68">
        <f t="shared" ref="T68:T131" si="22">LN(F68/F67)</f>
        <v>0</v>
      </c>
      <c r="U68">
        <f t="shared" ref="U68:U131" si="23">LN(G68/G67)</f>
        <v>-7.5786286310191686E-4</v>
      </c>
      <c r="V68">
        <f t="shared" ref="V68:V131" si="24">LN(H68/H67)</f>
        <v>0</v>
      </c>
      <c r="W68">
        <f t="shared" ref="W68:W131" si="25">LN(I68/I67)</f>
        <v>1.4028526967496337E-3</v>
      </c>
      <c r="X68">
        <f t="shared" ref="X68:X131" si="26">LN(J68/J67)</f>
        <v>5.7637047167501338E-3</v>
      </c>
      <c r="Y68">
        <f t="shared" ref="Y68:Y131" si="27">LN(K68/K67)</f>
        <v>8.8144562780564169E-4</v>
      </c>
      <c r="Z68">
        <f t="shared" ref="Z68:Z131" si="28">LN(L68/L67)</f>
        <v>1.1123085300024182E-2</v>
      </c>
      <c r="AA68">
        <f t="shared" ref="AA68:AA131" si="29">LN(M68/M67)</f>
        <v>1.9780117475264508E-2</v>
      </c>
      <c r="AB68">
        <f t="shared" ref="AB68:AB131" si="30">LN(N68/N67)</f>
        <v>1.2471750910366858E-2</v>
      </c>
      <c r="AC68">
        <f t="shared" ref="AC68:AC131" si="31">LN(O68/O67)</f>
        <v>3.5065671607657448E-3</v>
      </c>
    </row>
    <row r="69" spans="1:29" ht="15.75" thickBot="1" x14ac:dyDescent="0.3">
      <c r="A69">
        <v>68</v>
      </c>
      <c r="B69" s="1" t="s">
        <v>504</v>
      </c>
      <c r="C69" s="1" t="s">
        <v>505</v>
      </c>
      <c r="D69" s="1" t="s">
        <v>506</v>
      </c>
      <c r="E69" s="1">
        <v>3920</v>
      </c>
      <c r="F69" s="1" t="s">
        <v>507</v>
      </c>
      <c r="G69" s="1" t="s">
        <v>508</v>
      </c>
      <c r="H69" s="1">
        <v>460</v>
      </c>
      <c r="I69" s="1">
        <v>10900</v>
      </c>
      <c r="J69" s="1">
        <v>349</v>
      </c>
      <c r="K69" s="1">
        <v>170</v>
      </c>
      <c r="L69" s="1" t="s">
        <v>509</v>
      </c>
      <c r="M69" s="1" t="s">
        <v>510</v>
      </c>
      <c r="N69" t="s">
        <v>421</v>
      </c>
      <c r="O69" s="5" t="s">
        <v>511</v>
      </c>
      <c r="P69">
        <f t="shared" si="18"/>
        <v>4.1784332200051913E-2</v>
      </c>
      <c r="Q69">
        <f t="shared" si="19"/>
        <v>2.3734228499911778E-2</v>
      </c>
      <c r="R69">
        <f t="shared" si="20"/>
        <v>3.4457577542085054E-2</v>
      </c>
      <c r="S69">
        <f t="shared" si="21"/>
        <v>1.9318050844763877E-2</v>
      </c>
      <c r="T69">
        <f t="shared" si="22"/>
        <v>-6.5514607110626691E-2</v>
      </c>
      <c r="U69">
        <f t="shared" si="23"/>
        <v>3.4427064315237343E-2</v>
      </c>
      <c r="V69">
        <f t="shared" si="24"/>
        <v>2.1762794225954484E-3</v>
      </c>
      <c r="W69">
        <f t="shared" si="25"/>
        <v>1.8519047767237531E-2</v>
      </c>
      <c r="X69">
        <f t="shared" si="26"/>
        <v>2.869442427952739E-3</v>
      </c>
      <c r="Y69">
        <f t="shared" si="27"/>
        <v>-1.4695079793599947E-3</v>
      </c>
      <c r="Z69">
        <f t="shared" si="28"/>
        <v>-2.6851660796857906E-3</v>
      </c>
      <c r="AA69">
        <f t="shared" si="29"/>
        <v>-1.1989872499986502E-2</v>
      </c>
      <c r="AB69">
        <f t="shared" si="30"/>
        <v>9.797784562815286E-3</v>
      </c>
      <c r="AC69">
        <f t="shared" si="31"/>
        <v>-4.0020738264593481E-3</v>
      </c>
    </row>
    <row r="70" spans="1:29" ht="15.75" thickBot="1" x14ac:dyDescent="0.3">
      <c r="A70">
        <v>69</v>
      </c>
      <c r="B70" s="1" t="s">
        <v>512</v>
      </c>
      <c r="C70" s="1">
        <v>677</v>
      </c>
      <c r="D70" s="1">
        <v>538</v>
      </c>
      <c r="E70" s="1">
        <v>3850</v>
      </c>
      <c r="F70" s="1">
        <v>73</v>
      </c>
      <c r="G70" s="1" t="s">
        <v>513</v>
      </c>
      <c r="H70" s="1">
        <v>463</v>
      </c>
      <c r="I70" s="1">
        <v>10788</v>
      </c>
      <c r="J70" s="1" t="s">
        <v>514</v>
      </c>
      <c r="K70" s="1">
        <v>171</v>
      </c>
      <c r="L70" s="1" t="s">
        <v>515</v>
      </c>
      <c r="M70" s="1" t="s">
        <v>516</v>
      </c>
      <c r="N70" t="s">
        <v>65</v>
      </c>
      <c r="O70" s="5" t="s">
        <v>517</v>
      </c>
      <c r="P70">
        <f t="shared" si="18"/>
        <v>-3.2581877580653996E-3</v>
      </c>
      <c r="Q70">
        <f t="shared" si="19"/>
        <v>-1.3285115246449283E-3</v>
      </c>
      <c r="R70">
        <f t="shared" si="20"/>
        <v>-2.5870629128214567E-2</v>
      </c>
      <c r="S70">
        <f t="shared" si="21"/>
        <v>-1.8018505502678365E-2</v>
      </c>
      <c r="T70">
        <f t="shared" si="22"/>
        <v>-5.0745199005235317E-2</v>
      </c>
      <c r="U70">
        <f t="shared" si="23"/>
        <v>9.3322345410518891E-3</v>
      </c>
      <c r="V70">
        <f t="shared" si="24"/>
        <v>6.5005646030934627E-3</v>
      </c>
      <c r="W70">
        <f t="shared" si="25"/>
        <v>-1.0328383957614441E-2</v>
      </c>
      <c r="X70">
        <f t="shared" si="26"/>
        <v>-1.4336920018485856E-3</v>
      </c>
      <c r="Y70">
        <f t="shared" si="27"/>
        <v>5.8651194523980576E-3</v>
      </c>
      <c r="Z70">
        <f t="shared" si="28"/>
        <v>-3.1418338232282019E-3</v>
      </c>
      <c r="AA70">
        <f t="shared" si="29"/>
        <v>-6.4791186530220651E-3</v>
      </c>
      <c r="AB70">
        <f t="shared" si="30"/>
        <v>-4.5892612095055628E-4</v>
      </c>
      <c r="AC70">
        <f t="shared" si="31"/>
        <v>1.5982535170263102E-3</v>
      </c>
    </row>
    <row r="71" spans="1:29" ht="15.75" thickBot="1" x14ac:dyDescent="0.3">
      <c r="A71">
        <v>70</v>
      </c>
      <c r="B71" s="1">
        <v>93</v>
      </c>
      <c r="C71" s="1" t="s">
        <v>518</v>
      </c>
      <c r="D71" s="1">
        <v>524</v>
      </c>
      <c r="E71" s="1">
        <v>3840</v>
      </c>
      <c r="F71" s="1" t="s">
        <v>519</v>
      </c>
      <c r="G71" s="1" t="s">
        <v>520</v>
      </c>
      <c r="H71" s="1" t="s">
        <v>521</v>
      </c>
      <c r="I71" s="1">
        <v>10426</v>
      </c>
      <c r="J71" s="1">
        <v>347</v>
      </c>
      <c r="K71" s="1">
        <v>168</v>
      </c>
      <c r="L71" s="1">
        <v>867</v>
      </c>
      <c r="M71" s="1" t="s">
        <v>522</v>
      </c>
      <c r="N71" t="s">
        <v>523</v>
      </c>
      <c r="O71" s="5" t="s">
        <v>524</v>
      </c>
      <c r="P71">
        <f t="shared" si="18"/>
        <v>-2.1172129748835047E-2</v>
      </c>
      <c r="Q71">
        <f t="shared" si="19"/>
        <v>-5.1371039771457544E-2</v>
      </c>
      <c r="R71">
        <f t="shared" si="20"/>
        <v>-2.6366875840742224E-2</v>
      </c>
      <c r="S71">
        <f t="shared" si="21"/>
        <v>-2.6007817000573675E-3</v>
      </c>
      <c r="T71">
        <f t="shared" si="22"/>
        <v>1.6304709024943569E-2</v>
      </c>
      <c r="U71">
        <f t="shared" si="23"/>
        <v>-1.5209418663528908E-2</v>
      </c>
      <c r="V71">
        <f t="shared" si="24"/>
        <v>2.8038409396420215E-3</v>
      </c>
      <c r="W71">
        <f t="shared" si="25"/>
        <v>-3.4131718931569403E-2</v>
      </c>
      <c r="X71">
        <f t="shared" si="26"/>
        <v>-4.3134502537193536E-3</v>
      </c>
      <c r="Y71">
        <f t="shared" si="27"/>
        <v>-1.7699577099400975E-2</v>
      </c>
      <c r="Z71">
        <f t="shared" si="28"/>
        <v>-2.5957741591399502E-2</v>
      </c>
      <c r="AA71">
        <f t="shared" si="29"/>
        <v>-1.4704782528989751E-2</v>
      </c>
      <c r="AB71">
        <f t="shared" si="30"/>
        <v>7.6593686826080575E-3</v>
      </c>
      <c r="AC71">
        <f t="shared" si="31"/>
        <v>1.4470028952379003E-2</v>
      </c>
    </row>
    <row r="72" spans="1:29" ht="15.75" thickBot="1" x14ac:dyDescent="0.3">
      <c r="A72">
        <v>71</v>
      </c>
      <c r="B72" s="1" t="s">
        <v>525</v>
      </c>
      <c r="C72" s="1" t="s">
        <v>317</v>
      </c>
      <c r="D72" s="1" t="s">
        <v>526</v>
      </c>
      <c r="E72" s="1">
        <v>3805</v>
      </c>
      <c r="F72" s="1" t="s">
        <v>527</v>
      </c>
      <c r="G72" s="1" t="s">
        <v>528</v>
      </c>
      <c r="H72" s="1">
        <v>464</v>
      </c>
      <c r="I72" s="1">
        <v>10599</v>
      </c>
      <c r="J72" s="1">
        <v>345</v>
      </c>
      <c r="K72" s="1">
        <v>168</v>
      </c>
      <c r="L72" s="1" t="s">
        <v>529</v>
      </c>
      <c r="M72" s="1" t="s">
        <v>530</v>
      </c>
      <c r="N72" t="s">
        <v>531</v>
      </c>
      <c r="O72" s="5" t="s">
        <v>532</v>
      </c>
      <c r="P72">
        <f t="shared" si="18"/>
        <v>4.7200259266609061E-3</v>
      </c>
      <c r="Q72">
        <f t="shared" si="19"/>
        <v>2.8209750414192769E-2</v>
      </c>
      <c r="R72">
        <f t="shared" si="20"/>
        <v>-9.5465401045066105E-4</v>
      </c>
      <c r="S72">
        <f t="shared" si="21"/>
        <v>-9.1563752859863679E-3</v>
      </c>
      <c r="T72">
        <f t="shared" si="22"/>
        <v>1.6043124840575684E-2</v>
      </c>
      <c r="U72">
        <f t="shared" si="23"/>
        <v>-9.0297408741356333E-3</v>
      </c>
      <c r="V72">
        <f t="shared" si="24"/>
        <v>-6.4634279962081254E-4</v>
      </c>
      <c r="W72">
        <f t="shared" si="25"/>
        <v>1.6456970699203623E-2</v>
      </c>
      <c r="X72">
        <f t="shared" si="26"/>
        <v>-5.7803629154994252E-3</v>
      </c>
      <c r="Y72">
        <f t="shared" si="27"/>
        <v>0</v>
      </c>
      <c r="Z72">
        <f t="shared" si="28"/>
        <v>-6.8283350784222969E-3</v>
      </c>
      <c r="AA72">
        <f t="shared" si="29"/>
        <v>7.781496218629203E-3</v>
      </c>
      <c r="AB72">
        <f t="shared" si="30"/>
        <v>-9.1523347939711057E-3</v>
      </c>
      <c r="AC72">
        <f t="shared" si="31"/>
        <v>-3.1975157697183075E-3</v>
      </c>
    </row>
    <row r="73" spans="1:29" ht="15.75" thickBot="1" x14ac:dyDescent="0.3">
      <c r="A73">
        <v>72</v>
      </c>
      <c r="B73" s="1" t="s">
        <v>533</v>
      </c>
      <c r="C73" s="1" t="s">
        <v>534</v>
      </c>
      <c r="D73" s="1">
        <v>526</v>
      </c>
      <c r="E73" s="1">
        <v>3845</v>
      </c>
      <c r="F73" s="1" t="s">
        <v>527</v>
      </c>
      <c r="G73" s="1" t="s">
        <v>535</v>
      </c>
      <c r="H73" s="1" t="s">
        <v>536</v>
      </c>
      <c r="I73" s="1">
        <v>10600</v>
      </c>
      <c r="J73" s="1" t="s">
        <v>537</v>
      </c>
      <c r="K73" s="1">
        <v>168</v>
      </c>
      <c r="L73" s="1">
        <v>863</v>
      </c>
      <c r="M73" s="1" t="s">
        <v>82</v>
      </c>
      <c r="N73" t="s">
        <v>538</v>
      </c>
      <c r="O73" s="5" t="s">
        <v>539</v>
      </c>
      <c r="P73">
        <f t="shared" si="18"/>
        <v>8.1006625024004388E-3</v>
      </c>
      <c r="Q73">
        <f t="shared" si="19"/>
        <v>2.5227100922682936E-2</v>
      </c>
      <c r="R73">
        <f t="shared" si="20"/>
        <v>4.7641824271183793E-3</v>
      </c>
      <c r="S73">
        <f t="shared" si="21"/>
        <v>1.0457611643958224E-2</v>
      </c>
      <c r="T73">
        <f t="shared" si="22"/>
        <v>0</v>
      </c>
      <c r="U73">
        <f t="shared" si="23"/>
        <v>-2.9731307826096908E-2</v>
      </c>
      <c r="V73">
        <f t="shared" si="24"/>
        <v>-3.2379952737753384E-3</v>
      </c>
      <c r="W73">
        <f t="shared" si="25"/>
        <v>9.4344072903691876E-5</v>
      </c>
      <c r="X73">
        <f t="shared" si="26"/>
        <v>1.4102982342282491E-2</v>
      </c>
      <c r="Y73">
        <f t="shared" si="27"/>
        <v>0</v>
      </c>
      <c r="Z73">
        <f t="shared" si="28"/>
        <v>2.2040493813083573E-3</v>
      </c>
      <c r="AA73">
        <f t="shared" si="29"/>
        <v>4.4635125990790687E-3</v>
      </c>
      <c r="AB73">
        <f t="shared" si="30"/>
        <v>5.7448154621846223E-4</v>
      </c>
      <c r="AC73">
        <f t="shared" si="31"/>
        <v>-1.1120872777563909E-4</v>
      </c>
    </row>
    <row r="74" spans="1:29" ht="15.75" thickBot="1" x14ac:dyDescent="0.3">
      <c r="A74">
        <v>73</v>
      </c>
      <c r="B74" s="1" t="s">
        <v>540</v>
      </c>
      <c r="C74" s="1">
        <v>675</v>
      </c>
      <c r="D74" s="1" t="s">
        <v>541</v>
      </c>
      <c r="E74" s="1">
        <v>3926</v>
      </c>
      <c r="F74" s="1" t="s">
        <v>542</v>
      </c>
      <c r="G74" s="1" t="s">
        <v>543</v>
      </c>
      <c r="H74" s="1">
        <v>464</v>
      </c>
      <c r="I74" s="1">
        <v>10610</v>
      </c>
      <c r="J74" s="1" t="s">
        <v>544</v>
      </c>
      <c r="K74" s="1">
        <v>169</v>
      </c>
      <c r="L74" s="1">
        <v>851</v>
      </c>
      <c r="M74" s="1" t="s">
        <v>545</v>
      </c>
      <c r="N74" t="s">
        <v>546</v>
      </c>
      <c r="O74" s="5" t="s">
        <v>547</v>
      </c>
      <c r="P74">
        <f t="shared" si="18"/>
        <v>2.2048137221762385E-2</v>
      </c>
      <c r="Q74">
        <f t="shared" si="19"/>
        <v>-5.0243936051634257E-3</v>
      </c>
      <c r="R74">
        <f t="shared" si="20"/>
        <v>1.7095644775300997E-3</v>
      </c>
      <c r="S74">
        <f t="shared" si="21"/>
        <v>2.0847492896662087E-2</v>
      </c>
      <c r="T74">
        <f t="shared" si="22"/>
        <v>4.6311693755680802E-3</v>
      </c>
      <c r="U74">
        <f t="shared" si="23"/>
        <v>-4.4522987495941233E-3</v>
      </c>
      <c r="V74">
        <f t="shared" si="24"/>
        <v>3.2379952737753475E-3</v>
      </c>
      <c r="W74">
        <f t="shared" si="25"/>
        <v>9.4295150787036277E-4</v>
      </c>
      <c r="X74">
        <f t="shared" si="26"/>
        <v>4.562311877077254E-3</v>
      </c>
      <c r="Y74">
        <f t="shared" si="27"/>
        <v>5.9347355198145265E-3</v>
      </c>
      <c r="Z74">
        <f t="shared" si="28"/>
        <v>-1.4002562510053794E-2</v>
      </c>
      <c r="AA74">
        <f t="shared" si="29"/>
        <v>-4.4222831364992407E-3</v>
      </c>
      <c r="AB74">
        <f t="shared" si="30"/>
        <v>-3.8045204013336664E-2</v>
      </c>
      <c r="AC74">
        <f t="shared" si="31"/>
        <v>1.2049537239055131E-2</v>
      </c>
    </row>
    <row r="75" spans="1:29" ht="15.75" thickBot="1" x14ac:dyDescent="0.3">
      <c r="A75">
        <v>74</v>
      </c>
      <c r="B75" s="1" t="s">
        <v>548</v>
      </c>
      <c r="C75" s="1">
        <v>687</v>
      </c>
      <c r="D75" s="1">
        <v>520</v>
      </c>
      <c r="E75" s="1">
        <v>3930</v>
      </c>
      <c r="F75" s="1">
        <v>76</v>
      </c>
      <c r="G75" s="1" t="s">
        <v>549</v>
      </c>
      <c r="H75" s="1" t="s">
        <v>550</v>
      </c>
      <c r="I75" s="1">
        <v>10650</v>
      </c>
      <c r="J75" s="1" t="s">
        <v>551</v>
      </c>
      <c r="K75" s="1" t="s">
        <v>552</v>
      </c>
      <c r="L75" s="1" t="s">
        <v>553</v>
      </c>
      <c r="M75" s="1" t="s">
        <v>554</v>
      </c>
      <c r="N75" t="s">
        <v>555</v>
      </c>
      <c r="O75" s="5" t="s">
        <v>556</v>
      </c>
      <c r="P75">
        <f t="shared" si="18"/>
        <v>-3.2935212415429037E-2</v>
      </c>
      <c r="Q75">
        <f t="shared" si="19"/>
        <v>1.762160134981941E-2</v>
      </c>
      <c r="R75">
        <f t="shared" si="20"/>
        <v>-1.3181965639767052E-2</v>
      </c>
      <c r="S75">
        <f t="shared" si="21"/>
        <v>1.0183300269005506E-3</v>
      </c>
      <c r="T75">
        <f t="shared" si="22"/>
        <v>3.2948958968524846E-3</v>
      </c>
      <c r="U75">
        <f t="shared" si="23"/>
        <v>-9.2467631891016852E-2</v>
      </c>
      <c r="V75">
        <f t="shared" si="24"/>
        <v>-8.4406950648322644E-3</v>
      </c>
      <c r="W75">
        <f t="shared" si="25"/>
        <v>3.7629395295422892E-3</v>
      </c>
      <c r="X75">
        <f t="shared" si="26"/>
        <v>1.1373330768197464E-3</v>
      </c>
      <c r="Y75">
        <f t="shared" si="27"/>
        <v>-5.3396745085035977E-3</v>
      </c>
      <c r="Z75">
        <f t="shared" si="28"/>
        <v>8.3085142397012254E-3</v>
      </c>
      <c r="AA75">
        <f t="shared" si="29"/>
        <v>-8.7649202589973817E-4</v>
      </c>
      <c r="AB75">
        <f t="shared" si="30"/>
        <v>3.8160060729709233E-2</v>
      </c>
      <c r="AC75">
        <f t="shared" si="31"/>
        <v>-3.7650729785818327E-3</v>
      </c>
    </row>
    <row r="76" spans="1:29" ht="15.75" thickBot="1" x14ac:dyDescent="0.3">
      <c r="A76">
        <v>75</v>
      </c>
      <c r="B76" s="1">
        <v>94</v>
      </c>
      <c r="C76" s="1" t="s">
        <v>557</v>
      </c>
      <c r="D76" s="1" t="s">
        <v>558</v>
      </c>
      <c r="E76" s="1">
        <v>3820</v>
      </c>
      <c r="F76" s="1">
        <v>80</v>
      </c>
      <c r="G76" s="1" t="s">
        <v>559</v>
      </c>
      <c r="H76" s="1">
        <v>464</v>
      </c>
      <c r="I76" s="1">
        <v>10700</v>
      </c>
      <c r="J76" s="1">
        <v>355</v>
      </c>
      <c r="K76" s="1">
        <v>169</v>
      </c>
      <c r="L76" s="1" t="s">
        <v>560</v>
      </c>
      <c r="M76" s="1" t="s">
        <v>561</v>
      </c>
      <c r="N76" t="s">
        <v>562</v>
      </c>
      <c r="O76" s="5" t="s">
        <v>563</v>
      </c>
      <c r="P76">
        <f t="shared" si="18"/>
        <v>8.7616758813530513E-3</v>
      </c>
      <c r="Q76">
        <f t="shared" si="19"/>
        <v>7.5406389788946144E-3</v>
      </c>
      <c r="R76">
        <f t="shared" si="20"/>
        <v>-2.8887839058910091E-3</v>
      </c>
      <c r="S76">
        <f t="shared" si="21"/>
        <v>-2.8389003262686025E-2</v>
      </c>
      <c r="T76">
        <f t="shared" si="22"/>
        <v>5.1293294387550481E-2</v>
      </c>
      <c r="U76">
        <f t="shared" si="23"/>
        <v>2.2364082941657176E-2</v>
      </c>
      <c r="V76">
        <f t="shared" si="24"/>
        <v>8.4406950648323303E-3</v>
      </c>
      <c r="W76">
        <f t="shared" si="25"/>
        <v>4.6838493124264375E-3</v>
      </c>
      <c r="X76">
        <f t="shared" si="26"/>
        <v>8.7707451478763916E-3</v>
      </c>
      <c r="Y76">
        <f t="shared" si="27"/>
        <v>5.3396745085036073E-3</v>
      </c>
      <c r="Z76">
        <f t="shared" si="28"/>
        <v>1.0894869007938991E-2</v>
      </c>
      <c r="AA76">
        <f t="shared" si="29"/>
        <v>5.0935206460789757E-3</v>
      </c>
      <c r="AB76">
        <f t="shared" si="30"/>
        <v>-4.7199765287608128E-3</v>
      </c>
      <c r="AC76">
        <f t="shared" si="31"/>
        <v>5.7338186596800952E-4</v>
      </c>
    </row>
    <row r="77" spans="1:29" ht="15.75" thickBot="1" x14ac:dyDescent="0.3">
      <c r="A77">
        <v>76</v>
      </c>
      <c r="B77" s="1" t="s">
        <v>30</v>
      </c>
      <c r="C77" s="1">
        <v>700</v>
      </c>
      <c r="D77" s="1">
        <v>519</v>
      </c>
      <c r="E77" s="1">
        <v>3785</v>
      </c>
      <c r="F77" s="1" t="s">
        <v>564</v>
      </c>
      <c r="G77" s="1" t="s">
        <v>565</v>
      </c>
      <c r="H77" s="1" t="s">
        <v>566</v>
      </c>
      <c r="I77" s="1">
        <v>10631</v>
      </c>
      <c r="J77" s="1" t="s">
        <v>567</v>
      </c>
      <c r="K77" s="1">
        <v>167</v>
      </c>
      <c r="L77" s="1" t="s">
        <v>568</v>
      </c>
      <c r="M77" s="1" t="s">
        <v>569</v>
      </c>
      <c r="N77" t="s">
        <v>570</v>
      </c>
      <c r="O77" s="5" t="s">
        <v>571</v>
      </c>
      <c r="P77">
        <f t="shared" si="18"/>
        <v>3.6557595733797514E-2</v>
      </c>
      <c r="Q77">
        <f t="shared" si="19"/>
        <v>1.1205403842160641E-2</v>
      </c>
      <c r="R77">
        <f t="shared" si="20"/>
        <v>9.6385549630665897E-4</v>
      </c>
      <c r="S77">
        <f t="shared" si="21"/>
        <v>-9.204535729071683E-3</v>
      </c>
      <c r="T77">
        <f t="shared" si="22"/>
        <v>-3.5756719712119196E-2</v>
      </c>
      <c r="U77">
        <f t="shared" si="23"/>
        <v>-1.0118689636034765E-2</v>
      </c>
      <c r="V77">
        <f t="shared" si="24"/>
        <v>-1.170618180245118E-2</v>
      </c>
      <c r="W77">
        <f t="shared" si="25"/>
        <v>-6.4694801613923141E-3</v>
      </c>
      <c r="X77">
        <f t="shared" si="26"/>
        <v>1.3708425609569157E-2</v>
      </c>
      <c r="Y77">
        <f t="shared" si="27"/>
        <v>-1.1904902506318314E-2</v>
      </c>
      <c r="Z77">
        <f t="shared" si="28"/>
        <v>-2.2616958453359856E-2</v>
      </c>
      <c r="AA77">
        <f t="shared" si="29"/>
        <v>-8.3691121733359252E-3</v>
      </c>
      <c r="AB77">
        <f t="shared" si="30"/>
        <v>-9.740336748384754E-3</v>
      </c>
      <c r="AC77">
        <f t="shared" si="31"/>
        <v>3.8507710608970428E-3</v>
      </c>
    </row>
    <row r="78" spans="1:29" ht="15.75" thickBot="1" x14ac:dyDescent="0.3">
      <c r="A78">
        <v>77</v>
      </c>
      <c r="B78" s="1">
        <v>98</v>
      </c>
      <c r="C78" s="1">
        <v>697</v>
      </c>
      <c r="D78" s="1" t="s">
        <v>572</v>
      </c>
      <c r="E78" s="1">
        <v>3694</v>
      </c>
      <c r="F78" s="1" t="s">
        <v>573</v>
      </c>
      <c r="G78" s="1" t="s">
        <v>574</v>
      </c>
      <c r="H78" s="1" t="s">
        <v>575</v>
      </c>
      <c r="I78" s="1">
        <v>10675</v>
      </c>
      <c r="J78" s="1">
        <v>369</v>
      </c>
      <c r="K78" s="1">
        <v>168</v>
      </c>
      <c r="L78" s="1" t="s">
        <v>576</v>
      </c>
      <c r="M78" s="1" t="s">
        <v>577</v>
      </c>
      <c r="N78" t="s">
        <v>578</v>
      </c>
      <c r="O78" s="5" t="s">
        <v>579</v>
      </c>
      <c r="P78">
        <f t="shared" si="18"/>
        <v>5.1151006667704089E-3</v>
      </c>
      <c r="Q78">
        <f t="shared" si="19"/>
        <v>-4.2949242828808406E-3</v>
      </c>
      <c r="R78">
        <f t="shared" si="20"/>
        <v>-1.2017977559428442E-2</v>
      </c>
      <c r="S78">
        <f t="shared" si="21"/>
        <v>-2.4336005112363921E-2</v>
      </c>
      <c r="T78">
        <f t="shared" si="22"/>
        <v>6.0327373646323727E-2</v>
      </c>
      <c r="U78">
        <f t="shared" si="23"/>
        <v>1.2755908899794782E-2</v>
      </c>
      <c r="V78">
        <f t="shared" si="24"/>
        <v>-4.5896703887809611E-3</v>
      </c>
      <c r="W78">
        <f t="shared" si="25"/>
        <v>4.1302978082200766E-3</v>
      </c>
      <c r="X78">
        <f t="shared" si="26"/>
        <v>2.4970428955542284E-2</v>
      </c>
      <c r="Y78">
        <f t="shared" si="27"/>
        <v>5.9701669865037544E-3</v>
      </c>
      <c r="Z78">
        <f t="shared" si="28"/>
        <v>1.0789362317055727E-2</v>
      </c>
      <c r="AA78">
        <f t="shared" si="29"/>
        <v>1.1791351852591083E-2</v>
      </c>
      <c r="AB78">
        <f t="shared" si="30"/>
        <v>1.6296228881748726E-2</v>
      </c>
      <c r="AC78">
        <f t="shared" si="31"/>
        <v>-4.4020936978344501E-3</v>
      </c>
    </row>
    <row r="79" spans="1:29" ht="15.75" thickBot="1" x14ac:dyDescent="0.3">
      <c r="A79">
        <v>78</v>
      </c>
      <c r="B79" s="1" t="s">
        <v>580</v>
      </c>
      <c r="C79" s="1" t="s">
        <v>581</v>
      </c>
      <c r="D79" s="1" t="s">
        <v>582</v>
      </c>
      <c r="E79" s="1">
        <v>3743</v>
      </c>
      <c r="F79" s="1">
        <v>82</v>
      </c>
      <c r="G79" s="1" t="s">
        <v>583</v>
      </c>
      <c r="H79" s="1">
        <v>461</v>
      </c>
      <c r="I79" s="1">
        <v>10601</v>
      </c>
      <c r="J79" s="1">
        <v>371</v>
      </c>
      <c r="K79" s="1">
        <v>168</v>
      </c>
      <c r="L79" s="1" t="s">
        <v>584</v>
      </c>
      <c r="M79" s="1" t="s">
        <v>585</v>
      </c>
      <c r="N79" t="s">
        <v>586</v>
      </c>
      <c r="O79" s="5" t="s">
        <v>579</v>
      </c>
      <c r="P79">
        <f t="shared" si="18"/>
        <v>5.8461419434609946E-2</v>
      </c>
      <c r="Q79">
        <f t="shared" si="19"/>
        <v>1.9746362174913601E-2</v>
      </c>
      <c r="R79">
        <f t="shared" si="20"/>
        <v>1.0668319589200677E-2</v>
      </c>
      <c r="S79">
        <f t="shared" si="21"/>
        <v>1.3177547145243622E-2</v>
      </c>
      <c r="T79">
        <f t="shared" si="22"/>
        <v>1.2195865616693459E-4</v>
      </c>
      <c r="U79">
        <f t="shared" si="23"/>
        <v>-7.0758097011520582E-2</v>
      </c>
      <c r="V79">
        <f t="shared" si="24"/>
        <v>9.8093429616254411E-3</v>
      </c>
      <c r="W79">
        <f t="shared" si="25"/>
        <v>-6.9562228237276414E-3</v>
      </c>
      <c r="X79">
        <f t="shared" si="26"/>
        <v>5.4054185669079819E-3</v>
      </c>
      <c r="Y79">
        <f t="shared" si="27"/>
        <v>0</v>
      </c>
      <c r="Z79">
        <f t="shared" si="28"/>
        <v>3.498746318273486E-4</v>
      </c>
      <c r="AA79">
        <f t="shared" si="29"/>
        <v>2.22737721464178E-3</v>
      </c>
      <c r="AB79">
        <f t="shared" si="30"/>
        <v>-1.8746209690732887E-2</v>
      </c>
      <c r="AC79">
        <f t="shared" si="31"/>
        <v>0</v>
      </c>
    </row>
    <row r="80" spans="1:29" ht="15.75" thickBot="1" x14ac:dyDescent="0.3">
      <c r="A80">
        <v>79</v>
      </c>
      <c r="B80" s="1" t="s">
        <v>587</v>
      </c>
      <c r="C80" s="1">
        <v>709</v>
      </c>
      <c r="D80" s="1" t="s">
        <v>588</v>
      </c>
      <c r="E80" s="1">
        <v>3785</v>
      </c>
      <c r="F80" s="1" t="s">
        <v>589</v>
      </c>
      <c r="G80" s="1" t="s">
        <v>590</v>
      </c>
      <c r="H80" s="1">
        <v>459</v>
      </c>
      <c r="I80" s="1">
        <v>10900</v>
      </c>
      <c r="J80" s="1">
        <v>380</v>
      </c>
      <c r="K80" s="1">
        <v>168</v>
      </c>
      <c r="L80" s="1" t="s">
        <v>591</v>
      </c>
      <c r="M80" s="1" t="s">
        <v>592</v>
      </c>
      <c r="N80" t="s">
        <v>593</v>
      </c>
      <c r="O80" s="5" t="s">
        <v>594</v>
      </c>
      <c r="P80">
        <f t="shared" si="18"/>
        <v>-1.0643545084117049E-2</v>
      </c>
      <c r="Q80">
        <f t="shared" si="19"/>
        <v>-2.6762464033098891E-3</v>
      </c>
      <c r="R80">
        <f t="shared" si="20"/>
        <v>-1.1643834250504279E-2</v>
      </c>
      <c r="S80">
        <f t="shared" si="21"/>
        <v>1.1158457967120252E-2</v>
      </c>
      <c r="T80">
        <f t="shared" si="22"/>
        <v>6.5637770601826503E-3</v>
      </c>
      <c r="U80">
        <f t="shared" si="23"/>
        <v>5.4620874058951404E-3</v>
      </c>
      <c r="V80">
        <f t="shared" si="24"/>
        <v>-4.3478329361033982E-3</v>
      </c>
      <c r="W80">
        <f t="shared" si="25"/>
        <v>2.7814452944137341E-2</v>
      </c>
      <c r="X80">
        <f t="shared" si="26"/>
        <v>2.3969190112996402E-2</v>
      </c>
      <c r="Y80">
        <f t="shared" si="27"/>
        <v>0</v>
      </c>
      <c r="Z80">
        <f t="shared" si="28"/>
        <v>9.1695842997263164E-3</v>
      </c>
      <c r="AA80">
        <f t="shared" si="29"/>
        <v>5.6787687846701863E-3</v>
      </c>
      <c r="AB80">
        <f t="shared" si="30"/>
        <v>-1.6250946427121948E-2</v>
      </c>
      <c r="AC80">
        <f t="shared" si="31"/>
        <v>-9.4898653161037646E-4</v>
      </c>
    </row>
    <row r="81" spans="1:29" ht="15.75" thickBot="1" x14ac:dyDescent="0.3">
      <c r="A81">
        <v>80</v>
      </c>
      <c r="B81" s="1" t="s">
        <v>595</v>
      </c>
      <c r="C81" s="1">
        <v>715</v>
      </c>
      <c r="D81" s="1">
        <v>515</v>
      </c>
      <c r="E81" s="1">
        <v>3786</v>
      </c>
      <c r="F81" s="1" t="s">
        <v>596</v>
      </c>
      <c r="G81" s="1" t="s">
        <v>597</v>
      </c>
      <c r="H81" s="1" t="s">
        <v>598</v>
      </c>
      <c r="I81" s="1">
        <v>11200</v>
      </c>
      <c r="J81" s="1">
        <v>380</v>
      </c>
      <c r="K81" s="1" t="s">
        <v>599</v>
      </c>
      <c r="L81" s="1">
        <v>866</v>
      </c>
      <c r="M81" s="1" t="s">
        <v>600</v>
      </c>
      <c r="N81" t="s">
        <v>601</v>
      </c>
      <c r="O81" s="5" t="s">
        <v>602</v>
      </c>
      <c r="P81">
        <f t="shared" si="18"/>
        <v>4.6378512875352995E-2</v>
      </c>
      <c r="Q81">
        <f t="shared" si="19"/>
        <v>8.427016161880142E-3</v>
      </c>
      <c r="R81">
        <f t="shared" si="20"/>
        <v>5.2565097185795955E-3</v>
      </c>
      <c r="S81">
        <f t="shared" si="21"/>
        <v>2.6416589771899426E-4</v>
      </c>
      <c r="T81">
        <f t="shared" si="22"/>
        <v>-3.0334307068141859E-3</v>
      </c>
      <c r="U81">
        <f t="shared" si="23"/>
        <v>3.5137034795794907E-4</v>
      </c>
      <c r="V81">
        <f t="shared" si="24"/>
        <v>1.306335914055457E-3</v>
      </c>
      <c r="W81">
        <f t="shared" si="25"/>
        <v>2.7150989065950898E-2</v>
      </c>
      <c r="X81">
        <f t="shared" si="26"/>
        <v>0</v>
      </c>
      <c r="Y81">
        <f t="shared" si="27"/>
        <v>5.8755621714733676E-3</v>
      </c>
      <c r="Z81">
        <f t="shared" si="28"/>
        <v>5.7753394617128181E-4</v>
      </c>
      <c r="AA81">
        <f t="shared" si="29"/>
        <v>4.020726817129127E-3</v>
      </c>
      <c r="AB81">
        <f t="shared" si="30"/>
        <v>1.1567645512592128E-2</v>
      </c>
      <c r="AC81">
        <f t="shared" si="31"/>
        <v>-2.5424210898303766E-3</v>
      </c>
    </row>
    <row r="82" spans="1:29" ht="15.75" thickBot="1" x14ac:dyDescent="0.3">
      <c r="A82">
        <v>81</v>
      </c>
      <c r="B82" s="1" t="s">
        <v>162</v>
      </c>
      <c r="C82" s="1" t="s">
        <v>603</v>
      </c>
      <c r="D82" s="1">
        <v>515</v>
      </c>
      <c r="E82" s="1">
        <v>3859</v>
      </c>
      <c r="F82" s="1" t="s">
        <v>604</v>
      </c>
      <c r="G82" s="1" t="s">
        <v>605</v>
      </c>
      <c r="H82" s="1" t="s">
        <v>606</v>
      </c>
      <c r="I82" s="1">
        <v>10900</v>
      </c>
      <c r="J82" s="1" t="s">
        <v>607</v>
      </c>
      <c r="K82" s="1" t="s">
        <v>599</v>
      </c>
      <c r="L82" s="1" t="s">
        <v>529</v>
      </c>
      <c r="M82" s="1" t="s">
        <v>608</v>
      </c>
      <c r="N82" t="s">
        <v>609</v>
      </c>
      <c r="O82" s="5" t="s">
        <v>610</v>
      </c>
      <c r="P82">
        <f t="shared" si="18"/>
        <v>-1.1018880746937944E-2</v>
      </c>
      <c r="Q82">
        <f t="shared" si="19"/>
        <v>1.0850016024065623E-2</v>
      </c>
      <c r="R82">
        <f t="shared" si="20"/>
        <v>0</v>
      </c>
      <c r="S82">
        <f t="shared" si="21"/>
        <v>1.9098029768350639E-2</v>
      </c>
      <c r="T82">
        <f t="shared" si="22"/>
        <v>7.3854685236277801E-3</v>
      </c>
      <c r="U82">
        <f t="shared" si="23"/>
        <v>1.8275680530518774E-2</v>
      </c>
      <c r="V82">
        <f t="shared" si="24"/>
        <v>1.9563097207609013E-3</v>
      </c>
      <c r="W82">
        <f t="shared" si="25"/>
        <v>-2.715098906595086E-2</v>
      </c>
      <c r="X82">
        <f t="shared" si="26"/>
        <v>-5.5416423649881988E-3</v>
      </c>
      <c r="Y82">
        <f t="shared" si="27"/>
        <v>0</v>
      </c>
      <c r="Z82">
        <f t="shared" si="28"/>
        <v>-5.6742668603156493E-3</v>
      </c>
      <c r="AA82">
        <f t="shared" si="29"/>
        <v>6.1968367822803844E-3</v>
      </c>
      <c r="AB82">
        <f t="shared" si="30"/>
        <v>1.2363115248622769E-2</v>
      </c>
      <c r="AC82">
        <f t="shared" si="31"/>
        <v>-7.8447461648955084E-3</v>
      </c>
    </row>
    <row r="83" spans="1:29" ht="15.75" thickBot="1" x14ac:dyDescent="0.3">
      <c r="A83">
        <v>82</v>
      </c>
      <c r="B83" s="1" t="s">
        <v>611</v>
      </c>
      <c r="C83" s="1">
        <v>724</v>
      </c>
      <c r="D83" s="1" t="s">
        <v>612</v>
      </c>
      <c r="E83" s="1">
        <v>3990</v>
      </c>
      <c r="F83" s="1" t="s">
        <v>613</v>
      </c>
      <c r="G83" s="1" t="s">
        <v>614</v>
      </c>
      <c r="H83" s="1">
        <v>461</v>
      </c>
      <c r="I83" s="1">
        <v>10800</v>
      </c>
      <c r="J83" s="1">
        <v>388</v>
      </c>
      <c r="K83" s="1" t="s">
        <v>615</v>
      </c>
      <c r="L83" s="1" t="s">
        <v>616</v>
      </c>
      <c r="M83" s="1" t="s">
        <v>617</v>
      </c>
      <c r="N83" t="s">
        <v>618</v>
      </c>
      <c r="O83" s="5" t="s">
        <v>46</v>
      </c>
      <c r="P83">
        <f t="shared" si="18"/>
        <v>-6.5944657252808249E-3</v>
      </c>
      <c r="Q83">
        <f t="shared" si="19"/>
        <v>1.6588336676429955E-3</v>
      </c>
      <c r="R83">
        <f t="shared" si="20"/>
        <v>-1.270168517512152E-2</v>
      </c>
      <c r="S83">
        <f t="shared" si="21"/>
        <v>3.3383148346290428E-2</v>
      </c>
      <c r="T83">
        <f t="shared" si="22"/>
        <v>-9.6970456828668738E-3</v>
      </c>
      <c r="U83">
        <f t="shared" si="23"/>
        <v>3.5245939061674884E-2</v>
      </c>
      <c r="V83">
        <f t="shared" si="24"/>
        <v>1.0851873012869833E-3</v>
      </c>
      <c r="W83">
        <f t="shared" si="25"/>
        <v>-9.2166551049239522E-3</v>
      </c>
      <c r="X83">
        <f t="shared" si="26"/>
        <v>2.6375729267830186E-2</v>
      </c>
      <c r="Y83">
        <f t="shared" si="27"/>
        <v>2.4822707781226383E-3</v>
      </c>
      <c r="Z83">
        <f t="shared" si="28"/>
        <v>-2.3024628071258883E-2</v>
      </c>
      <c r="AA83">
        <f t="shared" si="29"/>
        <v>-7.3801072976225337E-3</v>
      </c>
      <c r="AB83">
        <f t="shared" si="30"/>
        <v>-4.3593305265861637E-2</v>
      </c>
      <c r="AC83">
        <f t="shared" si="31"/>
        <v>-1.3171849870024332E-3</v>
      </c>
    </row>
    <row r="84" spans="1:29" ht="15.75" thickBot="1" x14ac:dyDescent="0.3">
      <c r="A84">
        <v>83</v>
      </c>
      <c r="B84" s="1">
        <v>102</v>
      </c>
      <c r="C84" s="1" t="s">
        <v>619</v>
      </c>
      <c r="D84" s="1" t="s">
        <v>620</v>
      </c>
      <c r="E84" s="1">
        <v>3943</v>
      </c>
      <c r="F84" s="1" t="s">
        <v>621</v>
      </c>
      <c r="G84" s="1">
        <v>61</v>
      </c>
      <c r="H84" s="1" t="s">
        <v>622</v>
      </c>
      <c r="I84" s="1">
        <v>10880</v>
      </c>
      <c r="J84" s="1" t="s">
        <v>623</v>
      </c>
      <c r="K84" s="1" t="s">
        <v>624</v>
      </c>
      <c r="L84" s="1" t="s">
        <v>625</v>
      </c>
      <c r="M84" s="1" t="s">
        <v>626</v>
      </c>
      <c r="N84" t="s">
        <v>627</v>
      </c>
      <c r="O84" s="5" t="s">
        <v>628</v>
      </c>
      <c r="P84">
        <f t="shared" si="18"/>
        <v>-3.6577706139927939E-2</v>
      </c>
      <c r="Q84">
        <f t="shared" si="19"/>
        <v>6.7451560024508264E-3</v>
      </c>
      <c r="R84">
        <f t="shared" si="20"/>
        <v>-1.2665912447954753E-2</v>
      </c>
      <c r="S84">
        <f t="shared" si="21"/>
        <v>-1.1849376006281968E-2</v>
      </c>
      <c r="T84">
        <f t="shared" si="22"/>
        <v>2.4068550520519774E-2</v>
      </c>
      <c r="U84">
        <f t="shared" si="23"/>
        <v>1.5529801618127056E-2</v>
      </c>
      <c r="V84">
        <f t="shared" si="24"/>
        <v>-3.2591012009068315E-3</v>
      </c>
      <c r="W84">
        <f t="shared" si="25"/>
        <v>7.38010729762246E-3</v>
      </c>
      <c r="X84">
        <f t="shared" si="26"/>
        <v>4.8849563652781846E-3</v>
      </c>
      <c r="Y84">
        <f t="shared" si="27"/>
        <v>-8.2983109115439425E-3</v>
      </c>
      <c r="Z84">
        <f t="shared" si="28"/>
        <v>-9.6722946425076319E-3</v>
      </c>
      <c r="AA84">
        <f t="shared" si="29"/>
        <v>-7.3840051516591617E-3</v>
      </c>
      <c r="AB84">
        <f t="shared" si="30"/>
        <v>1.442506080256949E-2</v>
      </c>
      <c r="AC84">
        <f t="shared" si="31"/>
        <v>-4.6924753668145259E-4</v>
      </c>
    </row>
    <row r="85" spans="1:29" ht="15.75" thickBot="1" x14ac:dyDescent="0.3">
      <c r="A85">
        <v>84</v>
      </c>
      <c r="B85" s="1" t="s">
        <v>629</v>
      </c>
      <c r="C85" s="1" t="s">
        <v>630</v>
      </c>
      <c r="D85" s="1" t="s">
        <v>631</v>
      </c>
      <c r="E85" s="1">
        <v>3995</v>
      </c>
      <c r="F85" s="1" t="s">
        <v>632</v>
      </c>
      <c r="G85" s="1" t="s">
        <v>633</v>
      </c>
      <c r="H85" s="1" t="s">
        <v>634</v>
      </c>
      <c r="I85" s="1">
        <v>10500</v>
      </c>
      <c r="J85" s="1" t="s">
        <v>635</v>
      </c>
      <c r="K85" s="1" t="s">
        <v>636</v>
      </c>
      <c r="L85" s="1" t="s">
        <v>637</v>
      </c>
      <c r="M85" s="1" t="s">
        <v>638</v>
      </c>
      <c r="N85" t="s">
        <v>639</v>
      </c>
      <c r="O85" s="5" t="s">
        <v>640</v>
      </c>
      <c r="P85">
        <f t="shared" si="18"/>
        <v>1.1696039763191236E-2</v>
      </c>
      <c r="Q85">
        <f t="shared" si="19"/>
        <v>-1.6600187529340751E-2</v>
      </c>
      <c r="R85">
        <f t="shared" si="20"/>
        <v>-1.5656682727746209E-2</v>
      </c>
      <c r="S85">
        <f t="shared" si="21"/>
        <v>1.3101724322747943E-2</v>
      </c>
      <c r="T85">
        <f t="shared" si="22"/>
        <v>-4.7675894834726742E-3</v>
      </c>
      <c r="U85">
        <f t="shared" si="23"/>
        <v>1.1410066738030959E-2</v>
      </c>
      <c r="V85">
        <f t="shared" si="24"/>
        <v>-8.7089054056537873E-4</v>
      </c>
      <c r="W85">
        <f t="shared" si="25"/>
        <v>-3.5550984264318866E-2</v>
      </c>
      <c r="X85">
        <f t="shared" si="26"/>
        <v>-1.4206618892414188E-2</v>
      </c>
      <c r="Y85">
        <f t="shared" si="27"/>
        <v>1.1186527236575348E-2</v>
      </c>
      <c r="Z85">
        <f t="shared" si="28"/>
        <v>-5.8968821217354342E-3</v>
      </c>
      <c r="AA85">
        <f t="shared" si="29"/>
        <v>-5.2844467250077777E-3</v>
      </c>
      <c r="AB85">
        <f t="shared" si="30"/>
        <v>2.4171429697248014E-2</v>
      </c>
      <c r="AC85">
        <f t="shared" si="31"/>
        <v>-9.0254536015471967E-3</v>
      </c>
    </row>
    <row r="86" spans="1:29" ht="15.75" thickBot="1" x14ac:dyDescent="0.3">
      <c r="A86">
        <v>85</v>
      </c>
      <c r="B86" s="1" t="s">
        <v>641</v>
      </c>
      <c r="C86" s="1" t="s">
        <v>642</v>
      </c>
      <c r="D86" s="1">
        <v>486</v>
      </c>
      <c r="E86" s="1">
        <v>4000</v>
      </c>
      <c r="F86" s="1">
        <v>83</v>
      </c>
      <c r="G86" s="1" t="s">
        <v>643</v>
      </c>
      <c r="H86" s="1" t="s">
        <v>644</v>
      </c>
      <c r="I86" s="1">
        <v>10450</v>
      </c>
      <c r="J86" s="1" t="s">
        <v>645</v>
      </c>
      <c r="K86" s="1">
        <v>168</v>
      </c>
      <c r="L86" s="1" t="s">
        <v>646</v>
      </c>
      <c r="M86" s="1" t="s">
        <v>647</v>
      </c>
      <c r="N86" t="s">
        <v>648</v>
      </c>
      <c r="O86" s="5" t="s">
        <v>649</v>
      </c>
      <c r="P86">
        <f t="shared" si="18"/>
        <v>2.1093783059799628E-2</v>
      </c>
      <c r="Q86">
        <f t="shared" si="19"/>
        <v>1.393922723610709E-3</v>
      </c>
      <c r="R86">
        <f t="shared" si="20"/>
        <v>-1.6933996412419834E-2</v>
      </c>
      <c r="S86">
        <f t="shared" si="21"/>
        <v>1.2507819016526766E-3</v>
      </c>
      <c r="T86">
        <f t="shared" si="22"/>
        <v>-8.3983696988317175E-3</v>
      </c>
      <c r="U86">
        <f t="shared" si="23"/>
        <v>-2.146040259153232E-2</v>
      </c>
      <c r="V86">
        <f t="shared" si="24"/>
        <v>-7.8723345551633926E-3</v>
      </c>
      <c r="W86">
        <f t="shared" si="25"/>
        <v>-4.7732787526576599E-3</v>
      </c>
      <c r="X86">
        <f t="shared" si="26"/>
        <v>-7.8074174427820802E-4</v>
      </c>
      <c r="Y86">
        <f t="shared" si="27"/>
        <v>-1.124604927462744E-2</v>
      </c>
      <c r="Z86">
        <f t="shared" si="28"/>
        <v>-3.9910556695207898E-3</v>
      </c>
      <c r="AA86">
        <f t="shared" si="29"/>
        <v>-5.01377781487006E-3</v>
      </c>
      <c r="AB86">
        <f t="shared" si="30"/>
        <v>1.2157852528671562E-2</v>
      </c>
      <c r="AC86">
        <f t="shared" si="31"/>
        <v>-4.9286799145941843E-3</v>
      </c>
    </row>
    <row r="87" spans="1:29" ht="15.75" thickBot="1" x14ac:dyDescent="0.3">
      <c r="A87">
        <v>86</v>
      </c>
      <c r="B87" s="1" t="s">
        <v>229</v>
      </c>
      <c r="C87" s="1" t="s">
        <v>650</v>
      </c>
      <c r="D87" s="1" t="s">
        <v>651</v>
      </c>
      <c r="E87" s="1">
        <v>3950</v>
      </c>
      <c r="F87" s="1">
        <v>82</v>
      </c>
      <c r="G87" s="1" t="s">
        <v>652</v>
      </c>
      <c r="H87" s="1" t="s">
        <v>653</v>
      </c>
      <c r="I87" s="1">
        <v>10370</v>
      </c>
      <c r="J87" s="1" t="s">
        <v>654</v>
      </c>
      <c r="K87" s="1" t="s">
        <v>624</v>
      </c>
      <c r="L87" s="1">
        <v>829</v>
      </c>
      <c r="M87" s="1" t="s">
        <v>655</v>
      </c>
      <c r="N87" t="s">
        <v>656</v>
      </c>
      <c r="O87" s="5" t="s">
        <v>657</v>
      </c>
      <c r="P87">
        <f t="shared" si="18"/>
        <v>3.8161913149293486E-2</v>
      </c>
      <c r="Q87">
        <f t="shared" si="19"/>
        <v>-6.0077023166376607E-3</v>
      </c>
      <c r="R87">
        <f t="shared" si="20"/>
        <v>-3.0911925696728579E-3</v>
      </c>
      <c r="S87">
        <f t="shared" si="21"/>
        <v>-1.2578782206860073E-2</v>
      </c>
      <c r="T87">
        <f t="shared" si="22"/>
        <v>-1.212136053234485E-2</v>
      </c>
      <c r="U87">
        <f t="shared" si="23"/>
        <v>-3.7797649355136402E-2</v>
      </c>
      <c r="V87">
        <f t="shared" si="24"/>
        <v>-2.8955252252028798E-2</v>
      </c>
      <c r="W87">
        <f t="shared" si="25"/>
        <v>-7.684956169384023E-3</v>
      </c>
      <c r="X87">
        <f t="shared" si="26"/>
        <v>3.6382576515249314E-3</v>
      </c>
      <c r="Y87">
        <f t="shared" si="27"/>
        <v>5.9522038052133144E-5</v>
      </c>
      <c r="Z87">
        <f t="shared" si="28"/>
        <v>4.5943739381981994E-3</v>
      </c>
      <c r="AA87">
        <f t="shared" si="29"/>
        <v>-1.4120874954491876E-3</v>
      </c>
      <c r="AB87">
        <f t="shared" si="30"/>
        <v>-5.6552750411046245E-3</v>
      </c>
      <c r="AC87">
        <f t="shared" si="31"/>
        <v>-3.6783947381506202E-3</v>
      </c>
    </row>
    <row r="88" spans="1:29" ht="15.75" thickBot="1" x14ac:dyDescent="0.3">
      <c r="A88">
        <v>87</v>
      </c>
      <c r="B88" s="1">
        <v>128</v>
      </c>
      <c r="C88" s="1">
        <v>709</v>
      </c>
      <c r="D88" s="1" t="s">
        <v>658</v>
      </c>
      <c r="E88" s="1">
        <v>3990</v>
      </c>
      <c r="F88" s="1" t="s">
        <v>659</v>
      </c>
      <c r="G88" s="1" t="s">
        <v>660</v>
      </c>
      <c r="H88" s="1" t="s">
        <v>661</v>
      </c>
      <c r="I88" s="1">
        <v>10500</v>
      </c>
      <c r="J88" s="1" t="s">
        <v>662</v>
      </c>
      <c r="K88" s="1" t="s">
        <v>663</v>
      </c>
      <c r="L88" s="1" t="s">
        <v>637</v>
      </c>
      <c r="M88" s="1" t="s">
        <v>664</v>
      </c>
      <c r="N88" t="s">
        <v>502</v>
      </c>
      <c r="O88" s="5" t="s">
        <v>665</v>
      </c>
      <c r="P88">
        <f t="shared" si="18"/>
        <v>0.15610571466306161</v>
      </c>
      <c r="Q88">
        <f t="shared" si="19"/>
        <v>-6.4670547336721828E-3</v>
      </c>
      <c r="R88">
        <f t="shared" si="20"/>
        <v>-2.5079684397023429E-2</v>
      </c>
      <c r="S88">
        <f t="shared" si="21"/>
        <v>1.007565198874164E-2</v>
      </c>
      <c r="T88">
        <f t="shared" si="22"/>
        <v>8.9839137690123395E-3</v>
      </c>
      <c r="U88">
        <f t="shared" si="23"/>
        <v>3.4480346595006088E-2</v>
      </c>
      <c r="V88">
        <f t="shared" si="24"/>
        <v>8.9989358685695353E-3</v>
      </c>
      <c r="W88">
        <f t="shared" si="25"/>
        <v>1.2458234922041804E-2</v>
      </c>
      <c r="X88">
        <f t="shared" si="26"/>
        <v>2.8493737708463322E-3</v>
      </c>
      <c r="Y88">
        <f t="shared" si="27"/>
        <v>8.9240568732998891E-4</v>
      </c>
      <c r="Z88">
        <f t="shared" si="28"/>
        <v>-6.0331826867740035E-4</v>
      </c>
      <c r="AA88">
        <f t="shared" si="29"/>
        <v>-1.0941425325819182E-2</v>
      </c>
      <c r="AB88">
        <f t="shared" si="30"/>
        <v>-8.1051356257873458E-4</v>
      </c>
      <c r="AC88">
        <f t="shared" si="31"/>
        <v>5.3315309774906762E-3</v>
      </c>
    </row>
    <row r="89" spans="1:29" ht="15.75" thickBot="1" x14ac:dyDescent="0.3">
      <c r="A89">
        <v>88</v>
      </c>
      <c r="B89" s="1" t="s">
        <v>666</v>
      </c>
      <c r="C89" s="1">
        <v>709</v>
      </c>
      <c r="D89" s="1" t="s">
        <v>667</v>
      </c>
      <c r="E89" s="1">
        <v>3985</v>
      </c>
      <c r="F89" s="1" t="s">
        <v>668</v>
      </c>
      <c r="G89" s="1" t="s">
        <v>669</v>
      </c>
      <c r="H89" s="1">
        <v>444</v>
      </c>
      <c r="I89" s="1">
        <v>10500</v>
      </c>
      <c r="J89" s="1" t="s">
        <v>670</v>
      </c>
      <c r="K89" s="1" t="s">
        <v>150</v>
      </c>
      <c r="L89" s="1" t="s">
        <v>671</v>
      </c>
      <c r="M89" s="1" t="s">
        <v>672</v>
      </c>
      <c r="N89" t="s">
        <v>673</v>
      </c>
      <c r="O89" s="5" t="s">
        <v>674</v>
      </c>
      <c r="P89">
        <f t="shared" si="18"/>
        <v>2.7306433975322056E-3</v>
      </c>
      <c r="Q89">
        <f t="shared" si="19"/>
        <v>0</v>
      </c>
      <c r="R89">
        <f t="shared" si="20"/>
        <v>-4.6792161506758939E-2</v>
      </c>
      <c r="S89">
        <f t="shared" si="21"/>
        <v>-1.2539186595936988E-3</v>
      </c>
      <c r="T89">
        <f t="shared" si="22"/>
        <v>1.4399096872179344E-2</v>
      </c>
      <c r="U89">
        <f t="shared" si="23"/>
        <v>-8.1742051611229851E-3</v>
      </c>
      <c r="V89">
        <f t="shared" si="24"/>
        <v>-5.6148378843290025E-3</v>
      </c>
      <c r="W89">
        <f t="shared" si="25"/>
        <v>0</v>
      </c>
      <c r="X89">
        <f t="shared" si="26"/>
        <v>-1.8122982306575791E-3</v>
      </c>
      <c r="Y89">
        <f t="shared" si="27"/>
        <v>1.2058309010632718E-2</v>
      </c>
      <c r="Z89">
        <f t="shared" si="28"/>
        <v>-1.2632258346965027E-2</v>
      </c>
      <c r="AA89">
        <f t="shared" si="29"/>
        <v>5.4078920430919103E-3</v>
      </c>
      <c r="AB89">
        <f t="shared" si="30"/>
        <v>-4.9933332572214767E-3</v>
      </c>
      <c r="AC89">
        <f t="shared" si="31"/>
        <v>-5.4680280088922001E-3</v>
      </c>
    </row>
    <row r="90" spans="1:29" ht="15.75" thickBot="1" x14ac:dyDescent="0.3">
      <c r="A90">
        <v>89</v>
      </c>
      <c r="B90" s="1" t="s">
        <v>666</v>
      </c>
      <c r="C90" s="1" t="s">
        <v>675</v>
      </c>
      <c r="D90" s="1">
        <v>459</v>
      </c>
      <c r="E90" s="1">
        <v>4000</v>
      </c>
      <c r="F90" s="1" t="s">
        <v>676</v>
      </c>
      <c r="G90" s="1" t="s">
        <v>354</v>
      </c>
      <c r="H90" s="1" t="s">
        <v>677</v>
      </c>
      <c r="I90" s="1">
        <v>10550</v>
      </c>
      <c r="J90" s="1">
        <v>383</v>
      </c>
      <c r="K90" s="1" t="s">
        <v>678</v>
      </c>
      <c r="L90" s="1" t="s">
        <v>679</v>
      </c>
      <c r="M90" s="1" t="s">
        <v>680</v>
      </c>
      <c r="N90" t="s">
        <v>681</v>
      </c>
      <c r="O90" s="5" t="s">
        <v>682</v>
      </c>
      <c r="P90">
        <f t="shared" si="18"/>
        <v>0</v>
      </c>
      <c r="Q90">
        <f t="shared" si="19"/>
        <v>1.0522720736099136E-2</v>
      </c>
      <c r="R90">
        <f t="shared" si="20"/>
        <v>1.7804624633506686E-2</v>
      </c>
      <c r="S90">
        <f t="shared" si="21"/>
        <v>3.7570488777123423E-3</v>
      </c>
      <c r="T90">
        <f t="shared" si="22"/>
        <v>5.4651436964667311E-3</v>
      </c>
      <c r="U90">
        <f t="shared" si="23"/>
        <v>6.1707885500089474E-2</v>
      </c>
      <c r="V90">
        <f t="shared" si="24"/>
        <v>1.6750810424815351E-2</v>
      </c>
      <c r="W90">
        <f t="shared" si="25"/>
        <v>4.7506027585977988E-3</v>
      </c>
      <c r="X90">
        <f t="shared" si="26"/>
        <v>-7.5432793629270287E-3</v>
      </c>
      <c r="Y90">
        <f t="shared" si="27"/>
        <v>2.2888005531545947E-3</v>
      </c>
      <c r="Z90">
        <f t="shared" si="28"/>
        <v>2.6855484890515946E-3</v>
      </c>
      <c r="AA90">
        <f t="shared" si="29"/>
        <v>1.2983715975132688E-2</v>
      </c>
      <c r="AB90">
        <f t="shared" si="30"/>
        <v>-1.4776860880220509E-2</v>
      </c>
      <c r="AC90">
        <f t="shared" si="31"/>
        <v>1.0005458356983419E-3</v>
      </c>
    </row>
    <row r="91" spans="1:29" ht="15.75" thickBot="1" x14ac:dyDescent="0.3">
      <c r="A91">
        <v>90</v>
      </c>
      <c r="B91" s="1" t="s">
        <v>683</v>
      </c>
      <c r="C91" s="1">
        <v>723</v>
      </c>
      <c r="D91" s="1">
        <v>463</v>
      </c>
      <c r="E91" s="1">
        <v>4125</v>
      </c>
      <c r="F91" s="1" t="s">
        <v>684</v>
      </c>
      <c r="G91" s="1" t="s">
        <v>685</v>
      </c>
      <c r="H91" s="1">
        <v>464</v>
      </c>
      <c r="I91" s="1">
        <v>10685</v>
      </c>
      <c r="J91" s="1">
        <v>389</v>
      </c>
      <c r="K91" s="1">
        <v>171</v>
      </c>
      <c r="L91" s="1" t="s">
        <v>671</v>
      </c>
      <c r="M91" s="1" t="s">
        <v>686</v>
      </c>
      <c r="N91" t="s">
        <v>687</v>
      </c>
      <c r="O91" s="5" t="s">
        <v>688</v>
      </c>
      <c r="P91">
        <f t="shared" si="18"/>
        <v>1.1679970181250662E-3</v>
      </c>
      <c r="Q91">
        <f t="shared" si="19"/>
        <v>9.0309748905380918E-3</v>
      </c>
      <c r="R91">
        <f t="shared" si="20"/>
        <v>8.6768440256888152E-3</v>
      </c>
      <c r="S91">
        <f t="shared" si="21"/>
        <v>3.0771658666753687E-2</v>
      </c>
      <c r="T91">
        <f t="shared" si="22"/>
        <v>-2.372480353630468E-3</v>
      </c>
      <c r="U91">
        <f t="shared" si="23"/>
        <v>2.8717534171584982E-2</v>
      </c>
      <c r="V91">
        <f t="shared" si="24"/>
        <v>2.7309179369215078E-2</v>
      </c>
      <c r="W91">
        <f t="shared" si="25"/>
        <v>1.2715028849035515E-2</v>
      </c>
      <c r="X91">
        <f t="shared" si="26"/>
        <v>1.5544354437800379E-2</v>
      </c>
      <c r="Y91">
        <f t="shared" si="27"/>
        <v>2.4005398102315847E-3</v>
      </c>
      <c r="Z91">
        <f t="shared" si="28"/>
        <v>-2.6855484890516176E-3</v>
      </c>
      <c r="AA91">
        <f t="shared" si="29"/>
        <v>-5.4275752872346892E-4</v>
      </c>
      <c r="AB91">
        <f t="shared" si="30"/>
        <v>2.3626698278830427E-4</v>
      </c>
      <c r="AC91">
        <f t="shared" si="31"/>
        <v>-1.1825708646423651E-3</v>
      </c>
    </row>
    <row r="92" spans="1:29" ht="15.75" thickBot="1" x14ac:dyDescent="0.3">
      <c r="A92">
        <v>91</v>
      </c>
      <c r="B92" s="1">
        <v>130</v>
      </c>
      <c r="C92" s="1" t="s">
        <v>689</v>
      </c>
      <c r="D92" s="1">
        <v>462</v>
      </c>
      <c r="E92" s="1">
        <v>4110</v>
      </c>
      <c r="F92" s="1" t="s">
        <v>690</v>
      </c>
      <c r="G92" s="1" t="s">
        <v>691</v>
      </c>
      <c r="H92" s="1">
        <v>466</v>
      </c>
      <c r="I92" s="1">
        <v>10770</v>
      </c>
      <c r="J92" s="1" t="s">
        <v>692</v>
      </c>
      <c r="K92" s="1" t="s">
        <v>35</v>
      </c>
      <c r="L92" s="1" t="s">
        <v>693</v>
      </c>
      <c r="M92" s="1" t="s">
        <v>694</v>
      </c>
      <c r="N92" t="s">
        <v>695</v>
      </c>
      <c r="O92" s="5" t="s">
        <v>696</v>
      </c>
      <c r="P92">
        <f t="shared" si="18"/>
        <v>1.160554612030789E-2</v>
      </c>
      <c r="Q92">
        <f t="shared" si="19"/>
        <v>9.6771971331731648E-4</v>
      </c>
      <c r="R92">
        <f t="shared" si="20"/>
        <v>-2.162163004495237E-3</v>
      </c>
      <c r="S92">
        <f t="shared" si="21"/>
        <v>-3.6429912785010919E-3</v>
      </c>
      <c r="T92">
        <f t="shared" si="22"/>
        <v>-9.4267149947606446E-3</v>
      </c>
      <c r="U92">
        <f t="shared" si="23"/>
        <v>1.2923022872731787E-2</v>
      </c>
      <c r="V92">
        <f t="shared" si="24"/>
        <v>4.3010818993907017E-3</v>
      </c>
      <c r="W92">
        <f t="shared" si="25"/>
        <v>7.9236023971862284E-3</v>
      </c>
      <c r="X92">
        <f t="shared" si="26"/>
        <v>1.2845216923566189E-3</v>
      </c>
      <c r="Y92">
        <f t="shared" si="27"/>
        <v>2.9197101033348462E-3</v>
      </c>
      <c r="Z92">
        <f t="shared" si="28"/>
        <v>-3.6737734192407428E-3</v>
      </c>
      <c r="AA92">
        <f t="shared" si="29"/>
        <v>-3.99267685296533E-3</v>
      </c>
      <c r="AB92">
        <f t="shared" si="30"/>
        <v>-1.5367341519412646E-3</v>
      </c>
      <c r="AC92">
        <f t="shared" si="31"/>
        <v>-3.9672639188784815E-3</v>
      </c>
    </row>
    <row r="93" spans="1:29" ht="15.75" thickBot="1" x14ac:dyDescent="0.3">
      <c r="A93">
        <v>92</v>
      </c>
      <c r="B93" s="1">
        <v>127</v>
      </c>
      <c r="C93" s="1" t="s">
        <v>697</v>
      </c>
      <c r="D93" s="1">
        <v>461</v>
      </c>
      <c r="E93" s="1">
        <v>4100</v>
      </c>
      <c r="F93" s="1" t="s">
        <v>698</v>
      </c>
      <c r="G93" s="1" t="s">
        <v>699</v>
      </c>
      <c r="H93" s="1" t="s">
        <v>700</v>
      </c>
      <c r="I93" s="1">
        <v>10752</v>
      </c>
      <c r="J93" s="1">
        <v>386</v>
      </c>
      <c r="K93" s="1" t="s">
        <v>701</v>
      </c>
      <c r="L93" s="1" t="s">
        <v>702</v>
      </c>
      <c r="M93" s="1" t="s">
        <v>703</v>
      </c>
      <c r="N93" t="s">
        <v>704</v>
      </c>
      <c r="O93" s="5" t="s">
        <v>705</v>
      </c>
      <c r="P93">
        <f t="shared" si="18"/>
        <v>-2.3347363996991177E-2</v>
      </c>
      <c r="Q93">
        <f t="shared" si="19"/>
        <v>-4.2927435580891911E-3</v>
      </c>
      <c r="R93">
        <f t="shared" si="20"/>
        <v>-2.166848085090314E-3</v>
      </c>
      <c r="S93">
        <f t="shared" si="21"/>
        <v>-2.4360547978811158E-3</v>
      </c>
      <c r="T93">
        <f t="shared" si="22"/>
        <v>2.0058829325807995E-2</v>
      </c>
      <c r="U93">
        <f t="shared" si="23"/>
        <v>3.2838549829943914E-2</v>
      </c>
      <c r="V93">
        <f t="shared" si="24"/>
        <v>-3.2240758717526764E-3</v>
      </c>
      <c r="W93">
        <f t="shared" si="25"/>
        <v>-1.6727073875035087E-3</v>
      </c>
      <c r="X93">
        <f t="shared" si="26"/>
        <v>-9.0264958459720778E-3</v>
      </c>
      <c r="Y93">
        <f t="shared" si="27"/>
        <v>-1.4093010701460065E-2</v>
      </c>
      <c r="Z93">
        <f t="shared" si="28"/>
        <v>1.2678458259770872E-2</v>
      </c>
      <c r="AA93">
        <f t="shared" si="29"/>
        <v>1.80095065523415E-2</v>
      </c>
      <c r="AB93">
        <f t="shared" si="30"/>
        <v>2.4424234845644249E-2</v>
      </c>
      <c r="AC93">
        <f t="shared" si="31"/>
        <v>-6.14145566608166E-3</v>
      </c>
    </row>
    <row r="94" spans="1:29" ht="15.75" thickBot="1" x14ac:dyDescent="0.3">
      <c r="A94">
        <v>93</v>
      </c>
      <c r="B94" s="1" t="s">
        <v>706</v>
      </c>
      <c r="C94" s="1" t="s">
        <v>707</v>
      </c>
      <c r="D94" s="1" t="s">
        <v>425</v>
      </c>
      <c r="E94" s="1">
        <v>4157</v>
      </c>
      <c r="F94" s="1" t="s">
        <v>708</v>
      </c>
      <c r="G94" s="1" t="s">
        <v>709</v>
      </c>
      <c r="H94" s="1">
        <v>464</v>
      </c>
      <c r="I94" s="1">
        <v>10890</v>
      </c>
      <c r="J94" s="1" t="s">
        <v>710</v>
      </c>
      <c r="K94" s="1" t="s">
        <v>320</v>
      </c>
      <c r="L94" s="1" t="s">
        <v>711</v>
      </c>
      <c r="M94" s="1" t="s">
        <v>712</v>
      </c>
      <c r="N94" t="s">
        <v>713</v>
      </c>
      <c r="O94" s="5" t="s">
        <v>714</v>
      </c>
      <c r="P94">
        <f t="shared" si="18"/>
        <v>2.7186140304156781E-2</v>
      </c>
      <c r="Q94">
        <f t="shared" si="19"/>
        <v>1.2823340143593657E-2</v>
      </c>
      <c r="R94">
        <f t="shared" si="20"/>
        <v>3.0337725051786727E-2</v>
      </c>
      <c r="S94">
        <f t="shared" si="21"/>
        <v>1.3806686560238281E-2</v>
      </c>
      <c r="T94">
        <f t="shared" si="22"/>
        <v>-9.4051264868436752E-4</v>
      </c>
      <c r="U94">
        <f t="shared" si="23"/>
        <v>7.1766393445884452E-2</v>
      </c>
      <c r="V94">
        <f t="shared" si="24"/>
        <v>-1.0770060276379489E-3</v>
      </c>
      <c r="W94">
        <f t="shared" si="25"/>
        <v>1.2753153164075342E-2</v>
      </c>
      <c r="X94">
        <f t="shared" si="26"/>
        <v>1.2614403334078133E-2</v>
      </c>
      <c r="Y94">
        <f t="shared" si="27"/>
        <v>2.3626709159703186E-3</v>
      </c>
      <c r="Z94">
        <f t="shared" si="28"/>
        <v>2.419843891035296E-3</v>
      </c>
      <c r="AA94">
        <f t="shared" si="29"/>
        <v>-1.7388671418805475E-3</v>
      </c>
      <c r="AB94">
        <f t="shared" si="30"/>
        <v>2.586891446710296E-2</v>
      </c>
      <c r="AC94">
        <f t="shared" si="31"/>
        <v>1.5389035480351762E-3</v>
      </c>
    </row>
    <row r="95" spans="1:29" ht="15.75" thickBot="1" x14ac:dyDescent="0.3">
      <c r="A95">
        <v>94</v>
      </c>
      <c r="B95" s="1" t="s">
        <v>706</v>
      </c>
      <c r="C95" s="1">
        <v>732</v>
      </c>
      <c r="D95" s="1" t="s">
        <v>715</v>
      </c>
      <c r="E95" s="1">
        <v>4145</v>
      </c>
      <c r="F95" s="1" t="s">
        <v>716</v>
      </c>
      <c r="G95" s="1" t="s">
        <v>24</v>
      </c>
      <c r="H95" s="1">
        <v>466</v>
      </c>
      <c r="I95" s="1">
        <v>10950</v>
      </c>
      <c r="J95" s="1" t="s">
        <v>717</v>
      </c>
      <c r="K95" s="1" t="s">
        <v>280</v>
      </c>
      <c r="L95" s="1" t="s">
        <v>718</v>
      </c>
      <c r="M95" s="1" t="s">
        <v>719</v>
      </c>
      <c r="N95" t="s">
        <v>350</v>
      </c>
      <c r="O95" s="5" t="s">
        <v>720</v>
      </c>
      <c r="P95">
        <f t="shared" si="18"/>
        <v>0</v>
      </c>
      <c r="Q95">
        <f t="shared" si="19"/>
        <v>2.872975503724885E-3</v>
      </c>
      <c r="R95">
        <f t="shared" si="20"/>
        <v>-6.5449404961940762E-3</v>
      </c>
      <c r="S95">
        <f t="shared" si="21"/>
        <v>-2.8908716832420937E-3</v>
      </c>
      <c r="T95">
        <f t="shared" si="22"/>
        <v>-3.7709212726353232E-3</v>
      </c>
      <c r="U95">
        <f t="shared" si="23"/>
        <v>2.6847250036188056E-2</v>
      </c>
      <c r="V95">
        <f t="shared" si="24"/>
        <v>4.3010818993907017E-3</v>
      </c>
      <c r="W95">
        <f t="shared" si="25"/>
        <v>5.4945193176407798E-3</v>
      </c>
      <c r="X95">
        <f t="shared" si="26"/>
        <v>-1.0285511092441859E-2</v>
      </c>
      <c r="Y95">
        <f t="shared" si="27"/>
        <v>4.7086608481377561E-3</v>
      </c>
      <c r="Z95">
        <f t="shared" si="28"/>
        <v>5.7838455008314997E-3</v>
      </c>
      <c r="AA95">
        <f t="shared" si="29"/>
        <v>5.4591732914765845E-3</v>
      </c>
      <c r="AB95">
        <f t="shared" si="30"/>
        <v>7.7324305255703574E-3</v>
      </c>
      <c r="AC95">
        <f t="shared" si="31"/>
        <v>-5.385017845741592E-3</v>
      </c>
    </row>
    <row r="96" spans="1:29" ht="15.75" thickBot="1" x14ac:dyDescent="0.3">
      <c r="A96">
        <v>95</v>
      </c>
      <c r="B96" s="1" t="s">
        <v>721</v>
      </c>
      <c r="C96" s="1" t="s">
        <v>722</v>
      </c>
      <c r="D96" s="1" t="s">
        <v>651</v>
      </c>
      <c r="E96" s="1">
        <v>4115</v>
      </c>
      <c r="F96" s="1" t="s">
        <v>723</v>
      </c>
      <c r="G96" s="1" t="s">
        <v>724</v>
      </c>
      <c r="H96" s="1">
        <v>473</v>
      </c>
      <c r="I96" s="1">
        <v>11000</v>
      </c>
      <c r="J96" s="1" t="s">
        <v>725</v>
      </c>
      <c r="K96" s="1" t="s">
        <v>245</v>
      </c>
      <c r="L96" s="1" t="s">
        <v>726</v>
      </c>
      <c r="M96" s="1" t="s">
        <v>727</v>
      </c>
      <c r="N96" t="s">
        <v>728</v>
      </c>
      <c r="O96" s="5" t="s">
        <v>729</v>
      </c>
      <c r="P96">
        <f t="shared" si="18"/>
        <v>3.1676856653570118E-2</v>
      </c>
      <c r="Q96">
        <f t="shared" si="19"/>
        <v>-1.3616880504175543E-2</v>
      </c>
      <c r="R96">
        <f t="shared" si="20"/>
        <v>2.5926603778579888E-2</v>
      </c>
      <c r="S96">
        <f t="shared" si="21"/>
        <v>-7.2639544582251692E-3</v>
      </c>
      <c r="T96">
        <f t="shared" si="22"/>
        <v>-4.1407926660314998E-3</v>
      </c>
      <c r="U96">
        <f t="shared" si="23"/>
        <v>-3.3810210791438172E-2</v>
      </c>
      <c r="V96">
        <f t="shared" si="24"/>
        <v>1.4909754366287064E-2</v>
      </c>
      <c r="W96">
        <f t="shared" si="25"/>
        <v>4.5558165358606613E-3</v>
      </c>
      <c r="X96">
        <f t="shared" si="26"/>
        <v>1.5134314773843558E-2</v>
      </c>
      <c r="Y96">
        <f t="shared" si="27"/>
        <v>8.7694218815123903E-3</v>
      </c>
      <c r="Z96">
        <f t="shared" si="28"/>
        <v>-1.2015620320846485E-4</v>
      </c>
      <c r="AA96">
        <f t="shared" si="29"/>
        <v>1.7595459884879167E-3</v>
      </c>
      <c r="AB96">
        <f t="shared" si="30"/>
        <v>1.0107266583887857E-2</v>
      </c>
      <c r="AC96">
        <f t="shared" si="31"/>
        <v>-4.5561326313980893E-3</v>
      </c>
    </row>
    <row r="97" spans="1:29" ht="15.75" thickBot="1" x14ac:dyDescent="0.3">
      <c r="A97">
        <v>96</v>
      </c>
      <c r="B97" s="1" t="s">
        <v>730</v>
      </c>
      <c r="C97" s="1" t="s">
        <v>731</v>
      </c>
      <c r="D97" s="1">
        <v>479</v>
      </c>
      <c r="E97" s="1">
        <v>4175</v>
      </c>
      <c r="F97" s="1" t="s">
        <v>732</v>
      </c>
      <c r="G97" s="1" t="s">
        <v>733</v>
      </c>
      <c r="H97" s="1">
        <v>468</v>
      </c>
      <c r="I97" s="1">
        <v>11150</v>
      </c>
      <c r="J97" s="1" t="s">
        <v>734</v>
      </c>
      <c r="K97" s="1" t="s">
        <v>735</v>
      </c>
      <c r="L97" s="1" t="s">
        <v>736</v>
      </c>
      <c r="M97" s="1" t="s">
        <v>737</v>
      </c>
      <c r="N97">
        <v>92</v>
      </c>
      <c r="O97" s="5" t="s">
        <v>738</v>
      </c>
      <c r="P97">
        <f t="shared" si="18"/>
        <v>-3.2443433923765634E-2</v>
      </c>
      <c r="Q97">
        <f t="shared" si="19"/>
        <v>2.7658709376391579E-3</v>
      </c>
      <c r="R97">
        <f t="shared" si="20"/>
        <v>-1.141683391990567E-2</v>
      </c>
      <c r="S97">
        <f t="shared" si="21"/>
        <v>1.447552417378568E-2</v>
      </c>
      <c r="T97">
        <f t="shared" si="22"/>
        <v>-2.4117792650218593E-2</v>
      </c>
      <c r="U97">
        <f t="shared" si="23"/>
        <v>-1.5324383548182646E-2</v>
      </c>
      <c r="V97">
        <f t="shared" si="24"/>
        <v>-1.0627092574286238E-2</v>
      </c>
      <c r="W97">
        <f t="shared" si="25"/>
        <v>1.3544225107757253E-2</v>
      </c>
      <c r="X97">
        <f t="shared" si="26"/>
        <v>1.6913188726018488E-2</v>
      </c>
      <c r="Y97">
        <f t="shared" si="27"/>
        <v>-8.4758654431795095E-3</v>
      </c>
      <c r="Z97">
        <f t="shared" si="28"/>
        <v>2.9995823078500967E-3</v>
      </c>
      <c r="AA97">
        <f t="shared" si="29"/>
        <v>-7.9392600559375943E-4</v>
      </c>
      <c r="AB97">
        <f t="shared" si="30"/>
        <v>1.6549229685998427E-2</v>
      </c>
      <c r="AC97">
        <f t="shared" si="31"/>
        <v>5.8244513569201033E-3</v>
      </c>
    </row>
    <row r="98" spans="1:29" ht="15.75" thickBot="1" x14ac:dyDescent="0.3">
      <c r="A98">
        <v>97</v>
      </c>
      <c r="B98" s="1" t="s">
        <v>739</v>
      </c>
      <c r="C98" s="1" t="s">
        <v>740</v>
      </c>
      <c r="D98" s="1">
        <v>472</v>
      </c>
      <c r="E98" s="1">
        <v>4180</v>
      </c>
      <c r="F98" s="1" t="s">
        <v>741</v>
      </c>
      <c r="G98" s="1" t="s">
        <v>742</v>
      </c>
      <c r="H98" s="1">
        <v>485</v>
      </c>
      <c r="I98" s="1">
        <v>11200</v>
      </c>
      <c r="J98" s="1" t="s">
        <v>743</v>
      </c>
      <c r="K98" s="1" t="s">
        <v>212</v>
      </c>
      <c r="L98" s="1">
        <v>834</v>
      </c>
      <c r="M98" s="1" t="s">
        <v>744</v>
      </c>
      <c r="N98">
        <v>92</v>
      </c>
      <c r="O98" s="5" t="s">
        <v>295</v>
      </c>
      <c r="P98">
        <f t="shared" si="18"/>
        <v>-4.9971274465546132E-3</v>
      </c>
      <c r="Q98">
        <f t="shared" si="19"/>
        <v>7.5669343653464605E-3</v>
      </c>
      <c r="R98">
        <f t="shared" si="20"/>
        <v>-1.4721611825359851E-2</v>
      </c>
      <c r="S98">
        <f t="shared" si="21"/>
        <v>1.1968882338461726E-3</v>
      </c>
      <c r="T98">
        <f t="shared" si="22"/>
        <v>-7.8030144758014014E-3</v>
      </c>
      <c r="U98">
        <f t="shared" si="23"/>
        <v>-0.14127254296940661</v>
      </c>
      <c r="V98">
        <f t="shared" si="24"/>
        <v>3.5680595019836552E-2</v>
      </c>
      <c r="W98">
        <f t="shared" si="25"/>
        <v>4.4742803949211069E-3</v>
      </c>
      <c r="X98">
        <f t="shared" si="26"/>
        <v>2.3012273683165361E-2</v>
      </c>
      <c r="Y98">
        <f t="shared" si="27"/>
        <v>2.9347028823974977E-4</v>
      </c>
      <c r="Z98">
        <f t="shared" si="28"/>
        <v>-8.3897649794428917E-4</v>
      </c>
      <c r="AA98">
        <f t="shared" si="29"/>
        <v>-7.8829180200952094E-3</v>
      </c>
      <c r="AB98">
        <f t="shared" si="30"/>
        <v>0</v>
      </c>
      <c r="AC98">
        <f t="shared" si="31"/>
        <v>1.1229120901827757E-2</v>
      </c>
    </row>
    <row r="99" spans="1:29" ht="15.75" thickBot="1" x14ac:dyDescent="0.3">
      <c r="A99">
        <v>98</v>
      </c>
      <c r="B99" s="1">
        <v>130</v>
      </c>
      <c r="C99" s="1">
        <v>721</v>
      </c>
      <c r="D99" s="1">
        <v>467</v>
      </c>
      <c r="E99" s="1">
        <v>4145</v>
      </c>
      <c r="F99" s="1">
        <v>85</v>
      </c>
      <c r="G99" s="1" t="s">
        <v>745</v>
      </c>
      <c r="H99" s="1">
        <v>485</v>
      </c>
      <c r="I99" s="1">
        <v>11190</v>
      </c>
      <c r="J99" s="1">
        <v>407</v>
      </c>
      <c r="K99" s="1" t="s">
        <v>35</v>
      </c>
      <c r="L99" s="1">
        <v>830</v>
      </c>
      <c r="M99" s="1" t="s">
        <v>746</v>
      </c>
      <c r="N99" t="s">
        <v>747</v>
      </c>
      <c r="O99" s="5" t="s">
        <v>748</v>
      </c>
      <c r="P99">
        <f t="shared" si="18"/>
        <v>1.924928409584418E-3</v>
      </c>
      <c r="Q99">
        <f t="shared" si="19"/>
        <v>-1.185730147517256E-2</v>
      </c>
      <c r="R99">
        <f t="shared" si="20"/>
        <v>-1.0649727916658039E-2</v>
      </c>
      <c r="S99">
        <f t="shared" si="21"/>
        <v>-8.4084579494066638E-3</v>
      </c>
      <c r="T99">
        <f t="shared" si="22"/>
        <v>3.9597254624359257E-2</v>
      </c>
      <c r="U99">
        <f t="shared" si="23"/>
        <v>-6.1456164375708444E-2</v>
      </c>
      <c r="V99">
        <f t="shared" si="24"/>
        <v>0</v>
      </c>
      <c r="W99">
        <f t="shared" si="25"/>
        <v>-8.9325597721499092E-4</v>
      </c>
      <c r="X99">
        <f t="shared" si="26"/>
        <v>-4.4128534468996757E-3</v>
      </c>
      <c r="Y99">
        <f t="shared" si="27"/>
        <v>6.4346522107791484E-3</v>
      </c>
      <c r="Z99">
        <f t="shared" si="28"/>
        <v>-4.8077015681031203E-3</v>
      </c>
      <c r="AA99">
        <f t="shared" si="29"/>
        <v>-9.2255137601247623E-4</v>
      </c>
      <c r="AB99">
        <f t="shared" si="30"/>
        <v>1.8461209565325857E-3</v>
      </c>
      <c r="AC99">
        <f t="shared" si="31"/>
        <v>2.8217750381911428E-3</v>
      </c>
    </row>
    <row r="100" spans="1:29" ht="15.75" thickBot="1" x14ac:dyDescent="0.3">
      <c r="A100">
        <v>99</v>
      </c>
      <c r="B100" s="1" t="s">
        <v>749</v>
      </c>
      <c r="C100" s="1">
        <v>726</v>
      </c>
      <c r="D100" s="1">
        <v>463</v>
      </c>
      <c r="E100" s="1">
        <v>4121</v>
      </c>
      <c r="F100" s="1" t="s">
        <v>750</v>
      </c>
      <c r="G100" s="1" t="s">
        <v>751</v>
      </c>
      <c r="H100" s="1">
        <v>486</v>
      </c>
      <c r="I100" s="1">
        <v>11285</v>
      </c>
      <c r="J100" s="1">
        <v>407</v>
      </c>
      <c r="K100" s="1" t="s">
        <v>735</v>
      </c>
      <c r="L100" s="1" t="s">
        <v>752</v>
      </c>
      <c r="M100" s="1" t="s">
        <v>753</v>
      </c>
      <c r="N100" t="s">
        <v>548</v>
      </c>
      <c r="O100" s="5" t="s">
        <v>688</v>
      </c>
      <c r="P100">
        <f t="shared" si="18"/>
        <v>9.8741664904365683E-3</v>
      </c>
      <c r="Q100">
        <f t="shared" si="19"/>
        <v>6.9108775398470101E-3</v>
      </c>
      <c r="R100">
        <f t="shared" si="20"/>
        <v>-8.6022035826631912E-3</v>
      </c>
      <c r="S100">
        <f t="shared" si="21"/>
        <v>-5.806936230577959E-3</v>
      </c>
      <c r="T100">
        <f t="shared" si="22"/>
        <v>5.8651194523980576E-3</v>
      </c>
      <c r="U100">
        <f t="shared" si="23"/>
        <v>2.1908527094758653E-2</v>
      </c>
      <c r="V100">
        <f t="shared" si="24"/>
        <v>2.0597329630105622E-3</v>
      </c>
      <c r="W100">
        <f t="shared" si="25"/>
        <v>8.4538879456651193E-3</v>
      </c>
      <c r="X100">
        <f t="shared" si="26"/>
        <v>0</v>
      </c>
      <c r="Y100">
        <f t="shared" si="27"/>
        <v>-6.7281224990190826E-3</v>
      </c>
      <c r="Z100">
        <f t="shared" si="28"/>
        <v>-6.0259116014438926E-4</v>
      </c>
      <c r="AA100">
        <f t="shared" si="29"/>
        <v>-2.5359727873873418E-4</v>
      </c>
      <c r="AB100">
        <f t="shared" si="30"/>
        <v>1.0898408383077852E-2</v>
      </c>
      <c r="AC100">
        <f t="shared" si="31"/>
        <v>-1.3643807828742714E-3</v>
      </c>
    </row>
    <row r="101" spans="1:29" ht="15.75" thickBot="1" x14ac:dyDescent="0.3">
      <c r="A101">
        <v>100</v>
      </c>
      <c r="B101" s="1" t="s">
        <v>754</v>
      </c>
      <c r="C101" s="1">
        <v>726</v>
      </c>
      <c r="D101" s="1">
        <v>459</v>
      </c>
      <c r="E101" s="1">
        <v>4155</v>
      </c>
      <c r="F101" s="1" t="s">
        <v>750</v>
      </c>
      <c r="G101" s="1" t="s">
        <v>755</v>
      </c>
      <c r="H101" s="1">
        <v>482</v>
      </c>
      <c r="I101" s="1">
        <v>11350</v>
      </c>
      <c r="J101" s="1">
        <v>406</v>
      </c>
      <c r="K101" s="1" t="s">
        <v>756</v>
      </c>
      <c r="L101" s="1">
        <v>831</v>
      </c>
      <c r="M101" s="1" t="s">
        <v>757</v>
      </c>
      <c r="N101" t="s">
        <v>758</v>
      </c>
      <c r="O101" s="5" t="s">
        <v>759</v>
      </c>
      <c r="P101">
        <f t="shared" si="18"/>
        <v>1.2188348773180785E-2</v>
      </c>
      <c r="Q101">
        <f t="shared" si="19"/>
        <v>0</v>
      </c>
      <c r="R101">
        <f t="shared" si="20"/>
        <v>-8.6768440256889713E-3</v>
      </c>
      <c r="S101">
        <f t="shared" si="21"/>
        <v>8.2165759507311815E-3</v>
      </c>
      <c r="T101">
        <f t="shared" si="22"/>
        <v>0</v>
      </c>
      <c r="U101">
        <f t="shared" si="23"/>
        <v>1.0776859669114409E-2</v>
      </c>
      <c r="V101">
        <f t="shared" si="24"/>
        <v>-8.2645098498934245E-3</v>
      </c>
      <c r="W101">
        <f t="shared" si="25"/>
        <v>5.7433336579127562E-3</v>
      </c>
      <c r="X101">
        <f t="shared" si="26"/>
        <v>-2.4600258408623114E-3</v>
      </c>
      <c r="Y101">
        <f t="shared" si="27"/>
        <v>3.8668902179868122E-3</v>
      </c>
      <c r="Z101">
        <f t="shared" si="28"/>
        <v>1.8066852249490513E-3</v>
      </c>
      <c r="AA101">
        <f t="shared" si="29"/>
        <v>-2.1327599894544287E-3</v>
      </c>
      <c r="AB101">
        <f t="shared" si="30"/>
        <v>-7.5151648821232824E-4</v>
      </c>
      <c r="AC101">
        <f t="shared" si="31"/>
        <v>3.883588224841571E-3</v>
      </c>
    </row>
    <row r="102" spans="1:29" ht="15.75" thickBot="1" x14ac:dyDescent="0.3">
      <c r="A102">
        <v>101</v>
      </c>
      <c r="B102" s="1">
        <v>131</v>
      </c>
      <c r="C102" s="1">
        <v>722</v>
      </c>
      <c r="D102" s="1" t="s">
        <v>760</v>
      </c>
      <c r="E102" s="1">
        <v>4214</v>
      </c>
      <c r="F102" s="1" t="s">
        <v>761</v>
      </c>
      <c r="G102" s="1" t="s">
        <v>762</v>
      </c>
      <c r="H102" s="1">
        <v>482</v>
      </c>
      <c r="I102" s="1">
        <v>11380</v>
      </c>
      <c r="J102" s="1" t="s">
        <v>763</v>
      </c>
      <c r="K102" s="1" t="s">
        <v>764</v>
      </c>
      <c r="L102" s="1" t="s">
        <v>765</v>
      </c>
      <c r="M102" s="1" t="s">
        <v>766</v>
      </c>
      <c r="N102" t="s">
        <v>767</v>
      </c>
      <c r="O102" s="5" t="s">
        <v>768</v>
      </c>
      <c r="P102">
        <f t="shared" si="18"/>
        <v>-1.439964251804811E-2</v>
      </c>
      <c r="Q102">
        <f t="shared" si="19"/>
        <v>-5.5248759319698037E-3</v>
      </c>
      <c r="R102">
        <f t="shared" si="20"/>
        <v>-2.1136850309316398E-2</v>
      </c>
      <c r="S102">
        <f t="shared" si="21"/>
        <v>1.4099887074585831E-2</v>
      </c>
      <c r="T102">
        <f t="shared" si="22"/>
        <v>2.3364496610195056E-3</v>
      </c>
      <c r="U102">
        <f t="shared" si="23"/>
        <v>-3.3036039295774164E-3</v>
      </c>
      <c r="V102">
        <f t="shared" si="24"/>
        <v>0</v>
      </c>
      <c r="W102">
        <f t="shared" si="25"/>
        <v>2.6396847707732454E-3</v>
      </c>
      <c r="X102">
        <f t="shared" si="26"/>
        <v>3.6877730791848359E-3</v>
      </c>
      <c r="Y102">
        <f t="shared" si="27"/>
        <v>1.6758387035275001E-2</v>
      </c>
      <c r="Z102">
        <f t="shared" si="28"/>
        <v>1.3625165964317528E-2</v>
      </c>
      <c r="AA102">
        <f t="shared" si="29"/>
        <v>2.4066422725044184E-3</v>
      </c>
      <c r="AB102">
        <f t="shared" si="30"/>
        <v>-1.9411768238843739E-2</v>
      </c>
      <c r="AC102">
        <f t="shared" si="31"/>
        <v>2.1058121382350465E-3</v>
      </c>
    </row>
    <row r="103" spans="1:29" ht="15.75" thickBot="1" x14ac:dyDescent="0.3">
      <c r="A103">
        <v>102</v>
      </c>
      <c r="B103" s="1">
        <v>134</v>
      </c>
      <c r="C103" s="1">
        <v>725</v>
      </c>
      <c r="D103" s="1">
        <v>449</v>
      </c>
      <c r="E103" s="1">
        <v>4171</v>
      </c>
      <c r="F103" s="1" t="s">
        <v>770</v>
      </c>
      <c r="G103" s="1">
        <v>61</v>
      </c>
      <c r="H103" s="1" t="s">
        <v>771</v>
      </c>
      <c r="I103" s="1">
        <v>11333</v>
      </c>
      <c r="J103" s="1" t="s">
        <v>772</v>
      </c>
      <c r="K103" s="1">
        <v>172</v>
      </c>
      <c r="L103" s="1" t="s">
        <v>773</v>
      </c>
      <c r="M103" s="1" t="s">
        <v>774</v>
      </c>
      <c r="N103" t="s">
        <v>775</v>
      </c>
      <c r="O103" s="5" t="s">
        <v>776</v>
      </c>
      <c r="P103">
        <f t="shared" si="18"/>
        <v>2.2642476749759752E-2</v>
      </c>
      <c r="Q103">
        <f t="shared" si="19"/>
        <v>4.146515961848618E-3</v>
      </c>
      <c r="R103">
        <f t="shared" si="20"/>
        <v>-8.9047200897443861E-4</v>
      </c>
      <c r="S103">
        <f t="shared" si="21"/>
        <v>-1.025650016718911E-2</v>
      </c>
      <c r="T103">
        <f t="shared" si="22"/>
        <v>3.145572582618585E-3</v>
      </c>
      <c r="U103">
        <f t="shared" si="23"/>
        <v>9.2227267687723727E-3</v>
      </c>
      <c r="V103">
        <f t="shared" si="24"/>
        <v>4.7604353585831288E-3</v>
      </c>
      <c r="W103">
        <f t="shared" si="25"/>
        <v>-4.1386049473734433E-3</v>
      </c>
      <c r="X103">
        <f t="shared" si="26"/>
        <v>9.7680874362070479E-3</v>
      </c>
      <c r="Y103">
        <f t="shared" si="27"/>
        <v>-1.0985944546784332E-2</v>
      </c>
      <c r="Z103">
        <f t="shared" si="28"/>
        <v>1.1870140675101873E-4</v>
      </c>
      <c r="AA103">
        <f t="shared" si="29"/>
        <v>-4.4636517469676606E-4</v>
      </c>
      <c r="AB103">
        <f t="shared" si="30"/>
        <v>-1.9014501680709981E-2</v>
      </c>
      <c r="AC103">
        <f t="shared" si="31"/>
        <v>-7.8342722578046021E-3</v>
      </c>
    </row>
    <row r="104" spans="1:29" ht="15.75" thickBot="1" x14ac:dyDescent="0.3">
      <c r="A104">
        <v>103</v>
      </c>
      <c r="B104" s="1">
        <v>134</v>
      </c>
      <c r="C104" s="1" t="s">
        <v>777</v>
      </c>
      <c r="D104" s="1">
        <v>449</v>
      </c>
      <c r="E104" s="1">
        <v>4145</v>
      </c>
      <c r="F104" s="1" t="s">
        <v>778</v>
      </c>
      <c r="G104" s="1" t="s">
        <v>779</v>
      </c>
      <c r="H104" s="1">
        <v>483</v>
      </c>
      <c r="I104" s="1">
        <v>11395</v>
      </c>
      <c r="J104" s="1">
        <v>409</v>
      </c>
      <c r="K104" s="1">
        <v>173</v>
      </c>
      <c r="L104" s="1" t="s">
        <v>780</v>
      </c>
      <c r="M104" s="1" t="s">
        <v>781</v>
      </c>
      <c r="N104" t="s">
        <v>782</v>
      </c>
      <c r="O104" s="5" t="s">
        <v>783</v>
      </c>
      <c r="P104">
        <f t="shared" si="18"/>
        <v>0</v>
      </c>
      <c r="Q104">
        <f t="shared" si="19"/>
        <v>6.5988691476724518E-3</v>
      </c>
      <c r="R104">
        <f t="shared" si="20"/>
        <v>0</v>
      </c>
      <c r="S104">
        <f t="shared" si="21"/>
        <v>-6.2530266275498845E-3</v>
      </c>
      <c r="T104">
        <f t="shared" si="22"/>
        <v>2.6717794832948425E-3</v>
      </c>
      <c r="U104">
        <f t="shared" si="23"/>
        <v>3.4367106896673136E-3</v>
      </c>
      <c r="V104">
        <f t="shared" si="24"/>
        <v>-2.6878957566107806E-3</v>
      </c>
      <c r="W104">
        <f t="shared" si="25"/>
        <v>5.4558389468362155E-3</v>
      </c>
      <c r="X104">
        <f t="shared" si="26"/>
        <v>-6.0938640743227798E-3</v>
      </c>
      <c r="Y104">
        <f t="shared" si="27"/>
        <v>5.7971176843259146E-3</v>
      </c>
      <c r="Z104">
        <f t="shared" si="28"/>
        <v>-6.4301245605060883E-3</v>
      </c>
      <c r="AA104">
        <f t="shared" si="29"/>
        <v>2.1306277823152366E-4</v>
      </c>
      <c r="AB104">
        <f t="shared" si="30"/>
        <v>-4.8106598340966001E-3</v>
      </c>
      <c r="AC104">
        <f t="shared" si="31"/>
        <v>-7.1611091112917056E-3</v>
      </c>
    </row>
    <row r="105" spans="1:29" ht="15.75" thickBot="1" x14ac:dyDescent="0.3">
      <c r="A105">
        <v>104</v>
      </c>
      <c r="B105" s="1">
        <v>135</v>
      </c>
      <c r="C105" s="1" t="s">
        <v>784</v>
      </c>
      <c r="D105" s="1" t="s">
        <v>785</v>
      </c>
      <c r="E105" s="1">
        <v>4120</v>
      </c>
      <c r="F105" s="1" t="s">
        <v>786</v>
      </c>
      <c r="G105" s="1" t="s">
        <v>787</v>
      </c>
      <c r="H105" s="1" t="s">
        <v>788</v>
      </c>
      <c r="I105" s="1">
        <v>11390</v>
      </c>
      <c r="J105" s="1">
        <v>406</v>
      </c>
      <c r="K105" s="1" t="s">
        <v>789</v>
      </c>
      <c r="L105" s="1" t="s">
        <v>790</v>
      </c>
      <c r="M105" s="1" t="s">
        <v>791</v>
      </c>
      <c r="N105" t="s">
        <v>792</v>
      </c>
      <c r="O105" s="5" t="s">
        <v>793</v>
      </c>
      <c r="P105">
        <f t="shared" si="18"/>
        <v>7.4349784875179905E-3</v>
      </c>
      <c r="Q105">
        <f t="shared" si="19"/>
        <v>2.0532482745582049E-3</v>
      </c>
      <c r="R105">
        <f t="shared" si="20"/>
        <v>2.0937403954265313E-2</v>
      </c>
      <c r="S105">
        <f t="shared" si="21"/>
        <v>-6.049625225823225E-3</v>
      </c>
      <c r="T105">
        <f t="shared" si="22"/>
        <v>-4.6511711757308439E-3</v>
      </c>
      <c r="U105">
        <f t="shared" si="23"/>
        <v>-9.7927554110589649E-2</v>
      </c>
      <c r="V105">
        <f t="shared" si="24"/>
        <v>-7.0642304992134244E-3</v>
      </c>
      <c r="W105">
        <f t="shared" si="25"/>
        <v>-4.3888523855685723E-4</v>
      </c>
      <c r="X105">
        <f t="shared" si="26"/>
        <v>-7.3619964410690823E-3</v>
      </c>
      <c r="Y105">
        <f t="shared" si="27"/>
        <v>-1.1567381278236441E-3</v>
      </c>
      <c r="Z105">
        <f t="shared" si="28"/>
        <v>-3.5902384184446001E-3</v>
      </c>
      <c r="AA105">
        <f t="shared" si="29"/>
        <v>-1.7592700456863355E-2</v>
      </c>
      <c r="AB105">
        <f t="shared" si="30"/>
        <v>-1.91344643382209E-2</v>
      </c>
      <c r="AC105">
        <f t="shared" si="31"/>
        <v>3.8500368392822963E-3</v>
      </c>
    </row>
    <row r="106" spans="1:29" ht="15.75" thickBot="1" x14ac:dyDescent="0.3">
      <c r="A106">
        <v>105</v>
      </c>
      <c r="B106" s="1">
        <v>133</v>
      </c>
      <c r="C106" s="1" t="s">
        <v>794</v>
      </c>
      <c r="D106" s="1">
        <v>448</v>
      </c>
      <c r="E106" s="1">
        <v>3981</v>
      </c>
      <c r="F106" s="1" t="s">
        <v>795</v>
      </c>
      <c r="G106" s="1">
        <v>47</v>
      </c>
      <c r="H106" s="1">
        <v>480</v>
      </c>
      <c r="I106" s="1">
        <v>11393</v>
      </c>
      <c r="J106" s="1" t="s">
        <v>796</v>
      </c>
      <c r="K106" s="1" t="s">
        <v>797</v>
      </c>
      <c r="L106" s="1" t="s">
        <v>790</v>
      </c>
      <c r="M106" s="1" t="s">
        <v>798</v>
      </c>
      <c r="N106" t="s">
        <v>799</v>
      </c>
      <c r="O106" s="5" t="s">
        <v>800</v>
      </c>
      <c r="P106">
        <f t="shared" si="18"/>
        <v>-1.4925650216675706E-2</v>
      </c>
      <c r="Q106">
        <f t="shared" si="19"/>
        <v>-1.2106352290318242E-2</v>
      </c>
      <c r="R106">
        <f t="shared" si="20"/>
        <v>-2.3167059281534418E-2</v>
      </c>
      <c r="S106">
        <f t="shared" si="21"/>
        <v>-3.4320119343254844E-2</v>
      </c>
      <c r="T106">
        <f t="shared" si="22"/>
        <v>5.6947100262996434E-3</v>
      </c>
      <c r="U106">
        <f t="shared" si="23"/>
        <v>-0.16623541904233022</v>
      </c>
      <c r="V106">
        <f t="shared" si="24"/>
        <v>8.3368074857740867E-4</v>
      </c>
      <c r="W106">
        <f t="shared" si="25"/>
        <v>2.6335425688795659E-4</v>
      </c>
      <c r="X106">
        <f t="shared" si="26"/>
        <v>-5.6811317428374971E-3</v>
      </c>
      <c r="Y106">
        <f t="shared" si="27"/>
        <v>-2.7236130764694958E-3</v>
      </c>
      <c r="Z106">
        <f t="shared" si="28"/>
        <v>0</v>
      </c>
      <c r="AA106">
        <f t="shared" si="29"/>
        <v>-4.9993634984437721E-3</v>
      </c>
      <c r="AB106">
        <f t="shared" si="30"/>
        <v>-1.3348874858687972E-2</v>
      </c>
      <c r="AC106">
        <f t="shared" si="31"/>
        <v>1.0873875882775483E-2</v>
      </c>
    </row>
    <row r="107" spans="1:29" ht="15.75" thickBot="1" x14ac:dyDescent="0.3">
      <c r="A107">
        <v>106</v>
      </c>
      <c r="B107" s="1" t="s">
        <v>801</v>
      </c>
      <c r="C107" s="1">
        <v>728</v>
      </c>
      <c r="D107" s="1" t="s">
        <v>802</v>
      </c>
      <c r="E107" s="1">
        <v>3981</v>
      </c>
      <c r="F107" s="1" t="s">
        <v>57</v>
      </c>
      <c r="G107" s="1" t="s">
        <v>803</v>
      </c>
      <c r="H107" s="1" t="s">
        <v>804</v>
      </c>
      <c r="I107" s="1">
        <v>11470</v>
      </c>
      <c r="J107" s="1" t="s">
        <v>805</v>
      </c>
      <c r="K107" s="1">
        <v>172</v>
      </c>
      <c r="L107" s="1" t="s">
        <v>806</v>
      </c>
      <c r="M107" s="1" t="s">
        <v>807</v>
      </c>
      <c r="N107" t="s">
        <v>343</v>
      </c>
      <c r="O107" s="5" t="s">
        <v>808</v>
      </c>
      <c r="P107">
        <f t="shared" si="18"/>
        <v>1.8779348242001143E-3</v>
      </c>
      <c r="Q107">
        <f t="shared" si="19"/>
        <v>7.5836282100986393E-3</v>
      </c>
      <c r="R107">
        <f t="shared" si="20"/>
        <v>-2.1433420602747381E-2</v>
      </c>
      <c r="S107">
        <f t="shared" si="21"/>
        <v>0</v>
      </c>
      <c r="T107">
        <f t="shared" si="22"/>
        <v>7.0443157511302966E-3</v>
      </c>
      <c r="U107">
        <f t="shared" si="23"/>
        <v>-3.8829300403544764E-2</v>
      </c>
      <c r="V107">
        <f t="shared" si="24"/>
        <v>5.4020492889947039E-3</v>
      </c>
      <c r="W107">
        <f t="shared" si="25"/>
        <v>6.7357994253006825E-3</v>
      </c>
      <c r="X107">
        <f t="shared" si="26"/>
        <v>-9.4575120061224528E-3</v>
      </c>
      <c r="Y107">
        <f t="shared" si="27"/>
        <v>-1.9167664800326879E-3</v>
      </c>
      <c r="Z107">
        <f t="shared" si="28"/>
        <v>-1.19961626670254E-3</v>
      </c>
      <c r="AA107">
        <f t="shared" si="29"/>
        <v>-3.4093186328196016E-3</v>
      </c>
      <c r="AB107">
        <f t="shared" si="30"/>
        <v>3.6065566244887701E-2</v>
      </c>
      <c r="AC107">
        <f t="shared" si="31"/>
        <v>-1.154564619737053E-3</v>
      </c>
    </row>
    <row r="108" spans="1:29" ht="15.75" thickBot="1" x14ac:dyDescent="0.3">
      <c r="A108">
        <v>107</v>
      </c>
      <c r="B108" s="1">
        <v>133</v>
      </c>
      <c r="C108" s="1">
        <v>731</v>
      </c>
      <c r="D108" s="1" t="s">
        <v>809</v>
      </c>
      <c r="E108" s="1">
        <v>3969</v>
      </c>
      <c r="F108" s="1" t="s">
        <v>810</v>
      </c>
      <c r="G108" s="1" t="s">
        <v>811</v>
      </c>
      <c r="H108" s="1">
        <v>483</v>
      </c>
      <c r="I108" s="1">
        <v>11459</v>
      </c>
      <c r="J108" s="1">
        <v>400</v>
      </c>
      <c r="K108" s="1" t="s">
        <v>812</v>
      </c>
      <c r="L108" s="1">
        <v>830</v>
      </c>
      <c r="M108" s="1" t="s">
        <v>813</v>
      </c>
      <c r="N108" t="s">
        <v>350</v>
      </c>
      <c r="O108" s="5" t="s">
        <v>814</v>
      </c>
      <c r="P108">
        <f t="shared" si="18"/>
        <v>-1.8779348242002089E-3</v>
      </c>
      <c r="Q108">
        <f t="shared" si="19"/>
        <v>4.1124115530925195E-3</v>
      </c>
      <c r="R108">
        <f t="shared" si="20"/>
        <v>-1.3084084279965984E-2</v>
      </c>
      <c r="S108">
        <f t="shared" si="21"/>
        <v>-3.0188702172517885E-3</v>
      </c>
      <c r="T108">
        <f t="shared" si="22"/>
        <v>1.235148364922729E-2</v>
      </c>
      <c r="U108">
        <f t="shared" si="23"/>
        <v>-5.9933641841180434E-2</v>
      </c>
      <c r="V108">
        <f t="shared" si="24"/>
        <v>8.285004616413157E-4</v>
      </c>
      <c r="W108">
        <f t="shared" si="25"/>
        <v>-9.594836969681669E-4</v>
      </c>
      <c r="X108">
        <f t="shared" si="26"/>
        <v>2.5003125520938217E-4</v>
      </c>
      <c r="Y108">
        <f t="shared" si="27"/>
        <v>1.1627230988050617E-4</v>
      </c>
      <c r="Z108">
        <f t="shared" si="28"/>
        <v>-3.7279821902199898E-3</v>
      </c>
      <c r="AA108">
        <f t="shared" si="29"/>
        <v>7.5203532672353307E-3</v>
      </c>
      <c r="AB108">
        <f t="shared" si="30"/>
        <v>1.0051935843872824E-3</v>
      </c>
      <c r="AC108">
        <f t="shared" si="31"/>
        <v>4.2269024631894003E-3</v>
      </c>
    </row>
    <row r="109" spans="1:29" ht="15.75" thickBot="1" x14ac:dyDescent="0.3">
      <c r="A109">
        <v>108</v>
      </c>
      <c r="B109" s="1">
        <v>130</v>
      </c>
      <c r="C109" s="1" t="s">
        <v>815</v>
      </c>
      <c r="D109" s="1">
        <v>443</v>
      </c>
      <c r="E109" s="1">
        <v>4035</v>
      </c>
      <c r="F109" s="1" t="s">
        <v>816</v>
      </c>
      <c r="G109" s="1" t="s">
        <v>817</v>
      </c>
      <c r="H109" s="1">
        <v>484</v>
      </c>
      <c r="I109" s="1">
        <v>11450</v>
      </c>
      <c r="J109" s="1">
        <v>400</v>
      </c>
      <c r="K109" s="1" t="s">
        <v>818</v>
      </c>
      <c r="L109" s="1" t="s">
        <v>819</v>
      </c>
      <c r="M109" s="1" t="s">
        <v>820</v>
      </c>
      <c r="N109" t="s">
        <v>821</v>
      </c>
      <c r="O109" s="5" t="s">
        <v>822</v>
      </c>
      <c r="P109">
        <f t="shared" si="18"/>
        <v>-2.2814677766171399E-2</v>
      </c>
      <c r="Q109">
        <f t="shared" si="19"/>
        <v>2.595807182025896E-3</v>
      </c>
      <c r="R109">
        <f t="shared" si="20"/>
        <v>2.3294042512863784E-2</v>
      </c>
      <c r="S109">
        <f t="shared" si="21"/>
        <v>1.6492127920983719E-2</v>
      </c>
      <c r="T109">
        <f t="shared" si="22"/>
        <v>1.3630170215600502E-3</v>
      </c>
      <c r="U109">
        <f t="shared" si="23"/>
        <v>-2.8103778634064741E-2</v>
      </c>
      <c r="V109">
        <f t="shared" si="24"/>
        <v>2.0682530640590605E-3</v>
      </c>
      <c r="W109">
        <f t="shared" si="25"/>
        <v>-7.8571744406254261E-4</v>
      </c>
      <c r="X109">
        <f t="shared" si="26"/>
        <v>0</v>
      </c>
      <c r="Y109">
        <f t="shared" si="27"/>
        <v>2.7864873480808595E-3</v>
      </c>
      <c r="Z109">
        <f t="shared" si="28"/>
        <v>-1.358584700350925E-2</v>
      </c>
      <c r="AA109">
        <f t="shared" si="29"/>
        <v>-1.4887889114382671E-2</v>
      </c>
      <c r="AB109">
        <f t="shared" si="30"/>
        <v>-1.3712702227237555E-2</v>
      </c>
      <c r="AC109">
        <f t="shared" si="31"/>
        <v>-4.2495543155455298E-3</v>
      </c>
    </row>
    <row r="110" spans="1:29" ht="15.75" thickBot="1" x14ac:dyDescent="0.3">
      <c r="A110">
        <v>109</v>
      </c>
      <c r="B110" s="1">
        <v>130</v>
      </c>
      <c r="C110" s="1" t="s">
        <v>707</v>
      </c>
      <c r="D110" s="1" t="s">
        <v>823</v>
      </c>
      <c r="E110" s="1">
        <v>3903</v>
      </c>
      <c r="F110" s="1" t="s">
        <v>824</v>
      </c>
      <c r="G110" s="1">
        <v>40</v>
      </c>
      <c r="H110" s="1">
        <v>478</v>
      </c>
      <c r="I110" s="1">
        <v>11337</v>
      </c>
      <c r="J110" s="1" t="s">
        <v>825</v>
      </c>
      <c r="K110" s="1">
        <v>171</v>
      </c>
      <c r="L110" s="1" t="s">
        <v>826</v>
      </c>
      <c r="M110" s="1" t="s">
        <v>827</v>
      </c>
      <c r="N110" t="s">
        <v>828</v>
      </c>
      <c r="O110" s="5" t="s">
        <v>829</v>
      </c>
      <c r="P110">
        <f t="shared" si="18"/>
        <v>0</v>
      </c>
      <c r="Q110">
        <f t="shared" si="19"/>
        <v>-4.1017284742178471E-3</v>
      </c>
      <c r="R110">
        <f t="shared" si="20"/>
        <v>-1.5239689915571692E-2</v>
      </c>
      <c r="S110">
        <f t="shared" si="21"/>
        <v>-3.3260813523434178E-2</v>
      </c>
      <c r="T110">
        <f t="shared" si="22"/>
        <v>-2.2963121508448706E-2</v>
      </c>
      <c r="U110">
        <f t="shared" si="23"/>
        <v>-3.4401426717332324E-2</v>
      </c>
      <c r="V110">
        <f t="shared" si="24"/>
        <v>-1.2474174225175688E-2</v>
      </c>
      <c r="W110">
        <f t="shared" si="25"/>
        <v>-9.9180169647870471E-3</v>
      </c>
      <c r="X110">
        <f t="shared" si="26"/>
        <v>-1.1313759900273404E-2</v>
      </c>
      <c r="Y110">
        <f t="shared" si="27"/>
        <v>-8.7336799687545534E-3</v>
      </c>
      <c r="Z110">
        <f t="shared" si="28"/>
        <v>1.4188075266215175E-2</v>
      </c>
      <c r="AA110">
        <f t="shared" si="29"/>
        <v>-9.7391047625416081E-3</v>
      </c>
      <c r="AB110">
        <f t="shared" si="30"/>
        <v>-2.7188368129111351E-2</v>
      </c>
      <c r="AC110">
        <f t="shared" si="31"/>
        <v>9.5093629100862713E-4</v>
      </c>
    </row>
    <row r="111" spans="1:29" ht="15.75" thickBot="1" x14ac:dyDescent="0.3">
      <c r="A111">
        <v>110</v>
      </c>
      <c r="B111" s="1" t="s">
        <v>830</v>
      </c>
      <c r="C111" s="1" t="s">
        <v>831</v>
      </c>
      <c r="D111" s="1">
        <v>428</v>
      </c>
      <c r="E111" s="1">
        <v>3844</v>
      </c>
      <c r="F111" s="1" t="s">
        <v>832</v>
      </c>
      <c r="G111" s="1" t="s">
        <v>833</v>
      </c>
      <c r="H111" s="1">
        <v>476</v>
      </c>
      <c r="I111" s="1">
        <v>11200</v>
      </c>
      <c r="J111" s="1" t="s">
        <v>834</v>
      </c>
      <c r="K111" s="1" t="s">
        <v>492</v>
      </c>
      <c r="L111" s="1" t="s">
        <v>835</v>
      </c>
      <c r="M111" s="1" t="s">
        <v>836</v>
      </c>
      <c r="N111" t="s">
        <v>837</v>
      </c>
      <c r="O111" s="5" t="s">
        <v>838</v>
      </c>
      <c r="P111">
        <f t="shared" si="18"/>
        <v>-2.4450334249831382E-2</v>
      </c>
      <c r="Q111">
        <f t="shared" si="19"/>
        <v>-1.4351012130164056E-2</v>
      </c>
      <c r="R111">
        <f t="shared" si="20"/>
        <v>-1.920688454776719E-2</v>
      </c>
      <c r="S111">
        <f t="shared" si="21"/>
        <v>-1.5231997090431836E-2</v>
      </c>
      <c r="T111">
        <f t="shared" si="22"/>
        <v>3.6492076448768382E-2</v>
      </c>
      <c r="U111">
        <f t="shared" si="23"/>
        <v>2.7858328128396517E-2</v>
      </c>
      <c r="V111">
        <f t="shared" si="24"/>
        <v>-4.1928782600359274E-3</v>
      </c>
      <c r="W111">
        <f t="shared" si="25"/>
        <v>-1.2157934734412715E-2</v>
      </c>
      <c r="X111">
        <f t="shared" si="26"/>
        <v>-1.0165271776850724E-2</v>
      </c>
      <c r="Y111">
        <f t="shared" si="27"/>
        <v>-5.2770571008437812E-3</v>
      </c>
      <c r="Z111">
        <f t="shared" si="28"/>
        <v>5.5235491058341826E-3</v>
      </c>
      <c r="AA111">
        <f t="shared" si="29"/>
        <v>2.0713094555787962E-2</v>
      </c>
      <c r="AB111">
        <f t="shared" si="30"/>
        <v>2.0488746181221179E-2</v>
      </c>
      <c r="AC111">
        <f t="shared" si="31"/>
        <v>-2.3790384049904869E-3</v>
      </c>
    </row>
    <row r="112" spans="1:29" ht="15.75" thickBot="1" x14ac:dyDescent="0.3">
      <c r="A112">
        <v>111</v>
      </c>
      <c r="B112" s="1" t="s">
        <v>839</v>
      </c>
      <c r="C112" s="1">
        <v>740</v>
      </c>
      <c r="D112" s="1" t="s">
        <v>840</v>
      </c>
      <c r="E112" s="1">
        <v>3900</v>
      </c>
      <c r="F112" s="1" t="s">
        <v>841</v>
      </c>
      <c r="G112" s="1" t="s">
        <v>842</v>
      </c>
      <c r="H112" s="1" t="s">
        <v>843</v>
      </c>
      <c r="I112" s="1">
        <v>11300</v>
      </c>
      <c r="J112" s="1">
        <v>389</v>
      </c>
      <c r="K112" s="1">
        <v>171</v>
      </c>
      <c r="L112" s="1" t="s">
        <v>844</v>
      </c>
      <c r="M112" s="1" t="s">
        <v>845</v>
      </c>
      <c r="N112" t="s">
        <v>778</v>
      </c>
      <c r="O112" s="5" t="s">
        <v>846</v>
      </c>
      <c r="P112">
        <f t="shared" si="18"/>
        <v>0.1085086372567213</v>
      </c>
      <c r="Q112">
        <f t="shared" si="19"/>
        <v>2.8093659870793E-2</v>
      </c>
      <c r="R112">
        <f t="shared" si="20"/>
        <v>4.3211660357609059E-2</v>
      </c>
      <c r="S112">
        <f t="shared" si="21"/>
        <v>1.4463062027554659E-2</v>
      </c>
      <c r="T112">
        <f t="shared" si="22"/>
        <v>1.6106985262506777E-2</v>
      </c>
      <c r="U112">
        <f t="shared" si="23"/>
        <v>3.2530971884387458E-2</v>
      </c>
      <c r="V112">
        <f t="shared" si="24"/>
        <v>1.6792615197199939E-3</v>
      </c>
      <c r="W112">
        <f t="shared" si="25"/>
        <v>8.8889474172459942E-3</v>
      </c>
      <c r="X112">
        <f t="shared" si="26"/>
        <v>-6.4061718124115161E-3</v>
      </c>
      <c r="Y112">
        <f t="shared" si="27"/>
        <v>5.2770571008438193E-3</v>
      </c>
      <c r="Z112">
        <f t="shared" si="28"/>
        <v>4.1823565774785736E-3</v>
      </c>
      <c r="AA112">
        <f t="shared" si="29"/>
        <v>-3.5335725813111273E-3</v>
      </c>
      <c r="AB112">
        <f t="shared" si="30"/>
        <v>-1.8049578934378748E-2</v>
      </c>
      <c r="AC112">
        <f t="shared" si="31"/>
        <v>-2.0209596215067576E-3</v>
      </c>
    </row>
    <row r="113" spans="1:29" ht="15.75" thickBot="1" x14ac:dyDescent="0.3">
      <c r="A113">
        <v>112</v>
      </c>
      <c r="B113" s="1" t="s">
        <v>847</v>
      </c>
      <c r="C113" s="1">
        <v>739</v>
      </c>
      <c r="D113" s="1">
        <v>442</v>
      </c>
      <c r="E113" s="1">
        <v>3868</v>
      </c>
      <c r="F113" s="1" t="s">
        <v>848</v>
      </c>
      <c r="G113" s="1">
        <v>41</v>
      </c>
      <c r="H113" s="1" t="s">
        <v>849</v>
      </c>
      <c r="I113" s="1">
        <v>11340</v>
      </c>
      <c r="J113" s="1" t="s">
        <v>850</v>
      </c>
      <c r="K113" s="1" t="s">
        <v>851</v>
      </c>
      <c r="L113" s="1">
        <v>850</v>
      </c>
      <c r="M113" s="1" t="s">
        <v>852</v>
      </c>
      <c r="N113" t="s">
        <v>478</v>
      </c>
      <c r="O113" s="5" t="s">
        <v>853</v>
      </c>
      <c r="P113">
        <f t="shared" si="18"/>
        <v>7.7492462462327161E-3</v>
      </c>
      <c r="Q113">
        <f t="shared" si="19"/>
        <v>-1.3522652500136498E-3</v>
      </c>
      <c r="R113">
        <f t="shared" si="20"/>
        <v>-1.1024973861707595E-2</v>
      </c>
      <c r="S113">
        <f t="shared" si="21"/>
        <v>-8.2389755445528446E-3</v>
      </c>
      <c r="T113">
        <f t="shared" si="22"/>
        <v>8.2304991365154435E-3</v>
      </c>
      <c r="U113">
        <f t="shared" si="23"/>
        <v>-3.5696687422412415E-2</v>
      </c>
      <c r="V113">
        <f t="shared" si="24"/>
        <v>9.8091154870403076E-3</v>
      </c>
      <c r="W113">
        <f t="shared" si="25"/>
        <v>3.5335725813110445E-3</v>
      </c>
      <c r="X113">
        <f t="shared" si="26"/>
        <v>-3.0896008098948041E-3</v>
      </c>
      <c r="Y113">
        <f t="shared" si="27"/>
        <v>-5.8496638111456484E-4</v>
      </c>
      <c r="Z113">
        <f t="shared" si="28"/>
        <v>1.3502514747699932E-2</v>
      </c>
      <c r="AA113">
        <f t="shared" si="29"/>
        <v>2.7032663582073034E-3</v>
      </c>
      <c r="AB113">
        <f t="shared" si="30"/>
        <v>2.3730121362493931E-2</v>
      </c>
      <c r="AC113">
        <f t="shared" si="31"/>
        <v>-7.7125310996007945E-3</v>
      </c>
    </row>
    <row r="114" spans="1:29" ht="15.75" thickBot="1" x14ac:dyDescent="0.3">
      <c r="A114">
        <v>113</v>
      </c>
      <c r="B114" s="1" t="s">
        <v>854</v>
      </c>
      <c r="C114" s="1">
        <v>739</v>
      </c>
      <c r="D114" s="1">
        <v>444</v>
      </c>
      <c r="E114" s="1">
        <v>3860</v>
      </c>
      <c r="F114" s="1" t="s">
        <v>855</v>
      </c>
      <c r="G114" s="1" t="s">
        <v>856</v>
      </c>
      <c r="H114" s="1">
        <v>490</v>
      </c>
      <c r="I114" s="1">
        <v>11193</v>
      </c>
      <c r="J114" s="1" t="s">
        <v>857</v>
      </c>
      <c r="K114" s="1">
        <v>170</v>
      </c>
      <c r="L114" s="1">
        <v>830</v>
      </c>
      <c r="M114" s="1" t="s">
        <v>858</v>
      </c>
      <c r="N114" t="s">
        <v>859</v>
      </c>
      <c r="O114" s="5" t="s">
        <v>860</v>
      </c>
      <c r="P114">
        <f t="shared" si="18"/>
        <v>2.0834086902842053E-2</v>
      </c>
      <c r="Q114">
        <f t="shared" si="19"/>
        <v>0</v>
      </c>
      <c r="R114">
        <f t="shared" si="20"/>
        <v>4.514680354526613E-3</v>
      </c>
      <c r="S114">
        <f t="shared" si="21"/>
        <v>-2.0703941143084019E-3</v>
      </c>
      <c r="T114">
        <f t="shared" si="22"/>
        <v>-1.6418197012481643E-2</v>
      </c>
      <c r="U114">
        <f t="shared" si="23"/>
        <v>3.8751559966163307E-2</v>
      </c>
      <c r="V114">
        <f t="shared" si="24"/>
        <v>1.7499159866492087E-2</v>
      </c>
      <c r="W114">
        <f t="shared" si="25"/>
        <v>-1.3047715392475519E-2</v>
      </c>
      <c r="X114">
        <f t="shared" si="26"/>
        <v>-6.4674911764395718E-3</v>
      </c>
      <c r="Y114">
        <f t="shared" si="27"/>
        <v>-5.2801530712834749E-3</v>
      </c>
      <c r="Z114">
        <f t="shared" si="28"/>
        <v>-2.3810648693718559E-2</v>
      </c>
      <c r="AA114">
        <f t="shared" si="29"/>
        <v>-7.8178331151641644E-3</v>
      </c>
      <c r="AB114">
        <f t="shared" si="30"/>
        <v>-2.1296889178833614E-2</v>
      </c>
      <c r="AC114">
        <f t="shared" si="31"/>
        <v>4.4339889342613547E-3</v>
      </c>
    </row>
    <row r="115" spans="1:29" ht="15.75" thickBot="1" x14ac:dyDescent="0.3">
      <c r="A115">
        <v>114</v>
      </c>
      <c r="B115" s="1" t="s">
        <v>861</v>
      </c>
      <c r="C115" s="1" t="s">
        <v>862</v>
      </c>
      <c r="D115" s="1" t="s">
        <v>863</v>
      </c>
      <c r="E115" s="1">
        <v>3835</v>
      </c>
      <c r="F115" s="1" t="s">
        <v>864</v>
      </c>
      <c r="G115" s="1" t="s">
        <v>865</v>
      </c>
      <c r="H115" s="1" t="s">
        <v>866</v>
      </c>
      <c r="I115" s="1">
        <v>11350</v>
      </c>
      <c r="J115" s="1" t="s">
        <v>867</v>
      </c>
      <c r="K115" s="1">
        <v>170</v>
      </c>
      <c r="L115" s="1">
        <v>821</v>
      </c>
      <c r="M115" s="1" t="s">
        <v>868</v>
      </c>
      <c r="N115" t="s">
        <v>869</v>
      </c>
      <c r="O115" s="5" t="s">
        <v>870</v>
      </c>
      <c r="P115">
        <f t="shared" si="18"/>
        <v>-7.5888601528213218E-3</v>
      </c>
      <c r="Q115">
        <f t="shared" si="19"/>
        <v>-1.0200700488022789E-2</v>
      </c>
      <c r="R115">
        <f t="shared" si="20"/>
        <v>-2.0290842267808701E-3</v>
      </c>
      <c r="S115">
        <f t="shared" si="21"/>
        <v>-6.4977486575200074E-3</v>
      </c>
      <c r="T115">
        <f t="shared" si="22"/>
        <v>2.7287869249385661E-2</v>
      </c>
      <c r="U115">
        <f t="shared" si="23"/>
        <v>-5.8456631045495554E-2</v>
      </c>
      <c r="V115">
        <f t="shared" si="24"/>
        <v>-2.7098565800493732E-2</v>
      </c>
      <c r="W115">
        <f t="shared" si="25"/>
        <v>1.3929161020281201E-2</v>
      </c>
      <c r="X115">
        <f t="shared" si="26"/>
        <v>-4.1612543792052745E-3</v>
      </c>
      <c r="Y115">
        <f t="shared" si="27"/>
        <v>0</v>
      </c>
      <c r="Z115">
        <f t="shared" si="28"/>
        <v>-1.0902591338215388E-2</v>
      </c>
      <c r="AA115">
        <f t="shared" si="29"/>
        <v>1.1238411728896064E-2</v>
      </c>
      <c r="AB115">
        <f t="shared" si="30"/>
        <v>-1.0703999815165646E-2</v>
      </c>
      <c r="AC115">
        <f t="shared" si="31"/>
        <v>-6.7502115473367583E-3</v>
      </c>
    </row>
    <row r="116" spans="1:29" ht="15.75" thickBot="1" x14ac:dyDescent="0.3">
      <c r="A116">
        <v>115</v>
      </c>
      <c r="B116" s="1">
        <v>147</v>
      </c>
      <c r="C116" s="1">
        <v>733</v>
      </c>
      <c r="D116" s="1" t="s">
        <v>536</v>
      </c>
      <c r="E116" s="1">
        <v>3859</v>
      </c>
      <c r="F116" s="1" t="s">
        <v>871</v>
      </c>
      <c r="G116" s="1" t="s">
        <v>872</v>
      </c>
      <c r="H116" s="1">
        <v>467</v>
      </c>
      <c r="I116" s="1">
        <v>11500</v>
      </c>
      <c r="J116" s="1" t="s">
        <v>867</v>
      </c>
      <c r="K116" s="1">
        <v>171</v>
      </c>
      <c r="L116" s="1" t="s">
        <v>873</v>
      </c>
      <c r="M116" s="1">
        <v>967</v>
      </c>
      <c r="N116" t="s">
        <v>874</v>
      </c>
      <c r="O116" s="5" t="s">
        <v>875</v>
      </c>
      <c r="P116">
        <f t="shared" si="18"/>
        <v>1.7845360320010387E-2</v>
      </c>
      <c r="Q116">
        <f t="shared" si="19"/>
        <v>2.0484814264724875E-3</v>
      </c>
      <c r="R116">
        <f t="shared" si="20"/>
        <v>4.2851078747036003E-2</v>
      </c>
      <c r="S116">
        <f t="shared" si="21"/>
        <v>6.2386477362622317E-3</v>
      </c>
      <c r="T116">
        <f t="shared" si="22"/>
        <v>-5.6374824066017385E-3</v>
      </c>
      <c r="U116">
        <f t="shared" si="23"/>
        <v>1.2361096823573926E-2</v>
      </c>
      <c r="V116">
        <f t="shared" si="24"/>
        <v>-2.097756763528132E-2</v>
      </c>
      <c r="W116">
        <f t="shared" si="25"/>
        <v>1.3129291441792802E-2</v>
      </c>
      <c r="X116">
        <f t="shared" si="26"/>
        <v>0</v>
      </c>
      <c r="Y116">
        <f t="shared" si="27"/>
        <v>5.8651194523980576E-3</v>
      </c>
      <c r="Z116">
        <f t="shared" si="28"/>
        <v>1.1023066008561788E-2</v>
      </c>
      <c r="AA116">
        <f t="shared" si="29"/>
        <v>6.2066827274380682E-4</v>
      </c>
      <c r="AB116">
        <f t="shared" si="30"/>
        <v>5.4627302281245627E-2</v>
      </c>
      <c r="AC116">
        <f t="shared" si="31"/>
        <v>-2.5977921893535127E-3</v>
      </c>
    </row>
    <row r="117" spans="1:29" ht="15.75" thickBot="1" x14ac:dyDescent="0.3">
      <c r="A117">
        <v>116</v>
      </c>
      <c r="B117" s="1" t="s">
        <v>876</v>
      </c>
      <c r="C117" s="1">
        <v>730</v>
      </c>
      <c r="D117" s="1" t="s">
        <v>877</v>
      </c>
      <c r="E117" s="1">
        <v>3865</v>
      </c>
      <c r="F117" s="1" t="s">
        <v>878</v>
      </c>
      <c r="G117" s="1" t="s">
        <v>879</v>
      </c>
      <c r="H117" s="1">
        <v>467</v>
      </c>
      <c r="I117" s="1">
        <v>11450</v>
      </c>
      <c r="J117" s="1" t="s">
        <v>880</v>
      </c>
      <c r="K117" s="1">
        <v>170</v>
      </c>
      <c r="L117" s="1" t="s">
        <v>881</v>
      </c>
      <c r="M117" s="1" t="s">
        <v>882</v>
      </c>
      <c r="N117" t="s">
        <v>883</v>
      </c>
      <c r="O117" s="5" t="s">
        <v>884</v>
      </c>
      <c r="P117">
        <f t="shared" si="18"/>
        <v>-3.453510912181474E-2</v>
      </c>
      <c r="Q117">
        <f t="shared" si="19"/>
        <v>-4.1011677442146779E-3</v>
      </c>
      <c r="R117">
        <f t="shared" si="20"/>
        <v>-4.3252595830009966E-4</v>
      </c>
      <c r="S117">
        <f t="shared" si="21"/>
        <v>1.5535994839035931E-3</v>
      </c>
      <c r="T117">
        <f t="shared" si="22"/>
        <v>3.2610468249201588E-4</v>
      </c>
      <c r="U117">
        <f t="shared" si="23"/>
        <v>-3.627664822013197E-2</v>
      </c>
      <c r="V117">
        <f t="shared" si="24"/>
        <v>0</v>
      </c>
      <c r="W117">
        <f t="shared" si="25"/>
        <v>-4.3573053689557007E-3</v>
      </c>
      <c r="X117">
        <f t="shared" si="26"/>
        <v>3.6420435679566936E-3</v>
      </c>
      <c r="Y117">
        <f t="shared" si="27"/>
        <v>-5.8651194523981339E-3</v>
      </c>
      <c r="Z117">
        <f t="shared" si="28"/>
        <v>-4.2252733833579173E-3</v>
      </c>
      <c r="AA117">
        <f t="shared" si="29"/>
        <v>2.891369217957625E-3</v>
      </c>
      <c r="AB117">
        <f t="shared" si="30"/>
        <v>3.7071476924988606E-2</v>
      </c>
      <c r="AC117">
        <f t="shared" si="31"/>
        <v>-1.4187923454222203E-2</v>
      </c>
    </row>
    <row r="118" spans="1:29" ht="15.75" thickBot="1" x14ac:dyDescent="0.3">
      <c r="A118">
        <v>117</v>
      </c>
      <c r="B118" s="1">
        <v>138</v>
      </c>
      <c r="C118" s="1">
        <v>732</v>
      </c>
      <c r="D118" s="1" t="s">
        <v>885</v>
      </c>
      <c r="E118" s="1">
        <v>3904</v>
      </c>
      <c r="F118" s="1" t="s">
        <v>886</v>
      </c>
      <c r="G118" s="1" t="s">
        <v>887</v>
      </c>
      <c r="H118" s="1" t="s">
        <v>888</v>
      </c>
      <c r="I118" s="1">
        <v>11309</v>
      </c>
      <c r="J118" s="1">
        <v>384</v>
      </c>
      <c r="K118" s="1" t="s">
        <v>330</v>
      </c>
      <c r="L118" s="1" t="s">
        <v>889</v>
      </c>
      <c r="M118" s="1" t="s">
        <v>97</v>
      </c>
      <c r="N118" t="s">
        <v>890</v>
      </c>
      <c r="O118" s="5" t="s">
        <v>891</v>
      </c>
      <c r="P118">
        <f t="shared" si="18"/>
        <v>-2.8643792499716877E-2</v>
      </c>
      <c r="Q118">
        <f t="shared" si="19"/>
        <v>2.7359798188748455E-3</v>
      </c>
      <c r="R118">
        <f t="shared" si="20"/>
        <v>8.4006956074769192E-3</v>
      </c>
      <c r="S118">
        <f t="shared" si="21"/>
        <v>1.003998651146077E-2</v>
      </c>
      <c r="T118">
        <f t="shared" si="22"/>
        <v>1.60641695003714E-2</v>
      </c>
      <c r="U118">
        <f t="shared" si="23"/>
        <v>-1.8773857298492583E-2</v>
      </c>
      <c r="V118">
        <f t="shared" si="24"/>
        <v>-3.2171609517755752E-3</v>
      </c>
      <c r="W118">
        <f t="shared" si="25"/>
        <v>-1.2390861111058702E-2</v>
      </c>
      <c r="X118">
        <f t="shared" si="26"/>
        <v>-2.8604882331364264E-3</v>
      </c>
      <c r="Y118">
        <f t="shared" si="27"/>
        <v>6.4497438478859186E-3</v>
      </c>
      <c r="Z118">
        <f t="shared" si="28"/>
        <v>4.3457335413063462E-3</v>
      </c>
      <c r="AA118">
        <f t="shared" si="29"/>
        <v>8.3175506469776346E-3</v>
      </c>
      <c r="AB118">
        <f t="shared" si="30"/>
        <v>8.2899826447303156E-3</v>
      </c>
      <c r="AC118">
        <f t="shared" si="31"/>
        <v>-7.4994492565808391E-3</v>
      </c>
    </row>
    <row r="119" spans="1:29" ht="15.75" thickBot="1" x14ac:dyDescent="0.3">
      <c r="A119">
        <v>118</v>
      </c>
      <c r="B119" s="1" t="s">
        <v>847</v>
      </c>
      <c r="C119" s="1" t="s">
        <v>892</v>
      </c>
      <c r="D119" s="1">
        <v>473</v>
      </c>
      <c r="E119" s="1">
        <v>3944</v>
      </c>
      <c r="F119" s="1" t="s">
        <v>209</v>
      </c>
      <c r="G119" s="1" t="s">
        <v>893</v>
      </c>
      <c r="H119" s="1" t="s">
        <v>888</v>
      </c>
      <c r="I119" s="1">
        <v>11500</v>
      </c>
      <c r="J119" s="1" t="s">
        <v>645</v>
      </c>
      <c r="K119" s="1">
        <v>173</v>
      </c>
      <c r="L119" s="1" t="s">
        <v>894</v>
      </c>
      <c r="M119" s="1" t="s">
        <v>895</v>
      </c>
      <c r="N119">
        <v>93</v>
      </c>
      <c r="O119" s="5" t="s">
        <v>896</v>
      </c>
      <c r="P119">
        <f t="shared" si="18"/>
        <v>3.2088314551500449E-2</v>
      </c>
      <c r="Q119">
        <f t="shared" si="19"/>
        <v>4.3620570801658279E-3</v>
      </c>
      <c r="R119">
        <f t="shared" si="20"/>
        <v>1.448066189027623E-2</v>
      </c>
      <c r="S119">
        <f t="shared" si="21"/>
        <v>1.0193768189543024E-2</v>
      </c>
      <c r="T119">
        <f t="shared" si="22"/>
        <v>-5.4958884280757472E-2</v>
      </c>
      <c r="U119">
        <f t="shared" si="23"/>
        <v>1.3152994262598765E-2</v>
      </c>
      <c r="V119">
        <f t="shared" si="24"/>
        <v>0</v>
      </c>
      <c r="W119">
        <f t="shared" si="25"/>
        <v>1.6748166480014405E-2</v>
      </c>
      <c r="X119">
        <f t="shared" si="26"/>
        <v>2.6038276413224194E-4</v>
      </c>
      <c r="Y119">
        <f t="shared" si="27"/>
        <v>1.1043413599631291E-2</v>
      </c>
      <c r="Z119">
        <f t="shared" si="28"/>
        <v>-2.426208615225894E-2</v>
      </c>
      <c r="AA119">
        <f t="shared" si="29"/>
        <v>-2.5163119007144054E-2</v>
      </c>
      <c r="AB119">
        <f t="shared" si="30"/>
        <v>-1.5788678735851016E-2</v>
      </c>
      <c r="AC119">
        <f t="shared" si="31"/>
        <v>1.139100344714207E-2</v>
      </c>
    </row>
    <row r="120" spans="1:29" ht="15.75" thickBot="1" x14ac:dyDescent="0.3">
      <c r="A120">
        <v>119</v>
      </c>
      <c r="B120" s="1">
        <v>130</v>
      </c>
      <c r="C120" s="1" t="s">
        <v>897</v>
      </c>
      <c r="D120" s="1" t="s">
        <v>823</v>
      </c>
      <c r="E120" s="1">
        <v>3846</v>
      </c>
      <c r="F120" s="1">
        <v>89</v>
      </c>
      <c r="G120" s="1" t="s">
        <v>898</v>
      </c>
      <c r="H120" s="1">
        <v>463</v>
      </c>
      <c r="I120" s="1">
        <v>11490</v>
      </c>
      <c r="J120" s="1" t="s">
        <v>899</v>
      </c>
      <c r="K120" s="1" t="s">
        <v>900</v>
      </c>
      <c r="L120" s="1" t="s">
        <v>901</v>
      </c>
      <c r="M120" s="1" t="s">
        <v>902</v>
      </c>
      <c r="N120" t="s">
        <v>903</v>
      </c>
      <c r="O120" s="5" t="s">
        <v>904</v>
      </c>
      <c r="P120">
        <f t="shared" si="18"/>
        <v>-9.1807549253122858E-2</v>
      </c>
      <c r="Q120">
        <f t="shared" si="19"/>
        <v>1.0418875116283234E-2</v>
      </c>
      <c r="R120">
        <f t="shared" si="20"/>
        <v>-8.0765308362368962E-2</v>
      </c>
      <c r="S120">
        <f t="shared" si="21"/>
        <v>-2.5161789573800955E-2</v>
      </c>
      <c r="T120">
        <f t="shared" si="22"/>
        <v>5.6338177182560642E-3</v>
      </c>
      <c r="U120">
        <f t="shared" si="23"/>
        <v>-1.3672339898785045E-2</v>
      </c>
      <c r="V120">
        <f t="shared" si="24"/>
        <v>-5.3850426308877106E-3</v>
      </c>
      <c r="W120">
        <f t="shared" si="25"/>
        <v>-8.6994350854010746E-4</v>
      </c>
      <c r="X120">
        <f t="shared" si="26"/>
        <v>1.241930580984228E-2</v>
      </c>
      <c r="Y120">
        <f t="shared" si="27"/>
        <v>-8.1254074439170917E-3</v>
      </c>
      <c r="Z120">
        <f t="shared" si="28"/>
        <v>2.0762836729457643E-2</v>
      </c>
      <c r="AA120">
        <f t="shared" si="29"/>
        <v>1.1158153205253381E-2</v>
      </c>
      <c r="AB120">
        <f t="shared" si="30"/>
        <v>-1.2333814255608503E-2</v>
      </c>
      <c r="AC120">
        <f t="shared" si="31"/>
        <v>8.176357408710087E-3</v>
      </c>
    </row>
    <row r="121" spans="1:29" ht="15.75" thickBot="1" x14ac:dyDescent="0.3">
      <c r="A121">
        <v>120</v>
      </c>
      <c r="B121" s="1">
        <v>129</v>
      </c>
      <c r="C121" s="1">
        <v>742</v>
      </c>
      <c r="D121" s="1">
        <v>448</v>
      </c>
      <c r="E121" s="1">
        <v>3898</v>
      </c>
      <c r="F121" s="1" t="s">
        <v>905</v>
      </c>
      <c r="G121" s="1" t="s">
        <v>906</v>
      </c>
      <c r="H121" s="1">
        <v>464</v>
      </c>
      <c r="I121" s="1">
        <v>11550</v>
      </c>
      <c r="J121" s="1" t="s">
        <v>907</v>
      </c>
      <c r="K121" s="1" t="s">
        <v>908</v>
      </c>
      <c r="L121" s="1" t="s">
        <v>909</v>
      </c>
      <c r="M121" s="1" t="s">
        <v>910</v>
      </c>
      <c r="N121" t="s">
        <v>903</v>
      </c>
      <c r="O121" s="5" t="s">
        <v>911</v>
      </c>
      <c r="P121">
        <f t="shared" si="18"/>
        <v>-7.7220460939102778E-3</v>
      </c>
      <c r="Q121">
        <f t="shared" si="19"/>
        <v>-1.2122029903801075E-3</v>
      </c>
      <c r="R121">
        <f t="shared" si="20"/>
        <v>2.6463152285421218E-2</v>
      </c>
      <c r="S121">
        <f t="shared" si="21"/>
        <v>1.3429953918781002E-2</v>
      </c>
      <c r="T121">
        <f t="shared" si="22"/>
        <v>4.4843124473285863E-3</v>
      </c>
      <c r="U121">
        <f t="shared" si="23"/>
        <v>-4.1363266522644743E-2</v>
      </c>
      <c r="V121">
        <f t="shared" si="24"/>
        <v>2.1574981400210927E-3</v>
      </c>
      <c r="W121">
        <f t="shared" si="25"/>
        <v>5.2083451071382597E-3</v>
      </c>
      <c r="X121">
        <f t="shared" si="26"/>
        <v>-2.5746667157800951E-3</v>
      </c>
      <c r="Y121">
        <f t="shared" si="27"/>
        <v>1.0434877292579714E-2</v>
      </c>
      <c r="Z121">
        <f t="shared" si="28"/>
        <v>-6.0620942192874299E-3</v>
      </c>
      <c r="AA121">
        <f t="shared" si="29"/>
        <v>-1.1367906745613389E-2</v>
      </c>
      <c r="AB121">
        <f t="shared" si="30"/>
        <v>0</v>
      </c>
      <c r="AC121">
        <f t="shared" si="31"/>
        <v>-2.4019596748475302E-3</v>
      </c>
    </row>
    <row r="122" spans="1:29" ht="15.75" thickBot="1" x14ac:dyDescent="0.3">
      <c r="A122">
        <v>121</v>
      </c>
      <c r="B122" s="1" t="s">
        <v>912</v>
      </c>
      <c r="C122" s="1">
        <v>744</v>
      </c>
      <c r="D122" s="1" t="s">
        <v>913</v>
      </c>
      <c r="E122" s="1">
        <v>3861</v>
      </c>
      <c r="F122" s="1" t="s">
        <v>905</v>
      </c>
      <c r="G122" s="1" t="s">
        <v>914</v>
      </c>
      <c r="H122" s="1" t="s">
        <v>915</v>
      </c>
      <c r="I122" s="1">
        <v>11499</v>
      </c>
      <c r="J122" s="1" t="s">
        <v>916</v>
      </c>
      <c r="K122" s="1" t="s">
        <v>917</v>
      </c>
      <c r="L122" s="1">
        <v>829</v>
      </c>
      <c r="M122" s="1" t="s">
        <v>918</v>
      </c>
      <c r="N122" t="s">
        <v>919</v>
      </c>
      <c r="O122" s="5" t="s">
        <v>920</v>
      </c>
      <c r="P122">
        <f t="shared" si="18"/>
        <v>-1.1774474211641305E-2</v>
      </c>
      <c r="Q122">
        <f t="shared" si="19"/>
        <v>2.691791665711353E-3</v>
      </c>
      <c r="R122">
        <f t="shared" si="20"/>
        <v>-2.8987536873252298E-2</v>
      </c>
      <c r="S122">
        <f t="shared" si="21"/>
        <v>-9.5373838032697961E-3</v>
      </c>
      <c r="T122">
        <f t="shared" si="22"/>
        <v>0</v>
      </c>
      <c r="U122">
        <f t="shared" si="23"/>
        <v>3.8762484822587338E-2</v>
      </c>
      <c r="V122">
        <f t="shared" si="24"/>
        <v>3.8718052239853501E-3</v>
      </c>
      <c r="W122">
        <f t="shared" si="25"/>
        <v>-4.4253619012748317E-3</v>
      </c>
      <c r="X122">
        <f t="shared" si="26"/>
        <v>-1.9787159511707404E-2</v>
      </c>
      <c r="Y122">
        <f t="shared" si="27"/>
        <v>3.7990030149261203E-3</v>
      </c>
      <c r="Z122">
        <f t="shared" si="28"/>
        <v>8.1148631584452343E-3</v>
      </c>
      <c r="AA122">
        <f t="shared" si="29"/>
        <v>2.6187622989916693E-3</v>
      </c>
      <c r="AB122">
        <f t="shared" si="30"/>
        <v>-1.1165961660289582E-2</v>
      </c>
      <c r="AC122">
        <f t="shared" si="31"/>
        <v>1.5988595994480364E-2</v>
      </c>
    </row>
    <row r="123" spans="1:29" ht="15.75" thickBot="1" x14ac:dyDescent="0.3">
      <c r="A123">
        <v>122</v>
      </c>
      <c r="B123" s="1" t="s">
        <v>921</v>
      </c>
      <c r="C123" s="1">
        <v>748</v>
      </c>
      <c r="D123" s="1" t="s">
        <v>922</v>
      </c>
      <c r="E123" s="1">
        <v>3848</v>
      </c>
      <c r="F123" s="1">
        <v>90</v>
      </c>
      <c r="G123" s="1" t="s">
        <v>923</v>
      </c>
      <c r="H123" s="1">
        <v>467</v>
      </c>
      <c r="I123" s="1">
        <v>11295</v>
      </c>
      <c r="J123" s="1" t="s">
        <v>924</v>
      </c>
      <c r="K123" s="1">
        <v>175</v>
      </c>
      <c r="L123" s="1" t="s">
        <v>925</v>
      </c>
      <c r="M123" s="1" t="s">
        <v>926</v>
      </c>
      <c r="N123" t="s">
        <v>927</v>
      </c>
      <c r="O123" s="5" t="s">
        <v>928</v>
      </c>
      <c r="P123">
        <f t="shared" si="18"/>
        <v>-3.92958694908892E-3</v>
      </c>
      <c r="Q123">
        <f t="shared" si="19"/>
        <v>5.3619431413853731E-3</v>
      </c>
      <c r="R123">
        <f t="shared" si="20"/>
        <v>2.2975301651899542E-4</v>
      </c>
      <c r="S123">
        <f t="shared" si="21"/>
        <v>-3.3726844786392302E-3</v>
      </c>
      <c r="T123">
        <f t="shared" si="22"/>
        <v>6.6889881507964889E-3</v>
      </c>
      <c r="U123">
        <f t="shared" si="23"/>
        <v>3.0771658666753687E-2</v>
      </c>
      <c r="V123">
        <f t="shared" si="24"/>
        <v>2.5729002186567524E-3</v>
      </c>
      <c r="W123">
        <f t="shared" si="25"/>
        <v>-1.7899925146561153E-2</v>
      </c>
      <c r="X123">
        <f t="shared" si="26"/>
        <v>9.4216870725380535E-3</v>
      </c>
      <c r="Y123">
        <f t="shared" si="27"/>
        <v>5.3859065621463626E-3</v>
      </c>
      <c r="Z123">
        <f t="shared" si="28"/>
        <v>3.0111434976874221E-3</v>
      </c>
      <c r="AA123">
        <f t="shared" si="29"/>
        <v>1.2991919994186632E-2</v>
      </c>
      <c r="AB123">
        <f t="shared" si="30"/>
        <v>-2.2041005176068836E-3</v>
      </c>
      <c r="AC123">
        <f t="shared" si="31"/>
        <v>-5.0419316299835449E-3</v>
      </c>
    </row>
    <row r="124" spans="1:29" ht="15.75" thickBot="1" x14ac:dyDescent="0.3">
      <c r="A124">
        <v>123</v>
      </c>
      <c r="B124" s="1" t="s">
        <v>929</v>
      </c>
      <c r="C124" s="1">
        <v>746</v>
      </c>
      <c r="D124" s="1" t="s">
        <v>930</v>
      </c>
      <c r="E124" s="1">
        <v>3900</v>
      </c>
      <c r="F124" s="1">
        <v>88</v>
      </c>
      <c r="G124" s="1" t="s">
        <v>931</v>
      </c>
      <c r="H124" s="1" t="s">
        <v>932</v>
      </c>
      <c r="I124" s="1">
        <v>11220</v>
      </c>
      <c r="J124" s="1">
        <v>414</v>
      </c>
      <c r="K124" s="1">
        <v>174</v>
      </c>
      <c r="L124" s="1" t="s">
        <v>933</v>
      </c>
      <c r="M124" s="1" t="s">
        <v>934</v>
      </c>
      <c r="N124" t="s">
        <v>848</v>
      </c>
      <c r="O124" s="5" t="s">
        <v>814</v>
      </c>
      <c r="P124">
        <f t="shared" si="18"/>
        <v>-5.8284657519593011E-2</v>
      </c>
      <c r="Q124">
        <f t="shared" si="19"/>
        <v>-2.6773777707164029E-3</v>
      </c>
      <c r="R124">
        <f t="shared" si="20"/>
        <v>-4.1436523376553692E-3</v>
      </c>
      <c r="S124">
        <f t="shared" si="21"/>
        <v>1.3423020332140771E-2</v>
      </c>
      <c r="T124">
        <f t="shared" si="22"/>
        <v>-2.2472855852058628E-2</v>
      </c>
      <c r="U124">
        <f t="shared" si="23"/>
        <v>2.2225911783634953E-2</v>
      </c>
      <c r="V124">
        <f t="shared" si="24"/>
        <v>-7.0914662714822189E-3</v>
      </c>
      <c r="W124">
        <f t="shared" si="25"/>
        <v>-6.6622498254163285E-3</v>
      </c>
      <c r="X124">
        <f t="shared" si="26"/>
        <v>7.5483871818562365E-2</v>
      </c>
      <c r="Y124">
        <f t="shared" si="27"/>
        <v>-5.7306747089849834E-3</v>
      </c>
      <c r="Z124">
        <f t="shared" si="28"/>
        <v>-6.5154670645227314E-3</v>
      </c>
      <c r="AA124">
        <f t="shared" si="29"/>
        <v>-1.7185237806643803E-2</v>
      </c>
      <c r="AB124">
        <f t="shared" si="30"/>
        <v>9.4433555617247818E-3</v>
      </c>
      <c r="AC124">
        <f t="shared" si="31"/>
        <v>1.3900469118365471E-2</v>
      </c>
    </row>
    <row r="125" spans="1:29" ht="15.75" thickBot="1" x14ac:dyDescent="0.3">
      <c r="A125">
        <v>124</v>
      </c>
      <c r="B125" s="1" t="s">
        <v>935</v>
      </c>
      <c r="C125" s="1">
        <v>754</v>
      </c>
      <c r="D125" s="1" t="s">
        <v>936</v>
      </c>
      <c r="E125" s="1">
        <v>3822</v>
      </c>
      <c r="F125" s="1" t="s">
        <v>937</v>
      </c>
      <c r="G125" s="1" t="s">
        <v>938</v>
      </c>
      <c r="H125" s="1" t="s">
        <v>939</v>
      </c>
      <c r="I125" s="1">
        <v>11301</v>
      </c>
      <c r="J125" s="1">
        <v>414</v>
      </c>
      <c r="K125" s="1">
        <v>168</v>
      </c>
      <c r="L125" s="1">
        <v>827</v>
      </c>
      <c r="M125" s="1" t="s">
        <v>940</v>
      </c>
      <c r="N125" t="s">
        <v>941</v>
      </c>
      <c r="O125" s="5" t="s">
        <v>769</v>
      </c>
      <c r="P125">
        <f t="shared" si="18"/>
        <v>-4.7872388459439051E-2</v>
      </c>
      <c r="Q125">
        <f t="shared" si="19"/>
        <v>1.0666767804195228E-2</v>
      </c>
      <c r="R125">
        <f t="shared" si="20"/>
        <v>-5.7443412722239226E-2</v>
      </c>
      <c r="S125">
        <f t="shared" si="21"/>
        <v>-2.0202707317519466E-2</v>
      </c>
      <c r="T125">
        <f t="shared" si="22"/>
        <v>-1.3154321791092638E-2</v>
      </c>
      <c r="U125">
        <f t="shared" si="23"/>
        <v>-3.7749827049563797E-2</v>
      </c>
      <c r="V125">
        <f t="shared" si="24"/>
        <v>-1.062340614219949E-2</v>
      </c>
      <c r="W125">
        <f t="shared" si="25"/>
        <v>7.1933172834635455E-3</v>
      </c>
      <c r="X125">
        <f t="shared" si="26"/>
        <v>0</v>
      </c>
      <c r="Y125">
        <f t="shared" si="27"/>
        <v>-3.5091319811270061E-2</v>
      </c>
      <c r="Z125">
        <f t="shared" si="28"/>
        <v>1.0888634552317453E-3</v>
      </c>
      <c r="AA125">
        <f t="shared" si="29"/>
        <v>-7.5925704821708222E-3</v>
      </c>
      <c r="AB125">
        <f t="shared" si="30"/>
        <v>-1.2980052440069086E-2</v>
      </c>
      <c r="AC125">
        <f t="shared" si="31"/>
        <v>9.5630064091587509E-3</v>
      </c>
    </row>
    <row r="126" spans="1:29" ht="15.75" thickBot="1" x14ac:dyDescent="0.3">
      <c r="A126">
        <v>125</v>
      </c>
      <c r="B126" s="1">
        <v>113</v>
      </c>
      <c r="C126" s="1">
        <v>747</v>
      </c>
      <c r="D126" s="1">
        <v>395</v>
      </c>
      <c r="E126" s="1">
        <v>3821</v>
      </c>
      <c r="F126" s="1" t="s">
        <v>942</v>
      </c>
      <c r="G126" s="1" t="s">
        <v>943</v>
      </c>
      <c r="H126" s="1" t="s">
        <v>944</v>
      </c>
      <c r="I126" s="1">
        <v>11301</v>
      </c>
      <c r="J126" s="1" t="s">
        <v>945</v>
      </c>
      <c r="K126" s="1" t="s">
        <v>946</v>
      </c>
      <c r="L126" s="1" t="s">
        <v>947</v>
      </c>
      <c r="M126" s="1" t="s">
        <v>948</v>
      </c>
      <c r="N126" t="s">
        <v>871</v>
      </c>
      <c r="O126" s="5" t="s">
        <v>949</v>
      </c>
      <c r="P126">
        <f t="shared" si="18"/>
        <v>-1.0563478509569259E-2</v>
      </c>
      <c r="Q126">
        <f t="shared" si="19"/>
        <v>-9.3271828751387686E-3</v>
      </c>
      <c r="R126">
        <f t="shared" si="20"/>
        <v>-3.5562618597235501E-2</v>
      </c>
      <c r="S126">
        <f t="shared" si="21"/>
        <v>-2.6167735331837996E-4</v>
      </c>
      <c r="T126">
        <f t="shared" si="22"/>
        <v>7.3420084310591299E-3</v>
      </c>
      <c r="U126">
        <f t="shared" si="23"/>
        <v>6.6236232838319753E-2</v>
      </c>
      <c r="V126">
        <f t="shared" si="24"/>
        <v>-2.6189451896274948E-3</v>
      </c>
      <c r="W126">
        <f t="shared" si="25"/>
        <v>0</v>
      </c>
      <c r="X126">
        <f t="shared" si="26"/>
        <v>7.6997493013030759E-3</v>
      </c>
      <c r="Y126">
        <f t="shared" si="27"/>
        <v>8.5939186498012778E-3</v>
      </c>
      <c r="Z126">
        <f t="shared" si="28"/>
        <v>-4.4840407193109857E-3</v>
      </c>
      <c r="AA126">
        <f t="shared" si="29"/>
        <v>6.3492065624994726E-4</v>
      </c>
      <c r="AB126">
        <f t="shared" si="30"/>
        <v>1.8212242270371239E-2</v>
      </c>
      <c r="AC126">
        <f t="shared" si="31"/>
        <v>5.8807974882541603E-3</v>
      </c>
    </row>
    <row r="127" spans="1:29" ht="15.75" thickBot="1" x14ac:dyDescent="0.3">
      <c r="A127">
        <v>126</v>
      </c>
      <c r="B127" s="1" t="s">
        <v>950</v>
      </c>
      <c r="C127" s="1" t="s">
        <v>951</v>
      </c>
      <c r="D127" s="1" t="s">
        <v>952</v>
      </c>
      <c r="E127" s="1">
        <v>3805</v>
      </c>
      <c r="F127" s="1" t="s">
        <v>953</v>
      </c>
      <c r="G127" s="1" t="s">
        <v>954</v>
      </c>
      <c r="H127" s="1" t="s">
        <v>955</v>
      </c>
      <c r="I127" s="1">
        <v>11363</v>
      </c>
      <c r="J127" s="1">
        <v>417</v>
      </c>
      <c r="K127" s="1">
        <v>167</v>
      </c>
      <c r="L127" s="1" t="s">
        <v>956</v>
      </c>
      <c r="M127" s="1">
        <v>952</v>
      </c>
      <c r="N127" t="s">
        <v>957</v>
      </c>
      <c r="O127" s="5" t="s">
        <v>958</v>
      </c>
      <c r="P127">
        <f t="shared" si="18"/>
        <v>-2.6634762830519288E-2</v>
      </c>
      <c r="Q127">
        <f t="shared" si="19"/>
        <v>3.6668803637087126E-2</v>
      </c>
      <c r="R127">
        <f t="shared" si="20"/>
        <v>-1.2666246151929424E-3</v>
      </c>
      <c r="S127">
        <f t="shared" si="21"/>
        <v>-4.1961771511137358E-3</v>
      </c>
      <c r="T127">
        <f t="shared" si="22"/>
        <v>8.0824618945726373E-3</v>
      </c>
      <c r="U127">
        <f t="shared" si="23"/>
        <v>0.19223386103799855</v>
      </c>
      <c r="V127">
        <f t="shared" si="24"/>
        <v>-6.5580940157871921E-4</v>
      </c>
      <c r="W127">
        <f t="shared" si="25"/>
        <v>5.4712455578584084E-3</v>
      </c>
      <c r="X127">
        <f t="shared" si="26"/>
        <v>-4.7950132781593956E-4</v>
      </c>
      <c r="Y127">
        <f t="shared" si="27"/>
        <v>-1.4564085636305145E-2</v>
      </c>
      <c r="Z127">
        <f t="shared" si="28"/>
        <v>-5.358678028237699E-3</v>
      </c>
      <c r="AA127">
        <f t="shared" si="29"/>
        <v>7.0626973600267443E-3</v>
      </c>
      <c r="AB127">
        <f t="shared" si="30"/>
        <v>-1.1481182373956254E-2</v>
      </c>
      <c r="AC127">
        <f t="shared" si="31"/>
        <v>-2.089957849910039E-3</v>
      </c>
    </row>
    <row r="128" spans="1:29" ht="15.75" thickBot="1" x14ac:dyDescent="0.3">
      <c r="A128">
        <v>127</v>
      </c>
      <c r="B128" s="1">
        <v>111</v>
      </c>
      <c r="C128" s="1">
        <v>776</v>
      </c>
      <c r="D128" s="1" t="s">
        <v>959</v>
      </c>
      <c r="E128" s="1">
        <v>3835</v>
      </c>
      <c r="F128" s="1">
        <v>87</v>
      </c>
      <c r="G128" s="1" t="s">
        <v>960</v>
      </c>
      <c r="H128" s="1">
        <v>454</v>
      </c>
      <c r="I128" s="1">
        <v>11300</v>
      </c>
      <c r="J128" s="1">
        <v>419</v>
      </c>
      <c r="K128" s="1" t="s">
        <v>961</v>
      </c>
      <c r="L128" s="1" t="s">
        <v>962</v>
      </c>
      <c r="M128" s="1" t="s">
        <v>963</v>
      </c>
      <c r="N128" t="s">
        <v>964</v>
      </c>
      <c r="O128" s="5" t="s">
        <v>965</v>
      </c>
      <c r="P128">
        <f t="shared" si="18"/>
        <v>8.7771454305128199E-3</v>
      </c>
      <c r="Q128">
        <f t="shared" si="19"/>
        <v>1.4185314133141904E-3</v>
      </c>
      <c r="R128">
        <f t="shared" si="20"/>
        <v>3.0372081054496547E-3</v>
      </c>
      <c r="S128">
        <f t="shared" si="21"/>
        <v>7.8534435055703043E-3</v>
      </c>
      <c r="T128">
        <f t="shared" si="22"/>
        <v>-1.3698844358161915E-2</v>
      </c>
      <c r="U128">
        <f t="shared" si="23"/>
        <v>2.0000666706669435E-2</v>
      </c>
      <c r="V128">
        <f t="shared" si="24"/>
        <v>-7.2424326226615942E-3</v>
      </c>
      <c r="W128">
        <f t="shared" si="25"/>
        <v>-5.5597372175771233E-3</v>
      </c>
      <c r="X128">
        <f t="shared" si="26"/>
        <v>4.7846981233362531E-3</v>
      </c>
      <c r="Y128">
        <f t="shared" si="27"/>
        <v>-2.9985029962565574E-3</v>
      </c>
      <c r="Z128">
        <f t="shared" si="28"/>
        <v>1.0984317940946023E-3</v>
      </c>
      <c r="AA128">
        <f t="shared" si="29"/>
        <v>-1.4175631431047981E-2</v>
      </c>
      <c r="AB128">
        <f t="shared" si="30"/>
        <v>-1.8312481104820699E-2</v>
      </c>
      <c r="AC128">
        <f t="shared" si="31"/>
        <v>5.9028642649311073E-3</v>
      </c>
    </row>
    <row r="129" spans="1:29" ht="15.75" thickBot="1" x14ac:dyDescent="0.3">
      <c r="A129">
        <v>128</v>
      </c>
      <c r="B129" s="1" t="s">
        <v>966</v>
      </c>
      <c r="C129" s="1">
        <v>757</v>
      </c>
      <c r="D129" s="1">
        <v>388</v>
      </c>
      <c r="E129" s="1">
        <v>3750</v>
      </c>
      <c r="F129" s="1">
        <v>90</v>
      </c>
      <c r="G129" s="1" t="s">
        <v>967</v>
      </c>
      <c r="H129" s="1">
        <v>450</v>
      </c>
      <c r="I129" s="1">
        <v>11449</v>
      </c>
      <c r="J129" s="1">
        <v>415</v>
      </c>
      <c r="K129" s="1" t="s">
        <v>968</v>
      </c>
      <c r="L129" s="1" t="s">
        <v>693</v>
      </c>
      <c r="M129" s="1" t="s">
        <v>969</v>
      </c>
      <c r="N129" t="s">
        <v>970</v>
      </c>
      <c r="O129" s="5" t="s">
        <v>971</v>
      </c>
      <c r="P129">
        <f t="shared" si="18"/>
        <v>-1.5982904706829937E-2</v>
      </c>
      <c r="Q129">
        <f t="shared" si="19"/>
        <v>-2.4789266745769999E-2</v>
      </c>
      <c r="R129">
        <f t="shared" si="20"/>
        <v>-1.9651008768105105E-2</v>
      </c>
      <c r="S129">
        <f t="shared" si="21"/>
        <v>-2.241359483690001E-2</v>
      </c>
      <c r="T129">
        <f t="shared" si="22"/>
        <v>3.3901551675681416E-2</v>
      </c>
      <c r="U129">
        <f t="shared" si="23"/>
        <v>3.1718363938753311E-2</v>
      </c>
      <c r="V129">
        <f t="shared" si="24"/>
        <v>-8.8496152769824993E-3</v>
      </c>
      <c r="W129">
        <f t="shared" si="25"/>
        <v>1.3099664223380389E-2</v>
      </c>
      <c r="X129">
        <f t="shared" si="26"/>
        <v>-9.5923996914394089E-3</v>
      </c>
      <c r="Y129">
        <f t="shared" si="27"/>
        <v>6.2865047628210451E-3</v>
      </c>
      <c r="Z129">
        <f t="shared" si="28"/>
        <v>-5.7496029698253419E-3</v>
      </c>
      <c r="AA129">
        <f t="shared" si="29"/>
        <v>-3.1967606431340293E-4</v>
      </c>
      <c r="AB129">
        <f t="shared" si="30"/>
        <v>2.7962660130638629E-3</v>
      </c>
      <c r="AC129">
        <f t="shared" si="31"/>
        <v>-5.2353817615641146E-3</v>
      </c>
    </row>
    <row r="130" spans="1:29" ht="15.75" thickBot="1" x14ac:dyDescent="0.3">
      <c r="A130">
        <v>129</v>
      </c>
      <c r="B130" s="1" t="s">
        <v>972</v>
      </c>
      <c r="C130" s="1" t="s">
        <v>973</v>
      </c>
      <c r="D130" s="1">
        <v>393</v>
      </c>
      <c r="E130" s="1">
        <v>3710</v>
      </c>
      <c r="F130" s="1">
        <v>94</v>
      </c>
      <c r="G130" s="1" t="s">
        <v>974</v>
      </c>
      <c r="H130" s="1">
        <v>448</v>
      </c>
      <c r="I130" s="1">
        <v>11390</v>
      </c>
      <c r="J130" s="1" t="s">
        <v>772</v>
      </c>
      <c r="K130" s="1">
        <v>167</v>
      </c>
      <c r="L130" s="1" t="s">
        <v>671</v>
      </c>
      <c r="M130" s="1" t="s">
        <v>975</v>
      </c>
      <c r="N130" t="s">
        <v>976</v>
      </c>
      <c r="O130" s="5" t="s">
        <v>977</v>
      </c>
      <c r="P130">
        <f t="shared" si="18"/>
        <v>9.2032177214510583E-3</v>
      </c>
      <c r="Q130">
        <f t="shared" si="19"/>
        <v>4.612858261898875E-3</v>
      </c>
      <c r="R130">
        <f t="shared" si="20"/>
        <v>1.2804272245987749E-2</v>
      </c>
      <c r="S130">
        <f t="shared" si="21"/>
        <v>-1.0723963362975724E-2</v>
      </c>
      <c r="T130">
        <f t="shared" si="22"/>
        <v>4.3485111939738891E-2</v>
      </c>
      <c r="U130">
        <f t="shared" si="23"/>
        <v>-3.5998526115070067E-2</v>
      </c>
      <c r="V130">
        <f t="shared" si="24"/>
        <v>-4.4543503493803087E-3</v>
      </c>
      <c r="W130">
        <f t="shared" si="25"/>
        <v>-5.1666124825845323E-3</v>
      </c>
      <c r="X130">
        <f t="shared" si="26"/>
        <v>-8.469500113573834E-3</v>
      </c>
      <c r="Y130">
        <f t="shared" si="27"/>
        <v>-3.2880017665643945E-3</v>
      </c>
      <c r="Z130">
        <f t="shared" si="28"/>
        <v>3.6737734192407189E-3</v>
      </c>
      <c r="AA130">
        <f t="shared" si="29"/>
        <v>5.1025942538352473E-3</v>
      </c>
      <c r="AB130">
        <f t="shared" si="30"/>
        <v>1.0047447119323756E-3</v>
      </c>
      <c r="AC130">
        <f t="shared" si="31"/>
        <v>-4.0115944148268112E-3</v>
      </c>
    </row>
    <row r="131" spans="1:29" ht="15.75" thickBot="1" x14ac:dyDescent="0.3">
      <c r="A131">
        <v>130</v>
      </c>
      <c r="B131" s="1" t="s">
        <v>978</v>
      </c>
      <c r="C131" s="1" t="s">
        <v>979</v>
      </c>
      <c r="D131" s="1" t="s">
        <v>980</v>
      </c>
      <c r="E131" s="1">
        <v>3795</v>
      </c>
      <c r="F131" s="1">
        <v>96</v>
      </c>
      <c r="G131" s="1" t="s">
        <v>981</v>
      </c>
      <c r="H131" s="1">
        <v>448</v>
      </c>
      <c r="I131" s="1">
        <v>11276</v>
      </c>
      <c r="J131" s="1">
        <v>408</v>
      </c>
      <c r="K131" s="1" t="s">
        <v>982</v>
      </c>
      <c r="L131" s="1">
        <v>826</v>
      </c>
      <c r="M131" s="1" t="s">
        <v>983</v>
      </c>
      <c r="N131" t="s">
        <v>99</v>
      </c>
      <c r="O131" s="5" t="s">
        <v>984</v>
      </c>
      <c r="P131">
        <f t="shared" si="18"/>
        <v>-3.1796529173796842E-3</v>
      </c>
      <c r="Q131">
        <f t="shared" si="19"/>
        <v>-9.2470936327974061E-3</v>
      </c>
      <c r="R131">
        <f t="shared" si="20"/>
        <v>9.8747479197584618E-3</v>
      </c>
      <c r="S131">
        <f t="shared" si="21"/>
        <v>2.2652534228249487E-2</v>
      </c>
      <c r="T131">
        <f t="shared" si="22"/>
        <v>2.1053409197832263E-2</v>
      </c>
      <c r="U131">
        <f t="shared" si="23"/>
        <v>4.8624038230419171E-3</v>
      </c>
      <c r="V131">
        <f t="shared" si="24"/>
        <v>0</v>
      </c>
      <c r="W131">
        <f t="shared" si="25"/>
        <v>-1.0059204207224628E-2</v>
      </c>
      <c r="X131">
        <f t="shared" si="26"/>
        <v>-8.5418457129627905E-3</v>
      </c>
      <c r="Y131">
        <f t="shared" si="27"/>
        <v>7.4571561080819995E-3</v>
      </c>
      <c r="Z131">
        <f t="shared" si="28"/>
        <v>9.6101950013254486E-3</v>
      </c>
      <c r="AA131">
        <f t="shared" si="29"/>
        <v>1.1281684314284755E-2</v>
      </c>
      <c r="AB131">
        <f t="shared" si="30"/>
        <v>1.2419764877820814E-2</v>
      </c>
      <c r="AC131">
        <f t="shared" si="31"/>
        <v>7.8742315791097885E-3</v>
      </c>
    </row>
    <row r="132" spans="1:29" ht="15.75" thickBot="1" x14ac:dyDescent="0.3">
      <c r="A132">
        <v>131</v>
      </c>
      <c r="B132" s="1" t="s">
        <v>985</v>
      </c>
      <c r="C132" s="1">
        <v>767</v>
      </c>
      <c r="D132" s="1" t="s">
        <v>986</v>
      </c>
      <c r="E132" s="1">
        <v>3879</v>
      </c>
      <c r="F132" s="1" t="s">
        <v>17</v>
      </c>
      <c r="G132" s="1" t="s">
        <v>987</v>
      </c>
      <c r="H132" s="1" t="s">
        <v>988</v>
      </c>
      <c r="I132" s="1">
        <v>11400</v>
      </c>
      <c r="J132" s="1">
        <v>404</v>
      </c>
      <c r="K132" s="1" t="s">
        <v>989</v>
      </c>
      <c r="L132" s="1" t="s">
        <v>990</v>
      </c>
      <c r="M132" s="1" t="s">
        <v>991</v>
      </c>
      <c r="N132" t="s">
        <v>992</v>
      </c>
      <c r="O132" s="5" t="s">
        <v>993</v>
      </c>
      <c r="P132">
        <f t="shared" ref="P132:P195" si="32">LN(B132/B131)</f>
        <v>1.1579648115747701E-2</v>
      </c>
      <c r="Q132">
        <f t="shared" ref="Q132:Q195" si="33">LN(C132/C131)</f>
        <v>1.7757783300706046E-2</v>
      </c>
      <c r="R132">
        <f t="shared" ref="R132:R195" si="34">LN(D132/D131)</f>
        <v>1.5748356968139112E-2</v>
      </c>
      <c r="S132">
        <f t="shared" ref="S132:S195" si="35">LN(E132/E131)</f>
        <v>2.1892977610236963E-2</v>
      </c>
      <c r="T132">
        <f t="shared" ref="T132:T195" si="36">LN(F132/F131)</f>
        <v>4.158010148663677E-3</v>
      </c>
      <c r="U132">
        <f t="shared" ref="U132:U195" si="37">LN(G132/G131)</f>
        <v>1.3681685620701463E-2</v>
      </c>
      <c r="V132">
        <f t="shared" ref="V132:V195" si="38">LN(H132/H131)</f>
        <v>-1.1166947000750686E-3</v>
      </c>
      <c r="W132">
        <f t="shared" ref="W132:W195" si="39">LN(I132/I131)</f>
        <v>1.0936782148583594E-2</v>
      </c>
      <c r="X132">
        <f t="shared" ref="X132:X195" si="40">LN(J132/J131)</f>
        <v>-9.8522964430115944E-3</v>
      </c>
      <c r="Y132">
        <f t="shared" ref="Y132:Y195" si="41">LN(K132/K131)</f>
        <v>-2.0824044413420423E-3</v>
      </c>
      <c r="Z132">
        <f t="shared" ref="Z132:Z195" si="42">LN(L132/L131)</f>
        <v>-7.6563538619930371E-3</v>
      </c>
      <c r="AA132">
        <f t="shared" ref="AA132:AA195" si="43">LN(M132/M131)</f>
        <v>-8.4228756543485526E-3</v>
      </c>
      <c r="AB132">
        <f t="shared" ref="AB132:AB195" si="44">LN(N132/N131)</f>
        <v>2.2017238151513172E-2</v>
      </c>
      <c r="AC132">
        <f t="shared" ref="AC132:AC195" si="45">LN(O132/O131)</f>
        <v>8.415831117052333E-4</v>
      </c>
    </row>
    <row r="133" spans="1:29" ht="15.75" thickBot="1" x14ac:dyDescent="0.3">
      <c r="A133">
        <v>132</v>
      </c>
      <c r="B133" s="1">
        <v>109</v>
      </c>
      <c r="C133" s="1">
        <v>763</v>
      </c>
      <c r="D133" s="1" t="s">
        <v>994</v>
      </c>
      <c r="E133" s="1">
        <v>3865</v>
      </c>
      <c r="F133" s="1">
        <v>97</v>
      </c>
      <c r="G133" s="1" t="s">
        <v>995</v>
      </c>
      <c r="H133" s="1">
        <v>447</v>
      </c>
      <c r="I133" s="1">
        <v>11440</v>
      </c>
      <c r="J133" s="1" t="s">
        <v>996</v>
      </c>
      <c r="K133" s="1" t="s">
        <v>997</v>
      </c>
      <c r="L133" s="1" t="s">
        <v>998</v>
      </c>
      <c r="M133" s="1">
        <v>955</v>
      </c>
      <c r="N133" t="s">
        <v>999</v>
      </c>
      <c r="O133" s="5" t="s">
        <v>1000</v>
      </c>
      <c r="P133">
        <f t="shared" si="32"/>
        <v>-1.9802627296179754E-2</v>
      </c>
      <c r="Q133">
        <f t="shared" si="33"/>
        <v>-5.2287700827991761E-3</v>
      </c>
      <c r="R133">
        <f t="shared" si="34"/>
        <v>-2.6641434914798073E-2</v>
      </c>
      <c r="S133">
        <f t="shared" si="35"/>
        <v>-3.6157064184448558E-3</v>
      </c>
      <c r="T133">
        <f t="shared" si="36"/>
        <v>6.2047768868828696E-3</v>
      </c>
      <c r="U133">
        <f t="shared" si="37"/>
        <v>-2.7356444523667065E-2</v>
      </c>
      <c r="V133">
        <f t="shared" si="38"/>
        <v>-1.1179431013412834E-3</v>
      </c>
      <c r="W133">
        <f t="shared" si="39"/>
        <v>3.5026305512020745E-3</v>
      </c>
      <c r="X133">
        <f t="shared" si="40"/>
        <v>-1.7341760818276105E-3</v>
      </c>
      <c r="Y133">
        <f t="shared" si="41"/>
        <v>-2.9824060281202266E-3</v>
      </c>
      <c r="Z133">
        <f t="shared" si="42"/>
        <v>2.0646673651673483E-2</v>
      </c>
      <c r="AA133">
        <f t="shared" si="43"/>
        <v>9.680210270954866E-3</v>
      </c>
      <c r="AB133">
        <f t="shared" si="44"/>
        <v>1.8055081560187529E-2</v>
      </c>
      <c r="AC133">
        <f t="shared" si="45"/>
        <v>-2.6600476759736811E-3</v>
      </c>
    </row>
    <row r="134" spans="1:29" ht="15.75" thickBot="1" x14ac:dyDescent="0.3">
      <c r="A134">
        <v>133</v>
      </c>
      <c r="B134" s="1" t="s">
        <v>389</v>
      </c>
      <c r="C134" s="1">
        <v>761</v>
      </c>
      <c r="D134" s="1" t="s">
        <v>1001</v>
      </c>
      <c r="E134" s="1">
        <v>3840</v>
      </c>
      <c r="F134" s="1">
        <v>95</v>
      </c>
      <c r="G134" s="1" t="s">
        <v>1002</v>
      </c>
      <c r="H134" s="1" t="s">
        <v>1003</v>
      </c>
      <c r="I134" s="1">
        <v>11450</v>
      </c>
      <c r="J134" s="1" t="s">
        <v>1004</v>
      </c>
      <c r="K134" s="1" t="s">
        <v>1005</v>
      </c>
      <c r="L134" s="1" t="s">
        <v>773</v>
      </c>
      <c r="M134" s="1" t="s">
        <v>1006</v>
      </c>
      <c r="N134" t="s">
        <v>1007</v>
      </c>
      <c r="O134" s="5" t="s">
        <v>1008</v>
      </c>
      <c r="P134">
        <f t="shared" si="32"/>
        <v>7.3126468462865572E-3</v>
      </c>
      <c r="Q134">
        <f t="shared" si="33"/>
        <v>-2.624673422771217E-3</v>
      </c>
      <c r="R134">
        <f t="shared" si="34"/>
        <v>2.7137343677750628E-2</v>
      </c>
      <c r="S134">
        <f t="shared" si="35"/>
        <v>-6.4893154397497703E-3</v>
      </c>
      <c r="T134">
        <f t="shared" si="36"/>
        <v>-2.0834086902842025E-2</v>
      </c>
      <c r="U134">
        <f t="shared" si="37"/>
        <v>-3.7442156265609563E-3</v>
      </c>
      <c r="V134">
        <f t="shared" si="38"/>
        <v>6.7091582523369172E-4</v>
      </c>
      <c r="W134">
        <f t="shared" si="39"/>
        <v>8.7374404859677122E-4</v>
      </c>
      <c r="X134">
        <f t="shared" si="40"/>
        <v>1.6720330518691109E-2</v>
      </c>
      <c r="Y134">
        <f t="shared" si="41"/>
        <v>3.2801580029266069E-3</v>
      </c>
      <c r="Z134">
        <f t="shared" si="42"/>
        <v>6.7885689158583857E-3</v>
      </c>
      <c r="AA134">
        <f t="shared" si="43"/>
        <v>1.7785222033915356E-3</v>
      </c>
      <c r="AB134">
        <f t="shared" si="44"/>
        <v>-1.7947282282338516E-2</v>
      </c>
      <c r="AC134">
        <f t="shared" si="45"/>
        <v>4.5841672111156502E-3</v>
      </c>
    </row>
    <row r="135" spans="1:29" ht="15.75" thickBot="1" x14ac:dyDescent="0.3">
      <c r="A135">
        <v>134</v>
      </c>
      <c r="B135" s="1">
        <v>110</v>
      </c>
      <c r="C135" s="1" t="s">
        <v>1009</v>
      </c>
      <c r="D135" s="1" t="s">
        <v>1010</v>
      </c>
      <c r="E135" s="1">
        <v>3886</v>
      </c>
      <c r="F135" s="1" t="s">
        <v>1011</v>
      </c>
      <c r="G135" s="1" t="s">
        <v>1012</v>
      </c>
      <c r="H135" s="1" t="s">
        <v>1013</v>
      </c>
      <c r="I135" s="1">
        <v>11434</v>
      </c>
      <c r="J135" s="1">
        <v>409</v>
      </c>
      <c r="K135" s="1" t="s">
        <v>1014</v>
      </c>
      <c r="L135" s="1">
        <v>823</v>
      </c>
      <c r="M135" s="1" t="s">
        <v>1015</v>
      </c>
      <c r="N135" t="s">
        <v>1016</v>
      </c>
      <c r="O135" s="5">
        <f>(O14+O16)/2</f>
        <v>21.828749999999999</v>
      </c>
      <c r="P135">
        <f t="shared" si="32"/>
        <v>1.8198367169858993E-3</v>
      </c>
      <c r="Q135">
        <f t="shared" si="33"/>
        <v>-5.9308246332752486E-3</v>
      </c>
      <c r="R135">
        <f t="shared" si="34"/>
        <v>3.2174263617086286E-3</v>
      </c>
      <c r="S135">
        <f t="shared" si="35"/>
        <v>1.1907984355612839E-2</v>
      </c>
      <c r="T135">
        <f t="shared" si="36"/>
        <v>6.2959284568146106E-3</v>
      </c>
      <c r="U135">
        <f t="shared" si="37"/>
        <v>8.4538004696460538E-3</v>
      </c>
      <c r="V135">
        <f t="shared" si="38"/>
        <v>1.1171937258519483E-3</v>
      </c>
      <c r="W135">
        <f t="shared" si="39"/>
        <v>-1.39835715846911E-3</v>
      </c>
      <c r="X135">
        <f t="shared" si="40"/>
        <v>-2.6858763552118615E-3</v>
      </c>
      <c r="Y135">
        <f t="shared" si="41"/>
        <v>5.0482661035550326E-3</v>
      </c>
      <c r="Z135">
        <f t="shared" si="42"/>
        <v>-2.3417461549446978E-2</v>
      </c>
      <c r="AA135">
        <f t="shared" si="43"/>
        <v>-6.5017007556378466E-3</v>
      </c>
      <c r="AB135">
        <f t="shared" si="44"/>
        <v>2.7987101152871941E-3</v>
      </c>
      <c r="AC135">
        <f t="shared" si="45"/>
        <v>-3.6026456564702554E-2</v>
      </c>
    </row>
    <row r="136" spans="1:29" ht="15.75" thickBot="1" x14ac:dyDescent="0.3">
      <c r="A136">
        <v>135</v>
      </c>
      <c r="B136" s="1">
        <v>112</v>
      </c>
      <c r="C136" s="1" t="s">
        <v>1017</v>
      </c>
      <c r="D136" s="1" t="s">
        <v>1018</v>
      </c>
      <c r="E136" s="1">
        <v>3850</v>
      </c>
      <c r="F136" s="1" t="s">
        <v>1019</v>
      </c>
      <c r="G136" s="1" t="s">
        <v>1020</v>
      </c>
      <c r="H136" s="1" t="s">
        <v>988</v>
      </c>
      <c r="I136" s="1">
        <v>11390</v>
      </c>
      <c r="J136" s="1" t="s">
        <v>986</v>
      </c>
      <c r="K136" s="1">
        <v>167</v>
      </c>
      <c r="L136" s="1" t="s">
        <v>1021</v>
      </c>
      <c r="M136" s="1" t="s">
        <v>1022</v>
      </c>
      <c r="N136" t="s">
        <v>864</v>
      </c>
      <c r="O136" s="5" t="s">
        <v>1023</v>
      </c>
      <c r="P136">
        <f t="shared" si="32"/>
        <v>1.8018505502678212E-2</v>
      </c>
      <c r="Q136">
        <f t="shared" si="33"/>
        <v>-5.7002871921745697E-3</v>
      </c>
      <c r="R136">
        <f t="shared" si="34"/>
        <v>9.8353386884116913E-3</v>
      </c>
      <c r="S136">
        <f t="shared" si="35"/>
        <v>-9.3072026555554542E-3</v>
      </c>
      <c r="T136">
        <f t="shared" si="36"/>
        <v>-3.4578543386675781E-3</v>
      </c>
      <c r="U136">
        <f t="shared" si="37"/>
        <v>3.5766165634616612E-2</v>
      </c>
      <c r="V136">
        <f t="shared" si="38"/>
        <v>-6.7016644974438652E-4</v>
      </c>
      <c r="W136">
        <f t="shared" si="39"/>
        <v>-3.8555953826887798E-3</v>
      </c>
      <c r="X136">
        <f t="shared" si="40"/>
        <v>-1.4282439285642873E-2</v>
      </c>
      <c r="Y136">
        <f t="shared" si="41"/>
        <v>-1.0720769745101659E-2</v>
      </c>
      <c r="Z136">
        <f t="shared" si="42"/>
        <v>-9.5227187685546603E-3</v>
      </c>
      <c r="AA136">
        <f t="shared" si="43"/>
        <v>-1.2279184663982154E-2</v>
      </c>
      <c r="AB136">
        <f t="shared" si="44"/>
        <v>-5.7133772620877512E-3</v>
      </c>
      <c r="AC136">
        <f t="shared" si="45"/>
        <v>4.6357581115951077E-2</v>
      </c>
    </row>
    <row r="137" spans="1:29" ht="15.75" thickBot="1" x14ac:dyDescent="0.3">
      <c r="A137">
        <v>136</v>
      </c>
      <c r="B137" s="1" t="s">
        <v>1024</v>
      </c>
      <c r="C137" s="1">
        <v>745</v>
      </c>
      <c r="D137" s="1">
        <v>398</v>
      </c>
      <c r="E137" s="1">
        <v>3770</v>
      </c>
      <c r="F137" s="1">
        <v>97</v>
      </c>
      <c r="G137" s="1" t="s">
        <v>1025</v>
      </c>
      <c r="H137" s="1">
        <v>446</v>
      </c>
      <c r="I137" s="1">
        <v>11421</v>
      </c>
      <c r="J137" s="1" t="s">
        <v>1026</v>
      </c>
      <c r="K137" s="1">
        <v>167</v>
      </c>
      <c r="L137" s="1" t="s">
        <v>956</v>
      </c>
      <c r="M137" s="1" t="s">
        <v>1027</v>
      </c>
      <c r="N137" t="s">
        <v>1028</v>
      </c>
      <c r="O137" s="5" t="s">
        <v>1029</v>
      </c>
      <c r="P137">
        <f t="shared" si="32"/>
        <v>8.9281728553648116E-5</v>
      </c>
      <c r="Q137">
        <f t="shared" si="33"/>
        <v>-9.6180276566766119E-3</v>
      </c>
      <c r="R137">
        <f t="shared" si="34"/>
        <v>-2.6529385285793843E-2</v>
      </c>
      <c r="S137">
        <f t="shared" si="35"/>
        <v>-2.0998146839773468E-2</v>
      </c>
      <c r="T137">
        <f t="shared" si="36"/>
        <v>1.7996012784694773E-2</v>
      </c>
      <c r="U137">
        <f t="shared" si="37"/>
        <v>7.9022048084132074E-3</v>
      </c>
      <c r="V137">
        <f t="shared" si="38"/>
        <v>-3.3575856948460455E-3</v>
      </c>
      <c r="W137">
        <f t="shared" si="39"/>
        <v>2.7179886093791142E-3</v>
      </c>
      <c r="X137">
        <f t="shared" si="40"/>
        <v>1.4869891215783665E-3</v>
      </c>
      <c r="Y137">
        <f t="shared" si="41"/>
        <v>0</v>
      </c>
      <c r="Z137">
        <f t="shared" si="42"/>
        <v>4.5284943676274537E-3</v>
      </c>
      <c r="AA137">
        <f t="shared" si="43"/>
        <v>9.7510046594116908E-3</v>
      </c>
      <c r="AB137">
        <f t="shared" si="44"/>
        <v>-3.2485139558313327E-3</v>
      </c>
      <c r="AC137">
        <f t="shared" si="45"/>
        <v>2.2935038394635171E-3</v>
      </c>
    </row>
    <row r="138" spans="1:29" ht="15.75" thickBot="1" x14ac:dyDescent="0.3">
      <c r="A138">
        <v>137</v>
      </c>
      <c r="B138" s="1">
        <v>114</v>
      </c>
      <c r="C138" s="1">
        <v>742</v>
      </c>
      <c r="D138" s="1">
        <v>411</v>
      </c>
      <c r="E138" s="1">
        <v>3805</v>
      </c>
      <c r="F138" s="1" t="s">
        <v>1030</v>
      </c>
      <c r="G138" s="1" t="s">
        <v>1031</v>
      </c>
      <c r="H138" s="1" t="s">
        <v>1032</v>
      </c>
      <c r="I138" s="1">
        <v>11350</v>
      </c>
      <c r="J138" s="1">
        <v>406</v>
      </c>
      <c r="K138" s="1" t="s">
        <v>1033</v>
      </c>
      <c r="L138" s="1">
        <v>814</v>
      </c>
      <c r="M138" s="1">
        <v>941</v>
      </c>
      <c r="N138" t="s">
        <v>1034</v>
      </c>
      <c r="O138" s="5" t="s">
        <v>1035</v>
      </c>
      <c r="P138">
        <f t="shared" si="32"/>
        <v>1.761029537084724E-2</v>
      </c>
      <c r="Q138">
        <f t="shared" si="33"/>
        <v>-4.0349752121791056E-3</v>
      </c>
      <c r="R138">
        <f t="shared" si="34"/>
        <v>3.2141209211796987E-2</v>
      </c>
      <c r="S138">
        <f t="shared" si="35"/>
        <v>9.2409898537296545E-3</v>
      </c>
      <c r="T138">
        <f t="shared" si="36"/>
        <v>-1.2970350442627404E-2</v>
      </c>
      <c r="U138">
        <f t="shared" si="37"/>
        <v>-8.6580627431145415E-3</v>
      </c>
      <c r="V138">
        <f t="shared" si="38"/>
        <v>6.7241961516027954E-4</v>
      </c>
      <c r="W138">
        <f t="shared" si="39"/>
        <v>-6.2360221410583316E-3</v>
      </c>
      <c r="X138">
        <f t="shared" si="40"/>
        <v>5.4334537229955007E-3</v>
      </c>
      <c r="Y138">
        <f t="shared" si="41"/>
        <v>1.7947955760233389E-3</v>
      </c>
      <c r="Z138">
        <f t="shared" si="42"/>
        <v>-6.0016102736022694E-3</v>
      </c>
      <c r="AA138">
        <f t="shared" si="43"/>
        <v>-7.516842338533814E-3</v>
      </c>
      <c r="AB138">
        <f t="shared" si="44"/>
        <v>9.9288534205794615E-3</v>
      </c>
      <c r="AC138">
        <f t="shared" si="45"/>
        <v>-5.7985130138408668E-3</v>
      </c>
    </row>
    <row r="139" spans="1:29" ht="15.75" thickBot="1" x14ac:dyDescent="0.3">
      <c r="A139">
        <v>138</v>
      </c>
      <c r="B139" s="1" t="s">
        <v>1036</v>
      </c>
      <c r="C139" s="1">
        <v>741</v>
      </c>
      <c r="D139" s="1" t="s">
        <v>1037</v>
      </c>
      <c r="E139" s="1">
        <v>3809</v>
      </c>
      <c r="F139" s="1" t="s">
        <v>1038</v>
      </c>
      <c r="G139" s="1">
        <v>53</v>
      </c>
      <c r="H139" s="1" t="s">
        <v>661</v>
      </c>
      <c r="I139" s="1">
        <v>11411</v>
      </c>
      <c r="J139" s="1">
        <v>404</v>
      </c>
      <c r="K139" s="1" t="s">
        <v>1039</v>
      </c>
      <c r="L139" s="1" t="s">
        <v>1040</v>
      </c>
      <c r="M139" s="1" t="s">
        <v>1041</v>
      </c>
      <c r="N139" t="s">
        <v>1042</v>
      </c>
      <c r="O139" s="5" t="s">
        <v>1043</v>
      </c>
      <c r="P139">
        <f t="shared" si="32"/>
        <v>-4.0182579106827605E-2</v>
      </c>
      <c r="Q139">
        <f t="shared" si="33"/>
        <v>-1.3486178712935292E-3</v>
      </c>
      <c r="R139">
        <f t="shared" si="34"/>
        <v>-2.5629791264516651E-2</v>
      </c>
      <c r="S139">
        <f t="shared" si="35"/>
        <v>1.0506961828179284E-3</v>
      </c>
      <c r="T139">
        <f t="shared" si="36"/>
        <v>-8.7061964931925452E-3</v>
      </c>
      <c r="U139">
        <f t="shared" si="37"/>
        <v>1.8885746878681546E-3</v>
      </c>
      <c r="V139">
        <f t="shared" si="38"/>
        <v>4.4802868132943027E-4</v>
      </c>
      <c r="W139">
        <f t="shared" si="39"/>
        <v>5.3600585251308347E-3</v>
      </c>
      <c r="X139">
        <f t="shared" si="40"/>
        <v>-4.9382816405825663E-3</v>
      </c>
      <c r="Y139">
        <f t="shared" si="41"/>
        <v>-2.9890898444051713E-4</v>
      </c>
      <c r="Z139">
        <f t="shared" si="42"/>
        <v>-7.8934795638578876E-3</v>
      </c>
      <c r="AA139">
        <f t="shared" si="43"/>
        <v>-6.5035678881096249E-3</v>
      </c>
      <c r="AB139">
        <f t="shared" si="44"/>
        <v>-6.572237199900439E-3</v>
      </c>
      <c r="AC139">
        <f t="shared" si="45"/>
        <v>8.8918604320036149E-3</v>
      </c>
    </row>
    <row r="140" spans="1:29" ht="15.75" thickBot="1" x14ac:dyDescent="0.3">
      <c r="A140">
        <v>139</v>
      </c>
      <c r="B140" s="1" t="s">
        <v>1044</v>
      </c>
      <c r="C140" s="1" t="s">
        <v>1045</v>
      </c>
      <c r="D140" s="1" t="s">
        <v>1046</v>
      </c>
      <c r="E140" s="1">
        <v>3860</v>
      </c>
      <c r="F140" s="1" t="s">
        <v>1047</v>
      </c>
      <c r="G140" s="1" t="s">
        <v>1048</v>
      </c>
      <c r="H140" s="1" t="s">
        <v>988</v>
      </c>
      <c r="I140" s="1">
        <v>11501</v>
      </c>
      <c r="J140" s="1">
        <v>403</v>
      </c>
      <c r="K140" s="1">
        <v>167</v>
      </c>
      <c r="L140" s="1" t="s">
        <v>1049</v>
      </c>
      <c r="M140" s="1" t="s">
        <v>1050</v>
      </c>
      <c r="N140" t="s">
        <v>1051</v>
      </c>
      <c r="O140" s="5" t="s">
        <v>1052</v>
      </c>
      <c r="P140">
        <f t="shared" si="32"/>
        <v>-4.8514901327154619E-3</v>
      </c>
      <c r="Q140">
        <f t="shared" si="33"/>
        <v>-1.6207458977333545E-3</v>
      </c>
      <c r="R140">
        <f t="shared" si="34"/>
        <v>-3.5314224618466547E-2</v>
      </c>
      <c r="S140">
        <f t="shared" si="35"/>
        <v>1.330049598027243E-2</v>
      </c>
      <c r="T140">
        <f t="shared" si="36"/>
        <v>6.4059027143541138E-3</v>
      </c>
      <c r="U140">
        <f t="shared" si="37"/>
        <v>1.5724771784350614E-2</v>
      </c>
      <c r="V140">
        <f t="shared" si="38"/>
        <v>2.2371373983564205E-3</v>
      </c>
      <c r="W140">
        <f t="shared" si="39"/>
        <v>7.856185657901759E-3</v>
      </c>
      <c r="X140">
        <f t="shared" si="40"/>
        <v>-2.4783160144670898E-3</v>
      </c>
      <c r="Y140">
        <f t="shared" si="41"/>
        <v>-1.4958865915826911E-3</v>
      </c>
      <c r="Z140">
        <f t="shared" si="42"/>
        <v>3.9545281391625258E-3</v>
      </c>
      <c r="AA140">
        <f t="shared" si="43"/>
        <v>-4.6100322867217965E-3</v>
      </c>
      <c r="AB140">
        <f t="shared" si="44"/>
        <v>-1.7556745599794029E-2</v>
      </c>
      <c r="AC140">
        <f t="shared" si="45"/>
        <v>1.4779398473751151E-3</v>
      </c>
    </row>
    <row r="141" spans="1:29" ht="15.75" thickBot="1" x14ac:dyDescent="0.3">
      <c r="A141">
        <v>140</v>
      </c>
      <c r="B141" s="1">
        <v>109</v>
      </c>
      <c r="C141" s="1">
        <v>740</v>
      </c>
      <c r="D141" s="1">
        <v>387</v>
      </c>
      <c r="E141" s="1">
        <v>3758</v>
      </c>
      <c r="F141" s="1" t="s">
        <v>390</v>
      </c>
      <c r="G141" s="1" t="s">
        <v>1053</v>
      </c>
      <c r="H141" s="1" t="s">
        <v>661</v>
      </c>
      <c r="I141" s="1">
        <v>11281</v>
      </c>
      <c r="J141" s="1" t="s">
        <v>1054</v>
      </c>
      <c r="K141" s="1" t="s">
        <v>1055</v>
      </c>
      <c r="L141" s="1" t="s">
        <v>679</v>
      </c>
      <c r="M141" s="1" t="s">
        <v>1056</v>
      </c>
      <c r="N141" t="s">
        <v>1057</v>
      </c>
      <c r="O141" s="5" t="s">
        <v>1058</v>
      </c>
      <c r="P141">
        <f t="shared" si="32"/>
        <v>1.835030741914294E-4</v>
      </c>
      <c r="Q141">
        <f t="shared" si="33"/>
        <v>2.7030679986198291E-4</v>
      </c>
      <c r="R141">
        <f t="shared" si="34"/>
        <v>7.7549441653035106E-4</v>
      </c>
      <c r="S141">
        <f t="shared" si="35"/>
        <v>-2.6780282485465927E-2</v>
      </c>
      <c r="T141">
        <f t="shared" si="36"/>
        <v>-3.1408679523243322E-4</v>
      </c>
      <c r="U141">
        <f t="shared" si="37"/>
        <v>-5.4008884427146821E-3</v>
      </c>
      <c r="V141">
        <f t="shared" si="38"/>
        <v>-2.2371373983563216E-3</v>
      </c>
      <c r="W141">
        <f t="shared" si="39"/>
        <v>-1.9314093487661062E-2</v>
      </c>
      <c r="X141">
        <f t="shared" si="40"/>
        <v>-9.9304874099181506E-4</v>
      </c>
      <c r="Y141">
        <f t="shared" si="41"/>
        <v>2.9895388483659859E-3</v>
      </c>
      <c r="Z141">
        <f t="shared" si="42"/>
        <v>1.1648712430859227E-2</v>
      </c>
      <c r="AA141">
        <f t="shared" si="43"/>
        <v>-9.5012591241403644E-3</v>
      </c>
      <c r="AB141">
        <f t="shared" si="44"/>
        <v>6.3603679711471484E-3</v>
      </c>
      <c r="AC141">
        <f t="shared" si="45"/>
        <v>1.9744199777035499E-3</v>
      </c>
    </row>
    <row r="142" spans="1:29" ht="15.75" thickBot="1" x14ac:dyDescent="0.3">
      <c r="A142">
        <v>141</v>
      </c>
      <c r="B142" s="1" t="s">
        <v>1059</v>
      </c>
      <c r="C142" s="1">
        <v>726</v>
      </c>
      <c r="D142" s="1" t="s">
        <v>1060</v>
      </c>
      <c r="E142" s="1">
        <v>3680</v>
      </c>
      <c r="F142" s="1" t="s">
        <v>1061</v>
      </c>
      <c r="G142" s="1" t="s">
        <v>1062</v>
      </c>
      <c r="H142" s="1" t="s">
        <v>1063</v>
      </c>
      <c r="I142" s="1">
        <v>11161</v>
      </c>
      <c r="J142" s="1" t="s">
        <v>1064</v>
      </c>
      <c r="K142" s="1" t="s">
        <v>1065</v>
      </c>
      <c r="L142" s="1" t="s">
        <v>1066</v>
      </c>
      <c r="M142" s="1" t="s">
        <v>1067</v>
      </c>
      <c r="N142" t="s">
        <v>1068</v>
      </c>
      <c r="O142" s="5" t="s">
        <v>1069</v>
      </c>
      <c r="P142">
        <f t="shared" si="32"/>
        <v>-2.4048324775503584E-2</v>
      </c>
      <c r="Q142">
        <f t="shared" si="33"/>
        <v>-1.9100171373419378E-2</v>
      </c>
      <c r="R142">
        <f t="shared" si="34"/>
        <v>-1.799031703457871E-2</v>
      </c>
      <c r="S142">
        <f t="shared" si="35"/>
        <v>-2.0974148810434041E-2</v>
      </c>
      <c r="T142">
        <f t="shared" si="36"/>
        <v>7.3031101849763492E-3</v>
      </c>
      <c r="U142">
        <f t="shared" si="37"/>
        <v>-7.8740564309057719E-3</v>
      </c>
      <c r="V142">
        <f t="shared" si="38"/>
        <v>-4.4893453625944402E-3</v>
      </c>
      <c r="W142">
        <f t="shared" si="39"/>
        <v>-1.0694335949205463E-2</v>
      </c>
      <c r="X142">
        <f t="shared" si="40"/>
        <v>2.2329745043123913E-3</v>
      </c>
      <c r="Y142">
        <f t="shared" si="41"/>
        <v>3.0996686715801009E-3</v>
      </c>
      <c r="Z142">
        <f t="shared" si="42"/>
        <v>-8.5371064395940992E-4</v>
      </c>
      <c r="AA142">
        <f t="shared" si="43"/>
        <v>4.9778265323230297E-3</v>
      </c>
      <c r="AB142">
        <f t="shared" si="44"/>
        <v>-1.4867296586262029E-2</v>
      </c>
      <c r="AC142">
        <f t="shared" si="45"/>
        <v>1.9272626933602402E-3</v>
      </c>
    </row>
    <row r="143" spans="1:29" ht="15.75" thickBot="1" x14ac:dyDescent="0.3">
      <c r="A143">
        <v>142</v>
      </c>
      <c r="B143" s="1" t="s">
        <v>1070</v>
      </c>
      <c r="C143" s="1">
        <v>738</v>
      </c>
      <c r="D143" s="1" t="s">
        <v>1071</v>
      </c>
      <c r="E143" s="1">
        <v>3700</v>
      </c>
      <c r="F143" s="1" t="s">
        <v>1072</v>
      </c>
      <c r="G143" s="1" t="s">
        <v>1073</v>
      </c>
      <c r="H143" s="1" t="s">
        <v>1074</v>
      </c>
      <c r="I143" s="1">
        <v>11250</v>
      </c>
      <c r="J143" s="1" t="s">
        <v>1075</v>
      </c>
      <c r="K143" s="1">
        <v>170</v>
      </c>
      <c r="L143" s="1" t="s">
        <v>1076</v>
      </c>
      <c r="M143" s="1" t="s">
        <v>1077</v>
      </c>
      <c r="N143" t="s">
        <v>1078</v>
      </c>
      <c r="O143" s="5" t="s">
        <v>1079</v>
      </c>
      <c r="P143">
        <f t="shared" si="32"/>
        <v>9.2606246211243103E-3</v>
      </c>
      <c r="Q143">
        <f t="shared" si="33"/>
        <v>1.6393809775676352E-2</v>
      </c>
      <c r="R143">
        <f t="shared" si="34"/>
        <v>2.889795784843838E-3</v>
      </c>
      <c r="S143">
        <f t="shared" si="35"/>
        <v>5.4200674693391133E-3</v>
      </c>
      <c r="T143">
        <f t="shared" si="36"/>
        <v>3.1136506732793536E-3</v>
      </c>
      <c r="U143">
        <f t="shared" si="37"/>
        <v>-4.3075299862110575E-2</v>
      </c>
      <c r="V143">
        <f t="shared" si="38"/>
        <v>2.2494657613697318E-4</v>
      </c>
      <c r="W143">
        <f t="shared" si="39"/>
        <v>7.942569976851211E-3</v>
      </c>
      <c r="X143">
        <f t="shared" si="40"/>
        <v>-2.9784087542609442E-3</v>
      </c>
      <c r="Y143">
        <f t="shared" si="41"/>
        <v>1.171541711356071E-2</v>
      </c>
      <c r="Z143">
        <f t="shared" si="42"/>
        <v>2.0051402557719908E-2</v>
      </c>
      <c r="AA143">
        <f t="shared" si="43"/>
        <v>-1.9448952646056253E-3</v>
      </c>
      <c r="AB143">
        <f t="shared" si="44"/>
        <v>4.3177481970182521E-3</v>
      </c>
      <c r="AC143">
        <f t="shared" si="45"/>
        <v>-9.7399442783215929E-4</v>
      </c>
    </row>
    <row r="144" spans="1:29" ht="15.75" thickBot="1" x14ac:dyDescent="0.3">
      <c r="A144">
        <v>143</v>
      </c>
      <c r="B144" s="1" t="s">
        <v>1080</v>
      </c>
      <c r="C144" s="1" t="s">
        <v>1081</v>
      </c>
      <c r="D144" s="1" t="s">
        <v>1082</v>
      </c>
      <c r="E144" s="1">
        <v>3700</v>
      </c>
      <c r="F144" s="1" t="s">
        <v>1083</v>
      </c>
      <c r="G144" s="1" t="s">
        <v>1084</v>
      </c>
      <c r="H144" s="1" t="s">
        <v>1085</v>
      </c>
      <c r="I144" s="1">
        <v>11250</v>
      </c>
      <c r="J144" s="1" t="s">
        <v>805</v>
      </c>
      <c r="K144" s="1">
        <v>170</v>
      </c>
      <c r="L144" s="1" t="s">
        <v>1086</v>
      </c>
      <c r="M144" s="1" t="s">
        <v>1087</v>
      </c>
      <c r="N144" t="s">
        <v>1088</v>
      </c>
      <c r="O144" s="5" t="s">
        <v>1089</v>
      </c>
      <c r="P144">
        <f t="shared" si="32"/>
        <v>-1.7849229158643135E-2</v>
      </c>
      <c r="Q144">
        <f t="shared" si="33"/>
        <v>-1.8462062839735442E-2</v>
      </c>
      <c r="R144">
        <f t="shared" si="34"/>
        <v>-1.8379944783064926E-3</v>
      </c>
      <c r="S144">
        <f t="shared" si="35"/>
        <v>0</v>
      </c>
      <c r="T144">
        <f t="shared" si="36"/>
        <v>-9.7886858873313994E-3</v>
      </c>
      <c r="U144">
        <f t="shared" si="37"/>
        <v>5.4869822162591985E-3</v>
      </c>
      <c r="V144">
        <f t="shared" si="38"/>
        <v>2.4710784224139001E-3</v>
      </c>
      <c r="W144">
        <f t="shared" si="39"/>
        <v>0</v>
      </c>
      <c r="X144">
        <f t="shared" si="40"/>
        <v>-5.9835631029699823E-3</v>
      </c>
      <c r="Y144">
        <f t="shared" si="41"/>
        <v>0</v>
      </c>
      <c r="Z144">
        <f t="shared" si="42"/>
        <v>-3.5172472521494934E-2</v>
      </c>
      <c r="AA144">
        <f t="shared" si="43"/>
        <v>-1.0655749405499028E-2</v>
      </c>
      <c r="AB144">
        <f t="shared" si="44"/>
        <v>-1.1053388988775021E-3</v>
      </c>
      <c r="AC144">
        <f t="shared" si="45"/>
        <v>-2.8842524738686599E-3</v>
      </c>
    </row>
    <row r="145" spans="1:29" ht="15.75" thickBot="1" x14ac:dyDescent="0.3">
      <c r="A145">
        <v>144</v>
      </c>
      <c r="B145" s="1" t="s">
        <v>1090</v>
      </c>
      <c r="C145" s="1" t="s">
        <v>1091</v>
      </c>
      <c r="D145" s="1">
        <v>376</v>
      </c>
      <c r="E145" s="1">
        <v>3708</v>
      </c>
      <c r="F145" s="1" t="s">
        <v>1092</v>
      </c>
      <c r="G145" s="1" t="s">
        <v>995</v>
      </c>
      <c r="H145" s="1">
        <v>447</v>
      </c>
      <c r="I145" s="1">
        <v>11200</v>
      </c>
      <c r="J145" s="1" t="s">
        <v>1093</v>
      </c>
      <c r="K145" s="1">
        <v>169</v>
      </c>
      <c r="L145" s="1" t="s">
        <v>1094</v>
      </c>
      <c r="M145" s="1" t="s">
        <v>1095</v>
      </c>
      <c r="N145" t="s">
        <v>1096</v>
      </c>
      <c r="O145" s="5" t="s">
        <v>1097</v>
      </c>
      <c r="P145">
        <f t="shared" si="32"/>
        <v>-2.2429771902977187E-2</v>
      </c>
      <c r="Q145">
        <f t="shared" si="33"/>
        <v>-1.1661939747842975E-2</v>
      </c>
      <c r="R145">
        <f t="shared" si="34"/>
        <v>-1.1897033911846055E-2</v>
      </c>
      <c r="S145">
        <f t="shared" si="35"/>
        <v>2.1598280534299379E-3</v>
      </c>
      <c r="T145">
        <f t="shared" si="36"/>
        <v>4.4896969178367307E-3</v>
      </c>
      <c r="U145">
        <f t="shared" si="37"/>
        <v>-6.4699764957471305E-3</v>
      </c>
      <c r="V145">
        <f t="shared" si="38"/>
        <v>2.9125146610587344E-3</v>
      </c>
      <c r="W145">
        <f t="shared" si="39"/>
        <v>-4.4543503493803087E-3</v>
      </c>
      <c r="X145">
        <f t="shared" si="40"/>
        <v>-5.5165636391276548E-3</v>
      </c>
      <c r="Y145">
        <f t="shared" si="41"/>
        <v>-5.8997221271882708E-3</v>
      </c>
      <c r="Z145">
        <f t="shared" si="42"/>
        <v>2.7214267167200838E-3</v>
      </c>
      <c r="AA145">
        <f t="shared" si="43"/>
        <v>3.3829900764192908E-3</v>
      </c>
      <c r="AB145">
        <f t="shared" si="44"/>
        <v>-1.1456662766697866E-2</v>
      </c>
      <c r="AC145">
        <f t="shared" si="45"/>
        <v>-2.6965917523471558E-3</v>
      </c>
    </row>
    <row r="146" spans="1:29" ht="15.75" thickBot="1" x14ac:dyDescent="0.3">
      <c r="A146">
        <v>145</v>
      </c>
      <c r="B146" s="1" t="s">
        <v>1098</v>
      </c>
      <c r="C146" s="1">
        <v>716</v>
      </c>
      <c r="D146" s="1" t="s">
        <v>1099</v>
      </c>
      <c r="E146" s="1">
        <v>3720</v>
      </c>
      <c r="F146" s="1">
        <v>95</v>
      </c>
      <c r="G146" s="1" t="s">
        <v>1100</v>
      </c>
      <c r="H146" s="1" t="s">
        <v>1101</v>
      </c>
      <c r="I146" s="1">
        <v>11300</v>
      </c>
      <c r="J146" s="1" t="s">
        <v>1102</v>
      </c>
      <c r="K146" s="1" t="s">
        <v>320</v>
      </c>
      <c r="L146" s="1">
        <v>796</v>
      </c>
      <c r="M146" s="1" t="s">
        <v>1103</v>
      </c>
      <c r="N146" t="s">
        <v>531</v>
      </c>
      <c r="O146" s="5" t="s">
        <v>1104</v>
      </c>
      <c r="P146">
        <f t="shared" si="32"/>
        <v>-1.3074632538954165E-2</v>
      </c>
      <c r="Q146">
        <f t="shared" si="33"/>
        <v>-1.3965505224855079E-4</v>
      </c>
      <c r="R146">
        <f t="shared" si="34"/>
        <v>1.2947730094663703E-2</v>
      </c>
      <c r="S146">
        <f t="shared" si="35"/>
        <v>3.23102058144654E-3</v>
      </c>
      <c r="T146">
        <f t="shared" si="36"/>
        <v>-1.0367127774904662E-2</v>
      </c>
      <c r="U146">
        <f t="shared" si="37"/>
        <v>-8.8907036287466327E-3</v>
      </c>
      <c r="V146">
        <f t="shared" si="38"/>
        <v>-3.1369060004945467E-3</v>
      </c>
      <c r="W146">
        <f t="shared" si="39"/>
        <v>8.8889474172459942E-3</v>
      </c>
      <c r="X146">
        <f t="shared" si="40"/>
        <v>-2.7697361279492238E-3</v>
      </c>
      <c r="Y146">
        <f t="shared" si="41"/>
        <v>2.9542118974313827E-3</v>
      </c>
      <c r="Z146">
        <f t="shared" si="42"/>
        <v>-1.6817587273306834E-2</v>
      </c>
      <c r="AA146">
        <f t="shared" si="43"/>
        <v>-4.5861622204703602E-3</v>
      </c>
      <c r="AB146">
        <f t="shared" si="44"/>
        <v>-2.6985764521828156E-2</v>
      </c>
      <c r="AC146">
        <f t="shared" si="45"/>
        <v>1.610131116587081E-3</v>
      </c>
    </row>
    <row r="147" spans="1:29" ht="15.75" thickBot="1" x14ac:dyDescent="0.3">
      <c r="A147">
        <v>146</v>
      </c>
      <c r="B147" s="1" t="s">
        <v>435</v>
      </c>
      <c r="C147" s="1" t="s">
        <v>1105</v>
      </c>
      <c r="D147" s="1" t="s">
        <v>1106</v>
      </c>
      <c r="E147" s="1">
        <v>3780</v>
      </c>
      <c r="F147" s="1">
        <v>96</v>
      </c>
      <c r="G147" s="1" t="s">
        <v>1107</v>
      </c>
      <c r="H147" s="1" t="s">
        <v>988</v>
      </c>
      <c r="I147" s="1">
        <v>11350</v>
      </c>
      <c r="J147" s="1">
        <v>395</v>
      </c>
      <c r="K147" s="1">
        <v>170</v>
      </c>
      <c r="L147" s="1" t="s">
        <v>1108</v>
      </c>
      <c r="M147" s="1" t="s">
        <v>1109</v>
      </c>
      <c r="N147" t="s">
        <v>1110</v>
      </c>
      <c r="O147" s="5" t="s">
        <v>1111</v>
      </c>
      <c r="P147">
        <f t="shared" si="32"/>
        <v>6.656250104272972E-3</v>
      </c>
      <c r="Q147">
        <f t="shared" si="33"/>
        <v>-1.7612290406201912E-2</v>
      </c>
      <c r="R147">
        <f t="shared" si="34"/>
        <v>-7.1137172602011717E-3</v>
      </c>
      <c r="S147">
        <f t="shared" si="35"/>
        <v>1.600034134644112E-2</v>
      </c>
      <c r="T147">
        <f t="shared" si="36"/>
        <v>1.0471299867295437E-2</v>
      </c>
      <c r="U147">
        <f t="shared" si="37"/>
        <v>-1.9864925086333519E-3</v>
      </c>
      <c r="V147">
        <f t="shared" si="38"/>
        <v>4.2548491018357861E-3</v>
      </c>
      <c r="W147">
        <f t="shared" si="39"/>
        <v>4.4150182091166933E-3</v>
      </c>
      <c r="X147">
        <f t="shared" si="40"/>
        <v>-4.0424511845737737E-3</v>
      </c>
      <c r="Y147">
        <f t="shared" si="41"/>
        <v>2.9455102297567446E-3</v>
      </c>
      <c r="Z147">
        <f t="shared" si="42"/>
        <v>-2.0561709295886101E-2</v>
      </c>
      <c r="AA147">
        <f t="shared" si="43"/>
        <v>-1.599681086514821E-2</v>
      </c>
      <c r="AB147">
        <f t="shared" si="44"/>
        <v>-5.0697193502507341E-3</v>
      </c>
      <c r="AC147">
        <f t="shared" si="45"/>
        <v>3.4075280668002242E-3</v>
      </c>
    </row>
    <row r="148" spans="1:29" ht="15.75" thickBot="1" x14ac:dyDescent="0.3">
      <c r="A148">
        <v>147</v>
      </c>
      <c r="B148" s="1" t="s">
        <v>1112</v>
      </c>
      <c r="C148" s="1" t="s">
        <v>1113</v>
      </c>
      <c r="D148" s="1">
        <v>364</v>
      </c>
      <c r="E148" s="1">
        <v>3678</v>
      </c>
      <c r="F148" s="1" t="s">
        <v>1114</v>
      </c>
      <c r="G148" s="1" t="s">
        <v>1115</v>
      </c>
      <c r="H148" s="1" t="s">
        <v>1116</v>
      </c>
      <c r="I148" s="1">
        <v>11170</v>
      </c>
      <c r="J148" s="1">
        <v>394</v>
      </c>
      <c r="K148" s="1" t="s">
        <v>475</v>
      </c>
      <c r="L148" s="1">
        <v>764</v>
      </c>
      <c r="M148" s="1" t="s">
        <v>1117</v>
      </c>
      <c r="N148" t="s">
        <v>1118</v>
      </c>
      <c r="O148" s="5" t="s">
        <v>1119</v>
      </c>
      <c r="P148">
        <f t="shared" si="32"/>
        <v>-1.3752672552037149E-2</v>
      </c>
      <c r="Q148">
        <f t="shared" si="33"/>
        <v>5.6697529629490123E-3</v>
      </c>
      <c r="R148">
        <f t="shared" si="34"/>
        <v>-3.8269288587616412E-2</v>
      </c>
      <c r="S148">
        <f t="shared" si="35"/>
        <v>-2.7354883449366988E-2</v>
      </c>
      <c r="T148">
        <f t="shared" si="36"/>
        <v>9.950330853168092E-3</v>
      </c>
      <c r="U148">
        <f t="shared" si="37"/>
        <v>-2.0490873628001591E-2</v>
      </c>
      <c r="V148">
        <f t="shared" si="38"/>
        <v>-6.9514799494351581E-3</v>
      </c>
      <c r="W148">
        <f t="shared" si="39"/>
        <v>-1.5986130846302286E-2</v>
      </c>
      <c r="X148">
        <f t="shared" si="40"/>
        <v>-2.5348556031880663E-3</v>
      </c>
      <c r="Y148">
        <f t="shared" si="41"/>
        <v>-1.9002947125615358E-2</v>
      </c>
      <c r="Z148">
        <f t="shared" si="42"/>
        <v>-2.0469687381976426E-2</v>
      </c>
      <c r="AA148">
        <f t="shared" si="43"/>
        <v>-1.1070842733832381E-2</v>
      </c>
      <c r="AB148">
        <f t="shared" si="44"/>
        <v>-2.361025988309302E-2</v>
      </c>
      <c r="AC148">
        <f t="shared" si="45"/>
        <v>1.7568425744276767E-2</v>
      </c>
    </row>
    <row r="149" spans="1:29" ht="15.75" thickBot="1" x14ac:dyDescent="0.3">
      <c r="A149">
        <v>148</v>
      </c>
      <c r="B149" s="1" t="s">
        <v>1120</v>
      </c>
      <c r="C149" s="1">
        <v>698</v>
      </c>
      <c r="D149" s="1" t="s">
        <v>1121</v>
      </c>
      <c r="E149" s="1">
        <v>3585</v>
      </c>
      <c r="F149" s="1" t="s">
        <v>1122</v>
      </c>
      <c r="G149" s="1">
        <v>50</v>
      </c>
      <c r="H149" s="1">
        <v>448</v>
      </c>
      <c r="I149" s="1">
        <v>11275</v>
      </c>
      <c r="J149" s="1">
        <v>394</v>
      </c>
      <c r="K149" s="1" t="s">
        <v>320</v>
      </c>
      <c r="L149" s="1" t="s">
        <v>1123</v>
      </c>
      <c r="M149" s="1" t="s">
        <v>1124</v>
      </c>
      <c r="N149" t="s">
        <v>1125</v>
      </c>
      <c r="O149" s="5" t="s">
        <v>1126</v>
      </c>
      <c r="P149">
        <f t="shared" si="32"/>
        <v>1.4240358491963954E-2</v>
      </c>
      <c r="Q149">
        <f t="shared" si="33"/>
        <v>-1.3518526755020247E-2</v>
      </c>
      <c r="R149">
        <f t="shared" si="34"/>
        <v>-1.2717893287282062E-2</v>
      </c>
      <c r="S149">
        <f t="shared" si="35"/>
        <v>-2.5610652130545655E-2</v>
      </c>
      <c r="T149">
        <f t="shared" si="36"/>
        <v>1.5758025857039018E-2</v>
      </c>
      <c r="U149">
        <f t="shared" si="37"/>
        <v>1.4707628872274338E-2</v>
      </c>
      <c r="V149">
        <f t="shared" si="38"/>
        <v>8.0681746495101792E-3</v>
      </c>
      <c r="W149">
        <f t="shared" si="39"/>
        <v>9.3562723076327931E-3</v>
      </c>
      <c r="X149">
        <f t="shared" si="40"/>
        <v>0</v>
      </c>
      <c r="Y149">
        <f t="shared" si="41"/>
        <v>1.6057436895858469E-2</v>
      </c>
      <c r="Z149">
        <f t="shared" si="42"/>
        <v>3.7381527922753559E-2</v>
      </c>
      <c r="AA149">
        <f t="shared" si="43"/>
        <v>5.6066529465411824E-3</v>
      </c>
      <c r="AB149">
        <f t="shared" si="44"/>
        <v>-9.1487598257004241E-3</v>
      </c>
      <c r="AC149">
        <f t="shared" si="45"/>
        <v>-3.0063668020451594E-3</v>
      </c>
    </row>
    <row r="150" spans="1:29" ht="15.75" thickBot="1" x14ac:dyDescent="0.3">
      <c r="A150">
        <v>149</v>
      </c>
      <c r="B150" s="1" t="s">
        <v>1127</v>
      </c>
      <c r="C150" s="1">
        <v>695</v>
      </c>
      <c r="D150" s="1" t="s">
        <v>1128</v>
      </c>
      <c r="E150" s="1">
        <v>3575</v>
      </c>
      <c r="F150" s="1" t="s">
        <v>1129</v>
      </c>
      <c r="G150" s="1" t="s">
        <v>1130</v>
      </c>
      <c r="H150" s="1">
        <v>450</v>
      </c>
      <c r="I150" s="1">
        <v>11357</v>
      </c>
      <c r="J150" s="1" t="s">
        <v>1131</v>
      </c>
      <c r="K150" s="1">
        <v>170</v>
      </c>
      <c r="L150" s="1" t="s">
        <v>1132</v>
      </c>
      <c r="M150" s="1" t="s">
        <v>1133</v>
      </c>
      <c r="N150" t="s">
        <v>1134</v>
      </c>
      <c r="O150" s="5" t="s">
        <v>1135</v>
      </c>
      <c r="P150">
        <f t="shared" si="32"/>
        <v>6.4843204117290221E-2</v>
      </c>
      <c r="Q150">
        <f t="shared" si="33"/>
        <v>-4.3072571975803324E-3</v>
      </c>
      <c r="R150">
        <f t="shared" si="34"/>
        <v>8.5884999452709148E-3</v>
      </c>
      <c r="S150">
        <f t="shared" si="35"/>
        <v>-2.7932979056127108E-3</v>
      </c>
      <c r="T150">
        <f t="shared" si="36"/>
        <v>-7.1319711372715899E-3</v>
      </c>
      <c r="U150">
        <f t="shared" si="37"/>
        <v>2.9558802241544429E-2</v>
      </c>
      <c r="V150">
        <f t="shared" si="38"/>
        <v>4.4543503493803746E-3</v>
      </c>
      <c r="W150">
        <f t="shared" si="39"/>
        <v>7.2464085207672533E-3</v>
      </c>
      <c r="X150">
        <f t="shared" si="40"/>
        <v>-8.4109072369089911E-3</v>
      </c>
      <c r="Y150">
        <f t="shared" si="41"/>
        <v>2.9455102297567446E-3</v>
      </c>
      <c r="Z150">
        <f t="shared" si="42"/>
        <v>3.7754890052585895E-3</v>
      </c>
      <c r="AA150">
        <f t="shared" si="43"/>
        <v>-3.3602182154637669E-3</v>
      </c>
      <c r="AB150">
        <f t="shared" si="44"/>
        <v>-1.0197437055776401E-2</v>
      </c>
      <c r="AC150">
        <f t="shared" si="45"/>
        <v>-5.9110940555830585E-3</v>
      </c>
    </row>
    <row r="151" spans="1:29" ht="15.75" thickBot="1" x14ac:dyDescent="0.3">
      <c r="A151">
        <v>150</v>
      </c>
      <c r="B151" s="1">
        <v>105</v>
      </c>
      <c r="C151" s="1">
        <v>693</v>
      </c>
      <c r="D151" s="1" t="s">
        <v>1136</v>
      </c>
      <c r="E151" s="1">
        <v>3500</v>
      </c>
      <c r="F151" s="1" t="s">
        <v>1137</v>
      </c>
      <c r="G151" s="1" t="s">
        <v>1138</v>
      </c>
      <c r="H151" s="1" t="s">
        <v>661</v>
      </c>
      <c r="I151" s="1">
        <v>11126</v>
      </c>
      <c r="J151" s="1">
        <v>389</v>
      </c>
      <c r="K151" s="1" t="s">
        <v>320</v>
      </c>
      <c r="L151" s="1" t="s">
        <v>1139</v>
      </c>
      <c r="M151" s="1" t="s">
        <v>1140</v>
      </c>
      <c r="N151" t="s">
        <v>1141</v>
      </c>
      <c r="O151" s="5" t="s">
        <v>1142</v>
      </c>
      <c r="P151">
        <f t="shared" si="32"/>
        <v>-4.1233338478156502E-2</v>
      </c>
      <c r="Q151">
        <f t="shared" si="33"/>
        <v>-2.8818463748889263E-3</v>
      </c>
      <c r="R151">
        <f t="shared" si="34"/>
        <v>1.3426698486295784E-2</v>
      </c>
      <c r="S151">
        <f t="shared" si="35"/>
        <v>-2.1202207650602937E-2</v>
      </c>
      <c r="T151">
        <f t="shared" si="36"/>
        <v>4.183466128911165E-3</v>
      </c>
      <c r="U151">
        <f t="shared" si="37"/>
        <v>-1.9419361164047807E-4</v>
      </c>
      <c r="V151">
        <f t="shared" si="38"/>
        <v>-7.8081824478116986E-3</v>
      </c>
      <c r="W151">
        <f t="shared" si="39"/>
        <v>-2.0549582256407805E-2</v>
      </c>
      <c r="X151">
        <f t="shared" si="40"/>
        <v>-4.3606584425785553E-3</v>
      </c>
      <c r="Y151">
        <f t="shared" si="41"/>
        <v>-2.9455102297568031E-3</v>
      </c>
      <c r="Z151">
        <f t="shared" si="42"/>
        <v>-7.4387281172421096E-3</v>
      </c>
      <c r="AA151">
        <f t="shared" si="43"/>
        <v>1.6468604091343396E-2</v>
      </c>
      <c r="AB151">
        <f t="shared" si="44"/>
        <v>7.3286806059169466E-3</v>
      </c>
      <c r="AC151">
        <f t="shared" si="45"/>
        <v>-5.8013989444175723E-4</v>
      </c>
    </row>
    <row r="152" spans="1:29" ht="15.75" thickBot="1" x14ac:dyDescent="0.3">
      <c r="A152">
        <v>151</v>
      </c>
      <c r="B152" s="1" t="s">
        <v>1143</v>
      </c>
      <c r="C152" s="1" t="s">
        <v>1144</v>
      </c>
      <c r="D152" s="1" t="s">
        <v>1145</v>
      </c>
      <c r="E152" s="1">
        <v>3600</v>
      </c>
      <c r="F152" s="1" t="s">
        <v>30</v>
      </c>
      <c r="G152" s="1" t="s">
        <v>1146</v>
      </c>
      <c r="H152" s="1" t="s">
        <v>1063</v>
      </c>
      <c r="I152" s="1">
        <v>11109</v>
      </c>
      <c r="J152" s="1" t="s">
        <v>1147</v>
      </c>
      <c r="K152" s="1">
        <v>168</v>
      </c>
      <c r="L152" s="1">
        <v>785</v>
      </c>
      <c r="M152" s="1" t="s">
        <v>1148</v>
      </c>
      <c r="N152" t="s">
        <v>1149</v>
      </c>
      <c r="O152" s="5" t="s">
        <v>1150</v>
      </c>
      <c r="P152">
        <f t="shared" si="32"/>
        <v>-6.688988150796652E-3</v>
      </c>
      <c r="Q152">
        <f t="shared" si="33"/>
        <v>1.2190900352612334E-2</v>
      </c>
      <c r="R152">
        <f t="shared" si="34"/>
        <v>4.4712077553430957E-2</v>
      </c>
      <c r="S152">
        <f t="shared" si="35"/>
        <v>2.8170876966696224E-2</v>
      </c>
      <c r="T152">
        <f t="shared" si="36"/>
        <v>-7.255665165881363E-3</v>
      </c>
      <c r="U152">
        <f t="shared" si="37"/>
        <v>-1.3294428452409439E-2</v>
      </c>
      <c r="V152">
        <f t="shared" si="38"/>
        <v>-4.4893453625944402E-3</v>
      </c>
      <c r="W152">
        <f t="shared" si="39"/>
        <v>-1.5291210535161722E-3</v>
      </c>
      <c r="X152">
        <f t="shared" si="40"/>
        <v>9.4666179655175948E-3</v>
      </c>
      <c r="Y152">
        <f t="shared" si="41"/>
        <v>-8.8889474172460393E-3</v>
      </c>
      <c r="Z152">
        <f t="shared" si="42"/>
        <v>-6.6023601948819446E-3</v>
      </c>
      <c r="AA152">
        <f t="shared" si="43"/>
        <v>-1.1544139746865311E-2</v>
      </c>
      <c r="AB152">
        <f t="shared" si="44"/>
        <v>-2.8770098962324349E-3</v>
      </c>
      <c r="AC152">
        <f t="shared" si="45"/>
        <v>-1.2043271203371589E-3</v>
      </c>
    </row>
    <row r="153" spans="1:29" ht="15.75" thickBot="1" x14ac:dyDescent="0.3">
      <c r="A153">
        <v>152</v>
      </c>
      <c r="B153" s="1" t="s">
        <v>1151</v>
      </c>
      <c r="C153" s="1" t="s">
        <v>1152</v>
      </c>
      <c r="D153" s="1">
        <v>376</v>
      </c>
      <c r="E153" s="1">
        <v>3528</v>
      </c>
      <c r="F153" s="1">
        <v>97</v>
      </c>
      <c r="G153" s="1">
        <v>50</v>
      </c>
      <c r="H153" s="1">
        <v>446</v>
      </c>
      <c r="I153" s="1">
        <v>11020</v>
      </c>
      <c r="J153" s="1">
        <v>390</v>
      </c>
      <c r="K153" s="1" t="s">
        <v>1153</v>
      </c>
      <c r="L153" s="1">
        <v>771</v>
      </c>
      <c r="M153" s="1" t="s">
        <v>1154</v>
      </c>
      <c r="N153" t="s">
        <v>1155</v>
      </c>
      <c r="O153" s="5" t="s">
        <v>1156</v>
      </c>
      <c r="P153">
        <f t="shared" si="32"/>
        <v>-2.8691489108717702E-2</v>
      </c>
      <c r="Q153">
        <f t="shared" si="33"/>
        <v>-4.4288950171231791E-3</v>
      </c>
      <c r="R153">
        <f t="shared" si="34"/>
        <v>-2.1574106944561772E-2</v>
      </c>
      <c r="S153">
        <f t="shared" si="35"/>
        <v>-2.0202707317519466E-2</v>
      </c>
      <c r="T153">
        <f t="shared" si="36"/>
        <v>-5.1413995004186523E-3</v>
      </c>
      <c r="U153">
        <f t="shared" si="37"/>
        <v>-1.6070180177494536E-2</v>
      </c>
      <c r="V153">
        <f t="shared" si="38"/>
        <v>3.3688970661046986E-3</v>
      </c>
      <c r="W153">
        <f t="shared" si="39"/>
        <v>-8.0437868748169158E-3</v>
      </c>
      <c r="X153">
        <f t="shared" si="40"/>
        <v>-6.8992224602718207E-3</v>
      </c>
      <c r="Y153">
        <f t="shared" si="41"/>
        <v>-1.1911853701530068E-3</v>
      </c>
      <c r="Z153">
        <f t="shared" si="42"/>
        <v>-1.7995344219078939E-2</v>
      </c>
      <c r="AA153">
        <f t="shared" si="43"/>
        <v>-8.4085926231476805E-3</v>
      </c>
      <c r="AB153">
        <f t="shared" si="44"/>
        <v>-1.8538120998911112E-2</v>
      </c>
      <c r="AC153">
        <f t="shared" si="45"/>
        <v>3.8873367037151672E-3</v>
      </c>
    </row>
    <row r="154" spans="1:29" ht="15.75" thickBot="1" x14ac:dyDescent="0.3">
      <c r="A154">
        <v>153</v>
      </c>
      <c r="B154" s="1" t="s">
        <v>1157</v>
      </c>
      <c r="C154" s="1" t="s">
        <v>1158</v>
      </c>
      <c r="D154" s="1" t="s">
        <v>1159</v>
      </c>
      <c r="E154" s="1">
        <v>3486</v>
      </c>
      <c r="F154" s="1" t="s">
        <v>1160</v>
      </c>
      <c r="G154" s="1" t="s">
        <v>1161</v>
      </c>
      <c r="H154" s="1">
        <v>445</v>
      </c>
      <c r="I154" s="1">
        <v>11001</v>
      </c>
      <c r="J154" s="1" t="s">
        <v>654</v>
      </c>
      <c r="K154" s="1">
        <v>166</v>
      </c>
      <c r="L154" s="1" t="s">
        <v>1162</v>
      </c>
      <c r="M154" s="1" t="s">
        <v>1163</v>
      </c>
      <c r="N154" t="s">
        <v>1164</v>
      </c>
      <c r="O154" s="5" t="s">
        <v>1165</v>
      </c>
      <c r="P154">
        <f t="shared" si="32"/>
        <v>-1.3209706907251362E-2</v>
      </c>
      <c r="Q154">
        <f t="shared" si="33"/>
        <v>1.4781394765478691E-2</v>
      </c>
      <c r="R154">
        <f t="shared" si="34"/>
        <v>-1.7438403001638025E-2</v>
      </c>
      <c r="S154">
        <f t="shared" si="35"/>
        <v>-1.1976191046715649E-2</v>
      </c>
      <c r="T154">
        <f t="shared" si="36"/>
        <v>8.7247153387023848E-3</v>
      </c>
      <c r="U154">
        <f t="shared" si="37"/>
        <v>-3.6456537010615089E-2</v>
      </c>
      <c r="V154">
        <f t="shared" si="38"/>
        <v>-2.2446698538238618E-3</v>
      </c>
      <c r="W154">
        <f t="shared" si="39"/>
        <v>-1.7256259674697252E-3</v>
      </c>
      <c r="X154">
        <f t="shared" si="40"/>
        <v>-1.160554612030789E-2</v>
      </c>
      <c r="Y154">
        <f t="shared" si="41"/>
        <v>-1.0785005676562674E-2</v>
      </c>
      <c r="Z154">
        <f t="shared" si="42"/>
        <v>-9.513331668991017E-3</v>
      </c>
      <c r="AA154">
        <f t="shared" si="43"/>
        <v>-9.7296841773957688E-3</v>
      </c>
      <c r="AB154">
        <f t="shared" si="44"/>
        <v>-3.0041981201467869E-2</v>
      </c>
      <c r="AC154">
        <f t="shared" si="45"/>
        <v>1.4280636412126693E-2</v>
      </c>
    </row>
    <row r="155" spans="1:29" ht="15.75" thickBot="1" x14ac:dyDescent="0.3">
      <c r="A155">
        <v>154</v>
      </c>
      <c r="B155" s="1" t="s">
        <v>1166</v>
      </c>
      <c r="C155" s="1">
        <v>709</v>
      </c>
      <c r="D155" s="1" t="s">
        <v>1167</v>
      </c>
      <c r="E155" s="1">
        <v>3376</v>
      </c>
      <c r="F155" s="1">
        <v>98</v>
      </c>
      <c r="G155" s="1" t="s">
        <v>1168</v>
      </c>
      <c r="H155" s="1">
        <v>434</v>
      </c>
      <c r="I155" s="1">
        <v>11099</v>
      </c>
      <c r="J155" s="1">
        <v>388</v>
      </c>
      <c r="K155" s="1" t="s">
        <v>1169</v>
      </c>
      <c r="L155" s="1" t="s">
        <v>1170</v>
      </c>
      <c r="M155" s="1" t="s">
        <v>1171</v>
      </c>
      <c r="N155" t="s">
        <v>1172</v>
      </c>
      <c r="O155" s="5" t="s">
        <v>1173</v>
      </c>
      <c r="P155">
        <f t="shared" si="32"/>
        <v>3.4201446714666156E-2</v>
      </c>
      <c r="Q155">
        <f t="shared" si="33"/>
        <v>2.8212724125633096E-4</v>
      </c>
      <c r="R155">
        <f t="shared" si="34"/>
        <v>-2.4104152478763154E-2</v>
      </c>
      <c r="S155">
        <f t="shared" si="35"/>
        <v>-3.2063370364118458E-2</v>
      </c>
      <c r="T155">
        <f t="shared" si="36"/>
        <v>1.5317848284867517E-3</v>
      </c>
      <c r="U155">
        <f t="shared" si="37"/>
        <v>2.822273208351157E-2</v>
      </c>
      <c r="V155">
        <f t="shared" si="38"/>
        <v>-2.502974806583539E-2</v>
      </c>
      <c r="W155">
        <f t="shared" si="39"/>
        <v>8.8688364125438946E-3</v>
      </c>
      <c r="X155">
        <f t="shared" si="40"/>
        <v>6.4641466198892376E-3</v>
      </c>
      <c r="Y155">
        <f t="shared" si="41"/>
        <v>1.5048911794203067E-3</v>
      </c>
      <c r="Z155">
        <f t="shared" si="42"/>
        <v>4.9634375670137296E-3</v>
      </c>
      <c r="AA155">
        <f t="shared" si="43"/>
        <v>-1.0237161788086049E-3</v>
      </c>
      <c r="AB155">
        <f t="shared" si="44"/>
        <v>1.5257924816686544E-2</v>
      </c>
      <c r="AC155">
        <f t="shared" si="45"/>
        <v>9.0035738748969942E-3</v>
      </c>
    </row>
    <row r="156" spans="1:29" ht="15.75" thickBot="1" x14ac:dyDescent="0.3">
      <c r="A156">
        <v>155</v>
      </c>
      <c r="B156" s="1" t="s">
        <v>580</v>
      </c>
      <c r="C156" s="1" t="s">
        <v>1174</v>
      </c>
      <c r="D156" s="1" t="s">
        <v>1175</v>
      </c>
      <c r="E156" s="1">
        <v>3398</v>
      </c>
      <c r="F156" s="1" t="s">
        <v>390</v>
      </c>
      <c r="G156" s="1" t="s">
        <v>1176</v>
      </c>
      <c r="H156" s="1" t="s">
        <v>1177</v>
      </c>
      <c r="I156" s="1">
        <v>11092</v>
      </c>
      <c r="J156" s="1">
        <v>384</v>
      </c>
      <c r="K156" s="1" t="s">
        <v>1178</v>
      </c>
      <c r="L156" s="1" t="s">
        <v>1179</v>
      </c>
      <c r="M156" s="1" t="s">
        <v>1180</v>
      </c>
      <c r="N156" t="s">
        <v>1181</v>
      </c>
      <c r="O156" s="5" t="s">
        <v>1182</v>
      </c>
      <c r="P156">
        <f t="shared" si="32"/>
        <v>3.8572853997580945E-3</v>
      </c>
      <c r="Q156">
        <f t="shared" si="33"/>
        <v>-2.6834279219323958E-3</v>
      </c>
      <c r="R156">
        <f t="shared" si="34"/>
        <v>-6.6759635985850722E-3</v>
      </c>
      <c r="S156">
        <f t="shared" si="35"/>
        <v>6.4954465160295977E-3</v>
      </c>
      <c r="T156">
        <f t="shared" si="36"/>
        <v>-2.5841231183887328E-2</v>
      </c>
      <c r="U156">
        <f t="shared" si="37"/>
        <v>-4.2007411509643378E-2</v>
      </c>
      <c r="V156">
        <f t="shared" si="38"/>
        <v>-6.2406304466073653E-3</v>
      </c>
      <c r="W156">
        <f t="shared" si="39"/>
        <v>-6.3088641631079692E-4</v>
      </c>
      <c r="X156">
        <f t="shared" si="40"/>
        <v>-1.0362787035546547E-2</v>
      </c>
      <c r="Y156">
        <f t="shared" si="41"/>
        <v>1.5814144277790862E-2</v>
      </c>
      <c r="Z156">
        <f t="shared" si="42"/>
        <v>-1.4342528047015062E-3</v>
      </c>
      <c r="AA156">
        <f t="shared" si="43"/>
        <v>-3.648390775891019E-3</v>
      </c>
      <c r="AB156">
        <f t="shared" si="44"/>
        <v>4.2110540306438448E-3</v>
      </c>
      <c r="AC156">
        <f t="shared" si="45"/>
        <v>-2.8941759222957928E-3</v>
      </c>
    </row>
    <row r="157" spans="1:29" ht="15.75" thickBot="1" x14ac:dyDescent="0.3">
      <c r="A157">
        <v>156</v>
      </c>
      <c r="B157" s="1">
        <v>104</v>
      </c>
      <c r="C157" s="1" t="s">
        <v>1183</v>
      </c>
      <c r="D157" s="1" t="s">
        <v>1184</v>
      </c>
      <c r="E157" s="1">
        <v>3415</v>
      </c>
      <c r="F157" s="1" t="s">
        <v>1185</v>
      </c>
      <c r="G157" s="1">
        <v>50</v>
      </c>
      <c r="H157" s="1" t="s">
        <v>1186</v>
      </c>
      <c r="I157" s="1">
        <v>11200</v>
      </c>
      <c r="J157" s="1">
        <v>380</v>
      </c>
      <c r="K157" s="1">
        <v>168</v>
      </c>
      <c r="L157" s="1">
        <v>801</v>
      </c>
      <c r="M157" s="1">
        <v>898</v>
      </c>
      <c r="N157" t="s">
        <v>1187</v>
      </c>
      <c r="O157" s="5" t="s">
        <v>1188</v>
      </c>
      <c r="P157">
        <f t="shared" si="32"/>
        <v>9.620010361908411E-4</v>
      </c>
      <c r="Q157">
        <f t="shared" si="33"/>
        <v>-1.2666503939259449E-2</v>
      </c>
      <c r="R157">
        <f t="shared" si="34"/>
        <v>3.3435528501931946E-3</v>
      </c>
      <c r="S157">
        <f t="shared" si="35"/>
        <v>4.990469773013026E-3</v>
      </c>
      <c r="T157">
        <f t="shared" si="36"/>
        <v>1.0831182745662254E-2</v>
      </c>
      <c r="U157">
        <f t="shared" si="37"/>
        <v>5.0241216436746866E-2</v>
      </c>
      <c r="V157">
        <f t="shared" si="38"/>
        <v>-1.8565797860119395E-3</v>
      </c>
      <c r="W157">
        <f t="shared" si="39"/>
        <v>9.6896505475173415E-3</v>
      </c>
      <c r="X157">
        <f t="shared" si="40"/>
        <v>-1.0471299867295366E-2</v>
      </c>
      <c r="Y157">
        <f t="shared" si="41"/>
        <v>-5.3428444104954695E-3</v>
      </c>
      <c r="Z157">
        <f t="shared" si="42"/>
        <v>4.4156720411708407E-2</v>
      </c>
      <c r="AA157">
        <f t="shared" si="43"/>
        <v>2.5374916576293038E-2</v>
      </c>
      <c r="AB157">
        <f t="shared" si="44"/>
        <v>3.7241249436298973E-2</v>
      </c>
      <c r="AC157">
        <f t="shared" si="45"/>
        <v>-2.6077279188490843E-3</v>
      </c>
    </row>
    <row r="158" spans="1:29" ht="15.75" thickBot="1" x14ac:dyDescent="0.3">
      <c r="A158">
        <v>157</v>
      </c>
      <c r="B158" s="1">
        <v>103</v>
      </c>
      <c r="C158" s="1">
        <v>706</v>
      </c>
      <c r="D158" s="1" t="s">
        <v>1189</v>
      </c>
      <c r="E158" s="1">
        <v>3510</v>
      </c>
      <c r="F158" s="1" t="s">
        <v>1190</v>
      </c>
      <c r="G158" s="1" t="s">
        <v>1191</v>
      </c>
      <c r="H158" s="1" t="s">
        <v>1192</v>
      </c>
      <c r="I158" s="1">
        <v>11200</v>
      </c>
      <c r="J158" s="1">
        <v>378</v>
      </c>
      <c r="K158" s="1">
        <v>167</v>
      </c>
      <c r="L158" s="1">
        <v>791</v>
      </c>
      <c r="M158" s="1" t="s">
        <v>1193</v>
      </c>
      <c r="N158" t="s">
        <v>1194</v>
      </c>
      <c r="O158" s="5" t="s">
        <v>1195</v>
      </c>
      <c r="P158">
        <f t="shared" si="32"/>
        <v>-9.6619109117368589E-3</v>
      </c>
      <c r="Q158">
        <f t="shared" si="33"/>
        <v>1.1109642822306294E-2</v>
      </c>
      <c r="R158">
        <f t="shared" si="34"/>
        <v>6.5407406412498204E-2</v>
      </c>
      <c r="S158">
        <f t="shared" si="35"/>
        <v>2.743854445502103E-2</v>
      </c>
      <c r="T158">
        <f t="shared" si="36"/>
        <v>5.305267388407553E-2</v>
      </c>
      <c r="U158">
        <f t="shared" si="37"/>
        <v>2.4107075343233104E-2</v>
      </c>
      <c r="V158">
        <f t="shared" si="38"/>
        <v>4.6350025041484834E-3</v>
      </c>
      <c r="W158">
        <f t="shared" si="39"/>
        <v>0</v>
      </c>
      <c r="X158">
        <f t="shared" si="40"/>
        <v>-5.2770571008437812E-3</v>
      </c>
      <c r="Y158">
        <f t="shared" si="41"/>
        <v>-5.970166986503796E-3</v>
      </c>
      <c r="Z158">
        <f t="shared" si="42"/>
        <v>-1.2562979300705379E-2</v>
      </c>
      <c r="AA158">
        <f t="shared" si="43"/>
        <v>1.3054726833703966E-2</v>
      </c>
      <c r="AB158">
        <f t="shared" si="44"/>
        <v>9.5989360598645133E-3</v>
      </c>
      <c r="AC158">
        <f t="shared" si="45"/>
        <v>-1.6111748562347358E-2</v>
      </c>
    </row>
    <row r="159" spans="1:29" ht="15.75" thickBot="1" x14ac:dyDescent="0.3">
      <c r="A159">
        <v>158</v>
      </c>
      <c r="B159" s="1">
        <v>104</v>
      </c>
      <c r="C159" s="1">
        <v>720</v>
      </c>
      <c r="D159" s="1">
        <v>388</v>
      </c>
      <c r="E159" s="1">
        <v>3559</v>
      </c>
      <c r="F159" s="1" t="s">
        <v>1196</v>
      </c>
      <c r="G159" s="1" t="s">
        <v>1197</v>
      </c>
      <c r="H159" s="1">
        <v>433</v>
      </c>
      <c r="I159" s="1">
        <v>11500</v>
      </c>
      <c r="J159" s="1" t="s">
        <v>654</v>
      </c>
      <c r="K159" s="1">
        <v>168</v>
      </c>
      <c r="L159" s="1" t="s">
        <v>1198</v>
      </c>
      <c r="M159" s="1" t="s">
        <v>1199</v>
      </c>
      <c r="N159" t="s">
        <v>1200</v>
      </c>
      <c r="O159" s="5" t="s">
        <v>1201</v>
      </c>
      <c r="P159">
        <f t="shared" si="32"/>
        <v>9.6619109117368901E-3</v>
      </c>
      <c r="Q159">
        <f t="shared" si="33"/>
        <v>1.9635974516858935E-2</v>
      </c>
      <c r="R159">
        <f t="shared" si="34"/>
        <v>1.0883756049673879E-2</v>
      </c>
      <c r="S159">
        <f t="shared" si="35"/>
        <v>1.3863569050281205E-2</v>
      </c>
      <c r="T159">
        <f t="shared" si="36"/>
        <v>-8.8447747891750553E-4</v>
      </c>
      <c r="U159">
        <f t="shared" si="37"/>
        <v>-1.5147333971761141E-2</v>
      </c>
      <c r="V159">
        <f t="shared" si="38"/>
        <v>1.1554016305558895E-3</v>
      </c>
      <c r="W159">
        <f t="shared" si="39"/>
        <v>2.6433257068155431E-2</v>
      </c>
      <c r="X159">
        <f t="shared" si="40"/>
        <v>1.9646997383796421E-2</v>
      </c>
      <c r="Y159">
        <f t="shared" si="41"/>
        <v>5.9701669865037544E-3</v>
      </c>
      <c r="Z159">
        <f t="shared" si="42"/>
        <v>-1.1699014408799452E-2</v>
      </c>
      <c r="AA159">
        <f t="shared" si="43"/>
        <v>-9.0538324103370503E-3</v>
      </c>
      <c r="AB159">
        <f t="shared" si="44"/>
        <v>-2.2301323748332876E-2</v>
      </c>
      <c r="AC159">
        <f t="shared" si="45"/>
        <v>-3.8808354971274803E-3</v>
      </c>
    </row>
    <row r="160" spans="1:29" ht="15.75" thickBot="1" x14ac:dyDescent="0.3">
      <c r="A160">
        <v>159</v>
      </c>
      <c r="B160" s="1">
        <v>102</v>
      </c>
      <c r="C160" s="1">
        <v>728</v>
      </c>
      <c r="D160" s="1" t="s">
        <v>1202</v>
      </c>
      <c r="E160" s="1">
        <v>3455</v>
      </c>
      <c r="F160" s="1" t="s">
        <v>1203</v>
      </c>
      <c r="G160" s="1">
        <v>52</v>
      </c>
      <c r="H160" s="1" t="s">
        <v>1204</v>
      </c>
      <c r="I160" s="1">
        <v>11576</v>
      </c>
      <c r="J160" s="1">
        <v>387</v>
      </c>
      <c r="K160" s="1" t="s">
        <v>1205</v>
      </c>
      <c r="L160" s="1" t="s">
        <v>1206</v>
      </c>
      <c r="M160" s="1" t="s">
        <v>1207</v>
      </c>
      <c r="N160" t="s">
        <v>1208</v>
      </c>
      <c r="O160" s="5" t="s">
        <v>1209</v>
      </c>
      <c r="P160">
        <f t="shared" si="32"/>
        <v>-1.9418085857101627E-2</v>
      </c>
      <c r="Q160">
        <f t="shared" si="33"/>
        <v>1.1049836186584935E-2</v>
      </c>
      <c r="R160">
        <f t="shared" si="34"/>
        <v>-2.5317807984289897E-2</v>
      </c>
      <c r="S160">
        <f t="shared" si="35"/>
        <v>-2.9657149308422375E-2</v>
      </c>
      <c r="T160">
        <f t="shared" si="36"/>
        <v>4.8060511320993952E-3</v>
      </c>
      <c r="U160">
        <f t="shared" si="37"/>
        <v>3.0260971781809264E-2</v>
      </c>
      <c r="V160">
        <f t="shared" si="38"/>
        <v>1.3847221229466983E-3</v>
      </c>
      <c r="W160">
        <f t="shared" si="39"/>
        <v>6.5869539599782562E-3</v>
      </c>
      <c r="X160">
        <f t="shared" si="40"/>
        <v>3.8835000263976122E-3</v>
      </c>
      <c r="Y160">
        <f t="shared" si="41"/>
        <v>6.1713939045422248E-3</v>
      </c>
      <c r="Z160">
        <f t="shared" si="42"/>
        <v>5.2306045132747636E-3</v>
      </c>
      <c r="AA160">
        <f t="shared" si="43"/>
        <v>6.8531272967985177E-3</v>
      </c>
      <c r="AB160">
        <f t="shared" si="44"/>
        <v>-2.083789527325941E-2</v>
      </c>
      <c r="AC160">
        <f t="shared" si="45"/>
        <v>-1.7631379814759104E-3</v>
      </c>
    </row>
    <row r="161" spans="1:29" ht="15.75" thickBot="1" x14ac:dyDescent="0.3">
      <c r="A161">
        <v>160</v>
      </c>
      <c r="B161" s="1" t="s">
        <v>1203</v>
      </c>
      <c r="C161" s="1" t="s">
        <v>1210</v>
      </c>
      <c r="D161" s="1" t="s">
        <v>1211</v>
      </c>
      <c r="E161" s="1">
        <v>3415</v>
      </c>
      <c r="F161" s="1" t="s">
        <v>1212</v>
      </c>
      <c r="G161" s="1" t="s">
        <v>1213</v>
      </c>
      <c r="H161" s="1" t="s">
        <v>809</v>
      </c>
      <c r="I161" s="1">
        <v>11679</v>
      </c>
      <c r="J161" s="1">
        <v>390</v>
      </c>
      <c r="K161" s="1" t="s">
        <v>1214</v>
      </c>
      <c r="L161" s="1" t="s">
        <v>1215</v>
      </c>
      <c r="M161" s="1" t="s">
        <v>1216</v>
      </c>
      <c r="N161" t="s">
        <v>1217</v>
      </c>
      <c r="O161" s="5" t="s">
        <v>1218</v>
      </c>
      <c r="P161">
        <f t="shared" si="32"/>
        <v>1.9588644853329716E-3</v>
      </c>
      <c r="Q161">
        <f t="shared" si="33"/>
        <v>1.1608187705998951E-2</v>
      </c>
      <c r="R161">
        <f t="shared" si="34"/>
        <v>2.0667838355430429E-2</v>
      </c>
      <c r="S161">
        <f t="shared" si="35"/>
        <v>-1.1644964196879855E-2</v>
      </c>
      <c r="T161">
        <f t="shared" si="36"/>
        <v>8.8023869931202212E-4</v>
      </c>
      <c r="U161">
        <f t="shared" si="37"/>
        <v>3.959046727100856E-2</v>
      </c>
      <c r="V161">
        <f t="shared" si="38"/>
        <v>-1.8467225931646629E-3</v>
      </c>
      <c r="W161">
        <f t="shared" si="39"/>
        <v>8.8583679672456141E-3</v>
      </c>
      <c r="X161">
        <f t="shared" si="40"/>
        <v>7.7220460939103185E-3</v>
      </c>
      <c r="Y161">
        <f t="shared" si="41"/>
        <v>-5.9175100845062687E-4</v>
      </c>
      <c r="Z161">
        <f t="shared" si="42"/>
        <v>-5.3585226458444614E-3</v>
      </c>
      <c r="AA161">
        <f t="shared" si="43"/>
        <v>-7.0749797658172997E-3</v>
      </c>
      <c r="AB161">
        <f t="shared" si="44"/>
        <v>-2.6325517520711349E-2</v>
      </c>
      <c r="AC161">
        <f t="shared" si="45"/>
        <v>5.2158912802852597E-3</v>
      </c>
    </row>
    <row r="162" spans="1:29" ht="15.75" thickBot="1" x14ac:dyDescent="0.3">
      <c r="A162">
        <v>161</v>
      </c>
      <c r="B162" s="1" t="s">
        <v>611</v>
      </c>
      <c r="C162" s="1" t="s">
        <v>1219</v>
      </c>
      <c r="D162" s="1" t="s">
        <v>1220</v>
      </c>
      <c r="E162" s="1">
        <v>3354</v>
      </c>
      <c r="F162" s="1" t="s">
        <v>1221</v>
      </c>
      <c r="G162" s="1" t="s">
        <v>1222</v>
      </c>
      <c r="H162" s="1">
        <v>432</v>
      </c>
      <c r="I162" s="1">
        <v>11775</v>
      </c>
      <c r="J162" s="1" t="s">
        <v>1223</v>
      </c>
      <c r="K162" s="1" t="s">
        <v>320</v>
      </c>
      <c r="L162" s="1" t="s">
        <v>1224</v>
      </c>
      <c r="M162" s="1" t="s">
        <v>1225</v>
      </c>
      <c r="N162" t="s">
        <v>1226</v>
      </c>
      <c r="O162" s="5" t="s">
        <v>1227</v>
      </c>
      <c r="P162">
        <f t="shared" si="32"/>
        <v>3.4618841654594841E-2</v>
      </c>
      <c r="Q162">
        <f t="shared" si="33"/>
        <v>-4.6271176731439885E-3</v>
      </c>
      <c r="R162">
        <f t="shared" si="34"/>
        <v>-2.0139297116910617E-2</v>
      </c>
      <c r="S162">
        <f t="shared" si="35"/>
        <v>-1.8023829621736261E-2</v>
      </c>
      <c r="T162">
        <f t="shared" si="36"/>
        <v>-1.3186571710069503E-2</v>
      </c>
      <c r="U162">
        <f t="shared" si="37"/>
        <v>4.7821470509076279E-2</v>
      </c>
      <c r="V162">
        <f t="shared" si="38"/>
        <v>-1.8501392881614773E-3</v>
      </c>
      <c r="W162">
        <f t="shared" si="39"/>
        <v>8.1862826060530459E-3</v>
      </c>
      <c r="X162">
        <f t="shared" si="40"/>
        <v>5.625174638553684E-3</v>
      </c>
      <c r="Y162">
        <f t="shared" si="41"/>
        <v>3.3093045211542837E-3</v>
      </c>
      <c r="Z162">
        <f t="shared" si="42"/>
        <v>4.4674271760211763E-3</v>
      </c>
      <c r="AA162">
        <f t="shared" si="43"/>
        <v>3.1014646039568528E-3</v>
      </c>
      <c r="AB162">
        <f t="shared" si="44"/>
        <v>-2.404912240664487E-3</v>
      </c>
      <c r="AC162">
        <f t="shared" si="45"/>
        <v>4.4857492712581746E-3</v>
      </c>
    </row>
    <row r="163" spans="1:29" ht="15.75" thickBot="1" x14ac:dyDescent="0.3">
      <c r="A163">
        <v>162</v>
      </c>
      <c r="B163" s="1" t="s">
        <v>1228</v>
      </c>
      <c r="C163" s="1" t="s">
        <v>1229</v>
      </c>
      <c r="D163" s="1" t="s">
        <v>1230</v>
      </c>
      <c r="E163" s="1">
        <v>3438</v>
      </c>
      <c r="F163" s="1" t="s">
        <v>1231</v>
      </c>
      <c r="G163" s="1" t="s">
        <v>1232</v>
      </c>
      <c r="H163" s="1">
        <v>430</v>
      </c>
      <c r="I163" s="1">
        <v>11700</v>
      </c>
      <c r="J163" s="1" t="s">
        <v>1233</v>
      </c>
      <c r="K163" s="1" t="s">
        <v>636</v>
      </c>
      <c r="L163" s="1">
        <v>782</v>
      </c>
      <c r="M163" s="1" t="s">
        <v>1234</v>
      </c>
      <c r="N163" t="s">
        <v>1235</v>
      </c>
      <c r="O163" s="5" t="s">
        <v>1236</v>
      </c>
      <c r="P163">
        <f t="shared" si="32"/>
        <v>1.3705274130580191E-2</v>
      </c>
      <c r="Q163">
        <f t="shared" si="33"/>
        <v>4.0913740768470783E-4</v>
      </c>
      <c r="R163">
        <f t="shared" si="34"/>
        <v>-2.9104399430537049E-3</v>
      </c>
      <c r="S163">
        <f t="shared" si="35"/>
        <v>2.4736243559640349E-2</v>
      </c>
      <c r="T163">
        <f t="shared" si="36"/>
        <v>7.4019582956677387E-3</v>
      </c>
      <c r="U163">
        <f t="shared" si="37"/>
        <v>2.2649051782388491E-2</v>
      </c>
      <c r="V163">
        <f t="shared" si="38"/>
        <v>-4.6403795565022254E-3</v>
      </c>
      <c r="W163">
        <f t="shared" si="39"/>
        <v>-6.38979809877101E-3</v>
      </c>
      <c r="X163">
        <f t="shared" si="40"/>
        <v>-5.1124855732350358E-3</v>
      </c>
      <c r="Y163">
        <f t="shared" si="41"/>
        <v>2.3571018573813338E-3</v>
      </c>
      <c r="Z163">
        <f t="shared" si="42"/>
        <v>-4.0837218569949405E-3</v>
      </c>
      <c r="AA163">
        <f t="shared" si="43"/>
        <v>-8.1062017365474553E-3</v>
      </c>
      <c r="AB163">
        <f t="shared" si="44"/>
        <v>-3.5209001482485493E-2</v>
      </c>
      <c r="AC163">
        <f t="shared" si="45"/>
        <v>2.5542798050967007E-3</v>
      </c>
    </row>
    <row r="164" spans="1:29" ht="15.75" thickBot="1" x14ac:dyDescent="0.3">
      <c r="A164">
        <v>163</v>
      </c>
      <c r="B164" s="1" t="s">
        <v>1237</v>
      </c>
      <c r="C164" s="1" t="s">
        <v>794</v>
      </c>
      <c r="D164" s="1" t="s">
        <v>1238</v>
      </c>
      <c r="E164" s="1">
        <v>3352</v>
      </c>
      <c r="F164" s="1">
        <v>103</v>
      </c>
      <c r="G164" s="1">
        <v>58</v>
      </c>
      <c r="H164" s="1" t="s">
        <v>1239</v>
      </c>
      <c r="I164" s="1">
        <v>11620</v>
      </c>
      <c r="J164" s="1">
        <v>394</v>
      </c>
      <c r="K164" s="1">
        <v>170</v>
      </c>
      <c r="L164" s="1">
        <v>786</v>
      </c>
      <c r="M164" s="1" t="s">
        <v>1240</v>
      </c>
      <c r="N164" t="s">
        <v>1241</v>
      </c>
      <c r="O164" s="5" t="s">
        <v>1242</v>
      </c>
      <c r="P164">
        <f t="shared" si="32"/>
        <v>5.8563960084694732E-3</v>
      </c>
      <c r="Q164">
        <f t="shared" si="33"/>
        <v>-1.4973835650638334E-2</v>
      </c>
      <c r="R164">
        <f t="shared" si="34"/>
        <v>-1.0387628361577811E-2</v>
      </c>
      <c r="S164">
        <f t="shared" si="35"/>
        <v>-2.533272434082089E-2</v>
      </c>
      <c r="T164">
        <f t="shared" si="36"/>
        <v>1.2701685175121425E-2</v>
      </c>
      <c r="U164">
        <f t="shared" si="37"/>
        <v>-8.6169759748111973E-4</v>
      </c>
      <c r="V164">
        <f t="shared" si="38"/>
        <v>-4.6522447919801089E-4</v>
      </c>
      <c r="W164">
        <f t="shared" si="39"/>
        <v>-6.8610903799452404E-3</v>
      </c>
      <c r="X164">
        <f t="shared" si="40"/>
        <v>9.6914811089230633E-3</v>
      </c>
      <c r="Y164">
        <f t="shared" si="41"/>
        <v>5.8840837237535007E-4</v>
      </c>
      <c r="Z164">
        <f t="shared" si="42"/>
        <v>5.102051883895552E-3</v>
      </c>
      <c r="AA164">
        <f t="shared" si="43"/>
        <v>1.1087817329564603E-2</v>
      </c>
      <c r="AB164">
        <f t="shared" si="44"/>
        <v>6.5612494972434052E-4</v>
      </c>
      <c r="AC164">
        <f t="shared" si="45"/>
        <v>-7.2113132800879966E-3</v>
      </c>
    </row>
    <row r="165" spans="1:29" ht="15.75" thickBot="1" x14ac:dyDescent="0.3">
      <c r="A165">
        <v>164</v>
      </c>
      <c r="B165" s="1" t="s">
        <v>1243</v>
      </c>
      <c r="C165" s="1">
        <v>723</v>
      </c>
      <c r="D165" s="1" t="s">
        <v>1244</v>
      </c>
      <c r="E165" s="1">
        <v>3410</v>
      </c>
      <c r="F165" s="1" t="s">
        <v>587</v>
      </c>
      <c r="G165" s="1" t="s">
        <v>1245</v>
      </c>
      <c r="H165" s="1">
        <v>430</v>
      </c>
      <c r="I165" s="1">
        <v>11750</v>
      </c>
      <c r="J165" s="1">
        <v>397</v>
      </c>
      <c r="K165" s="1">
        <v>170</v>
      </c>
      <c r="L165" s="1" t="s">
        <v>1246</v>
      </c>
      <c r="M165" s="1" t="s">
        <v>1225</v>
      </c>
      <c r="N165" t="s">
        <v>1247</v>
      </c>
      <c r="O165" s="5" t="s">
        <v>1248</v>
      </c>
      <c r="P165">
        <f t="shared" si="32"/>
        <v>9.3178403756661223E-3</v>
      </c>
      <c r="Q165">
        <f t="shared" si="33"/>
        <v>6.9180217217747176E-4</v>
      </c>
      <c r="R165">
        <f t="shared" si="34"/>
        <v>2.5378047133731353E-2</v>
      </c>
      <c r="S165">
        <f t="shared" si="35"/>
        <v>1.7155108675588813E-2</v>
      </c>
      <c r="T165">
        <f t="shared" si="36"/>
        <v>-1.9436352085710144E-3</v>
      </c>
      <c r="U165">
        <f t="shared" si="37"/>
        <v>2.2840604316256424E-2</v>
      </c>
      <c r="V165">
        <f t="shared" si="38"/>
        <v>4.6522447919792849E-4</v>
      </c>
      <c r="W165">
        <f t="shared" si="39"/>
        <v>1.1125489166402904E-2</v>
      </c>
      <c r="X165">
        <f t="shared" si="40"/>
        <v>7.5853713892565641E-3</v>
      </c>
      <c r="Y165">
        <f t="shared" si="41"/>
        <v>0</v>
      </c>
      <c r="Z165">
        <f t="shared" si="42"/>
        <v>4.0629817192537722E-3</v>
      </c>
      <c r="AA165">
        <f t="shared" si="43"/>
        <v>-2.9816155930172169E-3</v>
      </c>
      <c r="AB165">
        <f t="shared" si="44"/>
        <v>-1.0500066590115483E-3</v>
      </c>
      <c r="AC165">
        <f t="shared" si="45"/>
        <v>3.2280504755965423E-3</v>
      </c>
    </row>
    <row r="166" spans="1:29" ht="15.75" thickBot="1" x14ac:dyDescent="0.3">
      <c r="A166">
        <v>165</v>
      </c>
      <c r="B166" s="1" t="s">
        <v>1249</v>
      </c>
      <c r="C166" s="1">
        <v>713</v>
      </c>
      <c r="D166" s="1" t="s">
        <v>1250</v>
      </c>
      <c r="E166" s="1">
        <v>3482</v>
      </c>
      <c r="F166" s="1" t="s">
        <v>1251</v>
      </c>
      <c r="G166" s="1">
        <v>60</v>
      </c>
      <c r="H166" s="1">
        <v>432</v>
      </c>
      <c r="I166" s="1">
        <v>11330</v>
      </c>
      <c r="J166" s="1" t="s">
        <v>1252</v>
      </c>
      <c r="K166" s="1">
        <v>169</v>
      </c>
      <c r="L166" s="1" t="s">
        <v>1253</v>
      </c>
      <c r="M166" s="1" t="s">
        <v>1254</v>
      </c>
      <c r="N166" t="s">
        <v>1255</v>
      </c>
      <c r="O166" s="5" t="s">
        <v>1256</v>
      </c>
      <c r="P166">
        <f t="shared" si="32"/>
        <v>-1.0152371464018073E-2</v>
      </c>
      <c r="Q166">
        <f t="shared" si="33"/>
        <v>-1.39278017444687E-2</v>
      </c>
      <c r="R166">
        <f t="shared" si="34"/>
        <v>-9.4414548709187852E-3</v>
      </c>
      <c r="S166">
        <f t="shared" si="35"/>
        <v>2.0894550050571774E-2</v>
      </c>
      <c r="T166">
        <f t="shared" si="36"/>
        <v>1.6401718383800903E-2</v>
      </c>
      <c r="U166">
        <f t="shared" si="37"/>
        <v>1.1060947359424976E-2</v>
      </c>
      <c r="V166">
        <f t="shared" si="38"/>
        <v>4.6403795565023009E-3</v>
      </c>
      <c r="W166">
        <f t="shared" si="39"/>
        <v>-3.6399165550253049E-2</v>
      </c>
      <c r="X166">
        <f t="shared" si="40"/>
        <v>-7.8392107103303302E-3</v>
      </c>
      <c r="Y166">
        <f t="shared" si="41"/>
        <v>-5.8997221271882708E-3</v>
      </c>
      <c r="Z166">
        <f t="shared" si="42"/>
        <v>2.5767529449600361E-2</v>
      </c>
      <c r="AA166">
        <f t="shared" si="43"/>
        <v>4.6342353708985302E-3</v>
      </c>
      <c r="AB166">
        <f t="shared" si="44"/>
        <v>1.0320817982978205E-2</v>
      </c>
      <c r="AC166">
        <f t="shared" si="45"/>
        <v>-2.9069166563752947E-3</v>
      </c>
    </row>
    <row r="167" spans="1:29" ht="15.75" thickBot="1" x14ac:dyDescent="0.3">
      <c r="A167">
        <v>166</v>
      </c>
      <c r="B167" s="1" t="s">
        <v>1257</v>
      </c>
      <c r="C167" s="1" t="s">
        <v>557</v>
      </c>
      <c r="D167" s="1">
        <v>400</v>
      </c>
      <c r="E167" s="1">
        <v>3630</v>
      </c>
      <c r="F167" s="1" t="s">
        <v>1258</v>
      </c>
      <c r="G167" s="1" t="s">
        <v>1259</v>
      </c>
      <c r="H167" s="1" t="s">
        <v>1239</v>
      </c>
      <c r="I167" s="1">
        <v>11088</v>
      </c>
      <c r="J167" s="1" t="s">
        <v>654</v>
      </c>
      <c r="K167" s="1" t="s">
        <v>225</v>
      </c>
      <c r="L167" s="1">
        <v>817</v>
      </c>
      <c r="M167" s="1" t="s">
        <v>1260</v>
      </c>
      <c r="N167" t="s">
        <v>1261</v>
      </c>
      <c r="O167" s="5" t="s">
        <v>1262</v>
      </c>
      <c r="P167">
        <f t="shared" si="32"/>
        <v>1.8838140355722351E-2</v>
      </c>
      <c r="Q167">
        <f t="shared" si="33"/>
        <v>-2.9606489213051968E-2</v>
      </c>
      <c r="R167">
        <f t="shared" si="34"/>
        <v>5.2609950272297423E-2</v>
      </c>
      <c r="S167">
        <f t="shared" si="35"/>
        <v>4.1625806930762135E-2</v>
      </c>
      <c r="T167">
        <f t="shared" si="36"/>
        <v>2.7712760819847042E-3</v>
      </c>
      <c r="U167">
        <f t="shared" si="37"/>
        <v>6.2192020256447648E-2</v>
      </c>
      <c r="V167">
        <f t="shared" si="38"/>
        <v>-5.1056040357001726E-3</v>
      </c>
      <c r="W167">
        <f t="shared" si="39"/>
        <v>-2.1590632592367497E-2</v>
      </c>
      <c r="X167">
        <f t="shared" si="40"/>
        <v>-2.1555876973475965E-2</v>
      </c>
      <c r="Y167">
        <f t="shared" si="41"/>
        <v>8.8365818004979436E-3</v>
      </c>
      <c r="Z167">
        <f t="shared" si="42"/>
        <v>8.8517912619422521E-3</v>
      </c>
      <c r="AA167">
        <f t="shared" si="43"/>
        <v>4.7224292914283331E-3</v>
      </c>
      <c r="AB167">
        <f t="shared" si="44"/>
        <v>-6.5006828005958897E-4</v>
      </c>
      <c r="AC167">
        <f t="shared" si="45"/>
        <v>-1.8711115414052917E-2</v>
      </c>
    </row>
    <row r="168" spans="1:29" ht="15.75" thickBot="1" x14ac:dyDescent="0.3">
      <c r="A168">
        <v>167</v>
      </c>
      <c r="B168" s="1" t="s">
        <v>1263</v>
      </c>
      <c r="C168" s="1" t="s">
        <v>1264</v>
      </c>
      <c r="D168" s="1" t="s">
        <v>980</v>
      </c>
      <c r="E168" s="1">
        <v>3582</v>
      </c>
      <c r="F168" s="1" t="s">
        <v>1265</v>
      </c>
      <c r="G168" s="1" t="s">
        <v>1266</v>
      </c>
      <c r="H168" s="1" t="s">
        <v>1177</v>
      </c>
      <c r="I168" s="1">
        <v>11300</v>
      </c>
      <c r="J168" s="1" t="s">
        <v>1267</v>
      </c>
      <c r="K168" s="1" t="s">
        <v>851</v>
      </c>
      <c r="L168" s="1">
        <v>815</v>
      </c>
      <c r="M168" s="1" t="s">
        <v>1268</v>
      </c>
      <c r="N168" t="s">
        <v>1269</v>
      </c>
      <c r="O168" s="5" t="s">
        <v>1270</v>
      </c>
      <c r="P168">
        <f t="shared" si="32"/>
        <v>-8.5977443193350891E-2</v>
      </c>
      <c r="Q168">
        <f t="shared" si="33"/>
        <v>-1.1186286472740318E-2</v>
      </c>
      <c r="R168">
        <f t="shared" si="34"/>
        <v>-7.7801873189623297E-3</v>
      </c>
      <c r="S168">
        <f t="shared" si="35"/>
        <v>-1.3311344638239421E-2</v>
      </c>
      <c r="T168">
        <f t="shared" si="36"/>
        <v>-1.0842034725289872E-2</v>
      </c>
      <c r="U168">
        <f t="shared" si="37"/>
        <v>-1.181581293138087E-2</v>
      </c>
      <c r="V168">
        <f t="shared" si="38"/>
        <v>3.4839194453874316E-3</v>
      </c>
      <c r="W168">
        <f t="shared" si="39"/>
        <v>1.893928327074744E-2</v>
      </c>
      <c r="X168">
        <f t="shared" si="40"/>
        <v>5.1746557900174874E-3</v>
      </c>
      <c r="Y168">
        <f t="shared" si="41"/>
        <v>2.3432933979738117E-3</v>
      </c>
      <c r="Z168">
        <f t="shared" si="42"/>
        <v>-2.4509816191401849E-3</v>
      </c>
      <c r="AA168">
        <f t="shared" si="43"/>
        <v>-1.3156454041138882E-3</v>
      </c>
      <c r="AB168">
        <f t="shared" si="44"/>
        <v>-6.1828363320061662E-2</v>
      </c>
      <c r="AC168">
        <f t="shared" si="45"/>
        <v>3.200908567566847E-3</v>
      </c>
    </row>
    <row r="169" spans="1:29" ht="15.75" thickBot="1" x14ac:dyDescent="0.3">
      <c r="A169">
        <v>168</v>
      </c>
      <c r="B169" s="1">
        <v>101</v>
      </c>
      <c r="C169" s="1" t="s">
        <v>1271</v>
      </c>
      <c r="D169" s="1" t="s">
        <v>994</v>
      </c>
      <c r="E169" s="1">
        <v>3580</v>
      </c>
      <c r="F169" s="1" t="s">
        <v>435</v>
      </c>
      <c r="G169" s="1" t="s">
        <v>1272</v>
      </c>
      <c r="H169" s="1">
        <v>430</v>
      </c>
      <c r="I169" s="1">
        <v>11153</v>
      </c>
      <c r="J169" s="1">
        <v>386</v>
      </c>
      <c r="K169" s="1">
        <v>169</v>
      </c>
      <c r="L169" s="1">
        <v>805</v>
      </c>
      <c r="M169" s="1" t="s">
        <v>1273</v>
      </c>
      <c r="N169" t="s">
        <v>1274</v>
      </c>
      <c r="O169" s="5" t="s">
        <v>1275</v>
      </c>
      <c r="P169">
        <f t="shared" si="32"/>
        <v>1.9821612039912025E-3</v>
      </c>
      <c r="Q169">
        <f t="shared" si="33"/>
        <v>1.795328371596943E-2</v>
      </c>
      <c r="R169">
        <f t="shared" si="34"/>
        <v>-1.0893077946658881E-2</v>
      </c>
      <c r="S169">
        <f t="shared" si="35"/>
        <v>-5.5850322591111275E-4</v>
      </c>
      <c r="T169">
        <f t="shared" si="36"/>
        <v>-1.1253514183097601E-2</v>
      </c>
      <c r="U169">
        <f t="shared" si="37"/>
        <v>5.0222991231048918E-2</v>
      </c>
      <c r="V169">
        <f t="shared" si="38"/>
        <v>-3.0186949661893379E-3</v>
      </c>
      <c r="W169">
        <f t="shared" si="39"/>
        <v>-1.3094205705895033E-2</v>
      </c>
      <c r="X169">
        <f t="shared" si="40"/>
        <v>-3.8784793285708565E-3</v>
      </c>
      <c r="Y169">
        <f t="shared" si="41"/>
        <v>-1.1179875198471729E-2</v>
      </c>
      <c r="Z169">
        <f t="shared" si="42"/>
        <v>-1.2345835822299379E-2</v>
      </c>
      <c r="AA169">
        <f t="shared" si="43"/>
        <v>-1.169733046132344E-2</v>
      </c>
      <c r="AB169">
        <f t="shared" si="44"/>
        <v>-1.5476084412847984E-2</v>
      </c>
      <c r="AC169">
        <f t="shared" si="45"/>
        <v>-6.3902161772363755E-3</v>
      </c>
    </row>
    <row r="170" spans="1:29" ht="15.75" thickBot="1" x14ac:dyDescent="0.3">
      <c r="A170">
        <v>169</v>
      </c>
      <c r="B170" s="1" t="s">
        <v>1276</v>
      </c>
      <c r="C170" s="1" t="s">
        <v>1271</v>
      </c>
      <c r="D170" s="1">
        <v>381</v>
      </c>
      <c r="E170" s="1">
        <v>3500</v>
      </c>
      <c r="F170" s="1">
        <v>98</v>
      </c>
      <c r="G170" s="1" t="s">
        <v>1277</v>
      </c>
      <c r="H170" s="1">
        <v>429</v>
      </c>
      <c r="I170" s="1">
        <v>11225</v>
      </c>
      <c r="J170" s="1">
        <v>385</v>
      </c>
      <c r="K170" s="1" t="s">
        <v>1278</v>
      </c>
      <c r="L170" s="1">
        <v>771</v>
      </c>
      <c r="M170" s="1" t="s">
        <v>1279</v>
      </c>
      <c r="N170" t="s">
        <v>1280</v>
      </c>
      <c r="O170" s="5" t="s">
        <v>1126</v>
      </c>
      <c r="P170">
        <f t="shared" si="32"/>
        <v>5.574377234219443E-2</v>
      </c>
      <c r="Q170">
        <f t="shared" si="33"/>
        <v>0</v>
      </c>
      <c r="R170">
        <f t="shared" si="34"/>
        <v>-2.9991906715659766E-2</v>
      </c>
      <c r="S170">
        <f t="shared" si="35"/>
        <v>-2.2599831917240919E-2</v>
      </c>
      <c r="T170">
        <f t="shared" si="36"/>
        <v>-4.4895319907890988E-2</v>
      </c>
      <c r="U170">
        <f t="shared" si="37"/>
        <v>3.1597971055270381E-2</v>
      </c>
      <c r="V170">
        <f t="shared" si="38"/>
        <v>-2.3282897595911845E-3</v>
      </c>
      <c r="W170">
        <f t="shared" si="39"/>
        <v>6.4349136159181624E-3</v>
      </c>
      <c r="X170">
        <f t="shared" si="40"/>
        <v>-2.5940351770466466E-3</v>
      </c>
      <c r="Y170">
        <f t="shared" si="41"/>
        <v>1.1472401162236781E-2</v>
      </c>
      <c r="Z170">
        <f t="shared" si="42"/>
        <v>-4.3153903855233822E-2</v>
      </c>
      <c r="AA170">
        <f t="shared" si="43"/>
        <v>-2.2790770335740767E-2</v>
      </c>
      <c r="AB170">
        <f t="shared" si="44"/>
        <v>-4.5269601732130439E-2</v>
      </c>
      <c r="AC170">
        <f t="shared" si="45"/>
        <v>2.4316322089668278E-2</v>
      </c>
    </row>
    <row r="171" spans="1:29" ht="15.75" thickBot="1" x14ac:dyDescent="0.3">
      <c r="A171">
        <v>170</v>
      </c>
      <c r="B171" s="1" t="s">
        <v>1281</v>
      </c>
      <c r="C171" s="1" t="s">
        <v>1282</v>
      </c>
      <c r="D171" s="1" t="s">
        <v>1283</v>
      </c>
      <c r="E171" s="1">
        <v>3499</v>
      </c>
      <c r="F171" s="1">
        <v>99</v>
      </c>
      <c r="G171" s="1" t="s">
        <v>535</v>
      </c>
      <c r="H171" s="1">
        <v>422</v>
      </c>
      <c r="I171" s="1">
        <v>10945</v>
      </c>
      <c r="J171" s="1" t="s">
        <v>1284</v>
      </c>
      <c r="K171" s="1">
        <v>169</v>
      </c>
      <c r="L171" s="1">
        <v>766</v>
      </c>
      <c r="M171" s="1" t="s">
        <v>1285</v>
      </c>
      <c r="N171" t="s">
        <v>1286</v>
      </c>
      <c r="O171" s="5" t="s">
        <v>1287</v>
      </c>
      <c r="P171">
        <f t="shared" si="32"/>
        <v>-4.6577986003132454E-2</v>
      </c>
      <c r="Q171">
        <f t="shared" si="33"/>
        <v>-2.8702640839981967E-4</v>
      </c>
      <c r="R171">
        <f t="shared" si="34"/>
        <v>-6.7026302514910527E-2</v>
      </c>
      <c r="S171">
        <f t="shared" si="35"/>
        <v>-2.8575510981706891E-4</v>
      </c>
      <c r="T171">
        <f t="shared" si="36"/>
        <v>1.0152371464017908E-2</v>
      </c>
      <c r="U171">
        <f t="shared" si="37"/>
        <v>-4.78560211776351E-2</v>
      </c>
      <c r="V171">
        <f t="shared" si="38"/>
        <v>-1.6451604892005169E-2</v>
      </c>
      <c r="W171">
        <f t="shared" si="39"/>
        <v>-2.5260702653491774E-2</v>
      </c>
      <c r="X171">
        <f t="shared" si="40"/>
        <v>-5.1961549623275483E-4</v>
      </c>
      <c r="Y171">
        <f t="shared" si="41"/>
        <v>-1.1472401162236807E-2</v>
      </c>
      <c r="Z171">
        <f t="shared" si="42"/>
        <v>-6.506203822738167E-3</v>
      </c>
      <c r="AA171">
        <f t="shared" si="43"/>
        <v>6.4520004226986836E-3</v>
      </c>
      <c r="AB171">
        <f t="shared" si="44"/>
        <v>1.5173912382797037E-2</v>
      </c>
      <c r="AC171">
        <f t="shared" si="45"/>
        <v>6.8308929779062702E-4</v>
      </c>
    </row>
    <row r="172" spans="1:29" ht="15.75" thickBot="1" x14ac:dyDescent="0.3">
      <c r="A172">
        <v>171</v>
      </c>
      <c r="B172" s="1" t="s">
        <v>1288</v>
      </c>
      <c r="C172" s="1">
        <v>736</v>
      </c>
      <c r="D172" s="1" t="s">
        <v>1289</v>
      </c>
      <c r="E172" s="1">
        <v>3478</v>
      </c>
      <c r="F172" s="1" t="s">
        <v>1122</v>
      </c>
      <c r="G172" s="1" t="s">
        <v>1290</v>
      </c>
      <c r="H172" s="1" t="s">
        <v>1291</v>
      </c>
      <c r="I172" s="1">
        <v>11150</v>
      </c>
      <c r="J172" s="1" t="s">
        <v>1292</v>
      </c>
      <c r="K172" s="1">
        <v>169</v>
      </c>
      <c r="L172" s="1" t="s">
        <v>1293</v>
      </c>
      <c r="M172" s="1" t="s">
        <v>1294</v>
      </c>
      <c r="N172" t="s">
        <v>1295</v>
      </c>
      <c r="O172" s="5" t="s">
        <v>1296</v>
      </c>
      <c r="P172">
        <f t="shared" si="32"/>
        <v>-1.7118114529557079E-2</v>
      </c>
      <c r="Q172">
        <f t="shared" si="33"/>
        <v>5.4875216692802861E-2</v>
      </c>
      <c r="R172">
        <f t="shared" si="34"/>
        <v>-1.4132513340009001E-2</v>
      </c>
      <c r="S172">
        <f t="shared" si="35"/>
        <v>-6.0197974534596469E-3</v>
      </c>
      <c r="T172">
        <f t="shared" si="36"/>
        <v>-5.063301956546762E-3</v>
      </c>
      <c r="U172">
        <f t="shared" si="37"/>
        <v>1.2785562296971925E-2</v>
      </c>
      <c r="V172">
        <f t="shared" si="38"/>
        <v>1.184132761216772E-3</v>
      </c>
      <c r="W172">
        <f t="shared" si="39"/>
        <v>1.8556766931301455E-2</v>
      </c>
      <c r="X172">
        <f t="shared" si="40"/>
        <v>-7.7992984585273871E-4</v>
      </c>
      <c r="Y172">
        <f t="shared" si="41"/>
        <v>0</v>
      </c>
      <c r="Z172">
        <f t="shared" si="42"/>
        <v>3.9156823576724049E-4</v>
      </c>
      <c r="AA172">
        <f t="shared" si="43"/>
        <v>-2.4853153325935088E-3</v>
      </c>
      <c r="AB172">
        <f t="shared" si="44"/>
        <v>-2.7451265029787716E-2</v>
      </c>
      <c r="AC172">
        <f t="shared" si="45"/>
        <v>5.1201093408524245E-4</v>
      </c>
    </row>
    <row r="173" spans="1:29" ht="15.75" thickBot="1" x14ac:dyDescent="0.3">
      <c r="A173">
        <v>172</v>
      </c>
      <c r="B173" s="1" t="s">
        <v>1297</v>
      </c>
      <c r="C173" s="1" t="s">
        <v>1298</v>
      </c>
      <c r="D173" s="1" t="s">
        <v>1299</v>
      </c>
      <c r="E173" s="1">
        <v>3455</v>
      </c>
      <c r="F173" s="1">
        <v>99</v>
      </c>
      <c r="G173" s="1" t="s">
        <v>1300</v>
      </c>
      <c r="H173" s="1" t="s">
        <v>1301</v>
      </c>
      <c r="I173" s="1">
        <v>11118</v>
      </c>
      <c r="J173" s="1">
        <v>381</v>
      </c>
      <c r="K173" s="1" t="s">
        <v>1302</v>
      </c>
      <c r="L173" s="1" t="s">
        <v>1303</v>
      </c>
      <c r="M173" s="1" t="s">
        <v>1304</v>
      </c>
      <c r="N173" t="s">
        <v>1305</v>
      </c>
      <c r="O173" s="5" t="s">
        <v>1306</v>
      </c>
      <c r="P173">
        <f t="shared" si="32"/>
        <v>3.9840690148742917E-3</v>
      </c>
      <c r="Q173">
        <f t="shared" si="33"/>
        <v>4.7441634219782033E-3</v>
      </c>
      <c r="R173">
        <f t="shared" si="34"/>
        <v>-2.5652002095450637E-3</v>
      </c>
      <c r="S173">
        <f t="shared" si="35"/>
        <v>-6.6349587124580776E-3</v>
      </c>
      <c r="T173">
        <f t="shared" si="36"/>
        <v>5.0633019565466345E-3</v>
      </c>
      <c r="U173">
        <f t="shared" si="37"/>
        <v>-1.800750627812361E-2</v>
      </c>
      <c r="V173">
        <f t="shared" si="38"/>
        <v>-4.7449673842257494E-3</v>
      </c>
      <c r="W173">
        <f t="shared" si="39"/>
        <v>-2.8740813748500175E-3</v>
      </c>
      <c r="X173">
        <f t="shared" si="40"/>
        <v>-9.1444138189976567E-3</v>
      </c>
      <c r="Y173">
        <f t="shared" si="41"/>
        <v>-1.7767253711509091E-3</v>
      </c>
      <c r="Z173">
        <f t="shared" si="42"/>
        <v>-3.6606133176714717E-3</v>
      </c>
      <c r="AA173">
        <f t="shared" si="43"/>
        <v>-6.4681076564926466E-3</v>
      </c>
      <c r="AB173">
        <f t="shared" si="44"/>
        <v>-2.2577720027676974E-2</v>
      </c>
      <c r="AC173">
        <f t="shared" si="45"/>
        <v>-1.8145532106398049E-3</v>
      </c>
    </row>
    <row r="174" spans="1:29" ht="15.75" thickBot="1" x14ac:dyDescent="0.3">
      <c r="A174">
        <v>173</v>
      </c>
      <c r="B174" s="1" t="s">
        <v>52</v>
      </c>
      <c r="C174" s="1">
        <v>732</v>
      </c>
      <c r="D174" s="1" t="s">
        <v>1307</v>
      </c>
      <c r="E174" s="1">
        <v>3380</v>
      </c>
      <c r="F174" s="1" t="s">
        <v>1288</v>
      </c>
      <c r="G174" s="1" t="s">
        <v>1308</v>
      </c>
      <c r="H174" s="1">
        <v>416</v>
      </c>
      <c r="I174" s="1">
        <v>11070</v>
      </c>
      <c r="J174" s="1">
        <v>380</v>
      </c>
      <c r="K174" s="1">
        <v>168</v>
      </c>
      <c r="L174" s="1" t="s">
        <v>1309</v>
      </c>
      <c r="M174" s="1" t="s">
        <v>1310</v>
      </c>
      <c r="N174" t="s">
        <v>1311</v>
      </c>
      <c r="O174" s="5" t="s">
        <v>1312</v>
      </c>
      <c r="P174">
        <f t="shared" si="32"/>
        <v>-9.9453016650834724E-4</v>
      </c>
      <c r="Q174">
        <f t="shared" si="33"/>
        <v>-1.0193768189542944E-2</v>
      </c>
      <c r="R174">
        <f t="shared" si="34"/>
        <v>3.4188067487856823E-3</v>
      </c>
      <c r="S174">
        <f t="shared" si="35"/>
        <v>-2.1946747724705805E-2</v>
      </c>
      <c r="T174">
        <f t="shared" si="36"/>
        <v>1.2048338516174574E-2</v>
      </c>
      <c r="U174">
        <f t="shared" si="37"/>
        <v>3.1079587845476299E-2</v>
      </c>
      <c r="V174">
        <f t="shared" si="38"/>
        <v>-1.0759219151739495E-2</v>
      </c>
      <c r="W174">
        <f t="shared" si="39"/>
        <v>-4.3266698107321672E-3</v>
      </c>
      <c r="X174">
        <f t="shared" si="40"/>
        <v>-2.6281224062694691E-3</v>
      </c>
      <c r="Y174">
        <f t="shared" si="41"/>
        <v>-4.158010148663677E-3</v>
      </c>
      <c r="Z174">
        <f t="shared" si="42"/>
        <v>3.2219281744405991E-2</v>
      </c>
      <c r="AA174">
        <f t="shared" si="43"/>
        <v>2.3848149329894475E-2</v>
      </c>
      <c r="AB174">
        <f t="shared" si="44"/>
        <v>8.0358252147186577E-3</v>
      </c>
      <c r="AC174">
        <f t="shared" si="45"/>
        <v>-8.346523731387433E-3</v>
      </c>
    </row>
    <row r="175" spans="1:29" ht="15.75" thickBot="1" x14ac:dyDescent="0.3">
      <c r="A175">
        <v>174</v>
      </c>
      <c r="B175" s="1" t="s">
        <v>1313</v>
      </c>
      <c r="C175" s="1">
        <v>730</v>
      </c>
      <c r="D175" s="1" t="s">
        <v>1314</v>
      </c>
      <c r="E175" s="1">
        <v>3495</v>
      </c>
      <c r="F175" s="1">
        <v>101</v>
      </c>
      <c r="G175" s="1" t="s">
        <v>1315</v>
      </c>
      <c r="H175" s="1" t="s">
        <v>1316</v>
      </c>
      <c r="I175" s="1">
        <v>11150</v>
      </c>
      <c r="J175" s="1">
        <v>385</v>
      </c>
      <c r="K175" s="1">
        <v>169</v>
      </c>
      <c r="L175" s="1">
        <v>792</v>
      </c>
      <c r="M175" s="1" t="s">
        <v>1317</v>
      </c>
      <c r="N175" t="s">
        <v>1311</v>
      </c>
      <c r="O175" s="5" t="s">
        <v>1318</v>
      </c>
      <c r="P175">
        <f t="shared" si="32"/>
        <v>2.4474168638579829E-2</v>
      </c>
      <c r="Q175">
        <f t="shared" si="33"/>
        <v>-2.7359798188747488E-3</v>
      </c>
      <c r="R175">
        <f t="shared" si="34"/>
        <v>5.5861909476321712E-2</v>
      </c>
      <c r="S175">
        <f t="shared" si="35"/>
        <v>3.3457666190846065E-2</v>
      </c>
      <c r="T175">
        <f t="shared" si="36"/>
        <v>7.9523281904950154E-3</v>
      </c>
      <c r="U175">
        <f t="shared" si="37"/>
        <v>2.5496923155823869E-2</v>
      </c>
      <c r="V175">
        <f t="shared" si="38"/>
        <v>1.1710015515261678E-2</v>
      </c>
      <c r="W175">
        <f t="shared" si="39"/>
        <v>7.2007511855821469E-3</v>
      </c>
      <c r="X175">
        <f t="shared" si="40"/>
        <v>1.3072081567352701E-2</v>
      </c>
      <c r="Y175">
        <f t="shared" si="41"/>
        <v>5.9347355198145265E-3</v>
      </c>
      <c r="Z175">
        <f t="shared" si="42"/>
        <v>4.4289854113327897E-3</v>
      </c>
      <c r="AA175">
        <f t="shared" si="43"/>
        <v>2.7751585774325295E-3</v>
      </c>
      <c r="AB175">
        <f t="shared" si="44"/>
        <v>0</v>
      </c>
      <c r="AC175">
        <f t="shared" si="45"/>
        <v>3.2696639006956833E-3</v>
      </c>
    </row>
    <row r="176" spans="1:29" ht="15.75" thickBot="1" x14ac:dyDescent="0.3">
      <c r="A176">
        <v>175</v>
      </c>
      <c r="B176" s="1" t="s">
        <v>418</v>
      </c>
      <c r="C176" s="1">
        <v>733</v>
      </c>
      <c r="D176" s="1" t="s">
        <v>1319</v>
      </c>
      <c r="E176" s="1">
        <v>3500</v>
      </c>
      <c r="F176" s="1">
        <v>103</v>
      </c>
      <c r="G176" s="1" t="s">
        <v>118</v>
      </c>
      <c r="H176" s="1" t="s">
        <v>1301</v>
      </c>
      <c r="I176" s="1">
        <v>11150</v>
      </c>
      <c r="J176" s="1" t="s">
        <v>924</v>
      </c>
      <c r="K176" s="1">
        <v>169</v>
      </c>
      <c r="L176" s="1" t="s">
        <v>1320</v>
      </c>
      <c r="M176" s="1" t="s">
        <v>1321</v>
      </c>
      <c r="N176" t="s">
        <v>1322</v>
      </c>
      <c r="O176" s="5" t="s">
        <v>1323</v>
      </c>
      <c r="P176">
        <f t="shared" si="32"/>
        <v>1.8375619264541176E-2</v>
      </c>
      <c r="Q176">
        <f t="shared" si="33"/>
        <v>4.1011677442146068E-3</v>
      </c>
      <c r="R176">
        <f t="shared" si="34"/>
        <v>5.6323066957243515E-3</v>
      </c>
      <c r="S176">
        <f t="shared" si="35"/>
        <v>1.4295928095943715E-3</v>
      </c>
      <c r="T176">
        <f t="shared" si="36"/>
        <v>1.9608471388376337E-2</v>
      </c>
      <c r="U176">
        <f t="shared" si="37"/>
        <v>-3.9367259415419653E-3</v>
      </c>
      <c r="V176">
        <f t="shared" si="38"/>
        <v>-9.5079636352217889E-4</v>
      </c>
      <c r="W176">
        <f t="shared" si="39"/>
        <v>0</v>
      </c>
      <c r="X176">
        <f t="shared" si="40"/>
        <v>-2.8612322810322348E-3</v>
      </c>
      <c r="Y176">
        <f t="shared" si="41"/>
        <v>0</v>
      </c>
      <c r="Z176">
        <f t="shared" si="42"/>
        <v>-2.1569338526960108E-2</v>
      </c>
      <c r="AA176">
        <f t="shared" si="43"/>
        <v>-6.0040207045911299E-3</v>
      </c>
      <c r="AB176">
        <f t="shared" si="44"/>
        <v>6.2630177699122699E-2</v>
      </c>
      <c r="AC176">
        <f t="shared" si="45"/>
        <v>-1.9692677151587561E-2</v>
      </c>
    </row>
    <row r="177" spans="1:29" ht="15.75" thickBot="1" x14ac:dyDescent="0.3">
      <c r="A177">
        <v>176</v>
      </c>
      <c r="B177" s="1" t="s">
        <v>162</v>
      </c>
      <c r="C177" s="1">
        <v>730</v>
      </c>
      <c r="D177" s="1" t="s">
        <v>1324</v>
      </c>
      <c r="E177" s="1">
        <v>3500</v>
      </c>
      <c r="F177" s="1">
        <v>104</v>
      </c>
      <c r="G177" s="1">
        <v>69</v>
      </c>
      <c r="H177" s="1">
        <v>423</v>
      </c>
      <c r="I177" s="1">
        <v>11250</v>
      </c>
      <c r="J177" s="1" t="s">
        <v>1325</v>
      </c>
      <c r="K177" s="1">
        <v>168</v>
      </c>
      <c r="L177" s="1">
        <v>763</v>
      </c>
      <c r="M177" s="1" t="s">
        <v>1326</v>
      </c>
      <c r="N177" t="s">
        <v>1327</v>
      </c>
      <c r="O177" s="5" t="s">
        <v>1328</v>
      </c>
      <c r="P177">
        <f t="shared" si="32"/>
        <v>1.5137469747228209E-2</v>
      </c>
      <c r="Q177">
        <f t="shared" si="33"/>
        <v>-4.1011677442146779E-3</v>
      </c>
      <c r="R177">
        <f t="shared" si="34"/>
        <v>-1.4276336747344976E-2</v>
      </c>
      <c r="S177">
        <f t="shared" si="35"/>
        <v>0</v>
      </c>
      <c r="T177">
        <f t="shared" si="36"/>
        <v>9.6619109117368901E-3</v>
      </c>
      <c r="U177">
        <f t="shared" si="37"/>
        <v>8.0029528628014299E-3</v>
      </c>
      <c r="V177">
        <f t="shared" si="38"/>
        <v>5.9276996332752064E-3</v>
      </c>
      <c r="W177">
        <f t="shared" si="39"/>
        <v>8.9286307443013982E-3</v>
      </c>
      <c r="X177">
        <f t="shared" si="40"/>
        <v>-2.6082435235031507E-3</v>
      </c>
      <c r="Y177">
        <f t="shared" si="41"/>
        <v>-5.9347355198145777E-3</v>
      </c>
      <c r="Z177">
        <f t="shared" si="42"/>
        <v>-1.5734022003008719E-2</v>
      </c>
      <c r="AA177">
        <f t="shared" si="43"/>
        <v>3.784510305037703E-3</v>
      </c>
      <c r="AB177">
        <f t="shared" si="44"/>
        <v>2.2995965657169954E-2</v>
      </c>
      <c r="AC177">
        <f t="shared" si="45"/>
        <v>-3.9942991764599228E-3</v>
      </c>
    </row>
    <row r="178" spans="1:29" ht="15.75" thickBot="1" x14ac:dyDescent="0.3">
      <c r="A178">
        <v>177</v>
      </c>
      <c r="B178" s="1">
        <v>115</v>
      </c>
      <c r="C178" s="1" t="s">
        <v>1329</v>
      </c>
      <c r="D178" s="1" t="s">
        <v>1330</v>
      </c>
      <c r="E178" s="1">
        <v>3519</v>
      </c>
      <c r="F178" s="1">
        <v>101</v>
      </c>
      <c r="G178" s="1" t="s">
        <v>1331</v>
      </c>
      <c r="H178" s="1">
        <v>422</v>
      </c>
      <c r="I178" s="1">
        <v>11299</v>
      </c>
      <c r="J178" s="1" t="s">
        <v>1292</v>
      </c>
      <c r="K178" s="1" t="s">
        <v>1332</v>
      </c>
      <c r="L178" s="1">
        <v>747</v>
      </c>
      <c r="M178" s="1" t="s">
        <v>1333</v>
      </c>
      <c r="N178" t="s">
        <v>1334</v>
      </c>
      <c r="O178" s="5" t="s">
        <v>1335</v>
      </c>
      <c r="P178">
        <f t="shared" si="32"/>
        <v>7.6787143213770295E-2</v>
      </c>
      <c r="Q178">
        <f t="shared" si="33"/>
        <v>1.4146046556905526E-2</v>
      </c>
      <c r="R178">
        <f t="shared" si="34"/>
        <v>-2.7133360633169992E-4</v>
      </c>
      <c r="S178">
        <f t="shared" si="35"/>
        <v>5.4138898440800167E-3</v>
      </c>
      <c r="T178">
        <f t="shared" si="36"/>
        <v>-2.9270382300113224E-2</v>
      </c>
      <c r="U178">
        <f t="shared" si="37"/>
        <v>2.8981307259791085E-4</v>
      </c>
      <c r="V178">
        <f t="shared" si="38"/>
        <v>-2.3668650102661678E-3</v>
      </c>
      <c r="W178">
        <f t="shared" si="39"/>
        <v>4.3460975766799487E-3</v>
      </c>
      <c r="X178">
        <f t="shared" si="40"/>
        <v>4.16993046244992E-3</v>
      </c>
      <c r="Y178">
        <f t="shared" si="41"/>
        <v>8.2988028146950641E-3</v>
      </c>
      <c r="Z178">
        <f t="shared" si="42"/>
        <v>-2.1192846151639751E-2</v>
      </c>
      <c r="AA178">
        <f t="shared" si="43"/>
        <v>-1.7144237494969281E-2</v>
      </c>
      <c r="AB178">
        <f t="shared" si="44"/>
        <v>9.6986498769724959E-4</v>
      </c>
      <c r="AC178">
        <f t="shared" si="45"/>
        <v>1.3151473006312997E-2</v>
      </c>
    </row>
    <row r="179" spans="1:29" ht="15.75" thickBot="1" x14ac:dyDescent="0.3">
      <c r="A179">
        <v>178</v>
      </c>
      <c r="B179" s="1" t="s">
        <v>285</v>
      </c>
      <c r="C179" s="1">
        <v>729</v>
      </c>
      <c r="D179" s="1" t="s">
        <v>1336</v>
      </c>
      <c r="E179" s="1">
        <v>3480</v>
      </c>
      <c r="F179" s="1">
        <v>104</v>
      </c>
      <c r="G179" s="1" t="s">
        <v>1337</v>
      </c>
      <c r="H179" s="1" t="s">
        <v>1338</v>
      </c>
      <c r="I179" s="1">
        <v>11299</v>
      </c>
      <c r="J179" s="1">
        <v>377</v>
      </c>
      <c r="K179" s="1" t="s">
        <v>320</v>
      </c>
      <c r="L179" s="1">
        <v>746</v>
      </c>
      <c r="M179" s="1" t="s">
        <v>1339</v>
      </c>
      <c r="N179" t="s">
        <v>1340</v>
      </c>
      <c r="O179" s="5" t="s">
        <v>1341</v>
      </c>
      <c r="P179">
        <f t="shared" si="32"/>
        <v>1.1240931161368742E-2</v>
      </c>
      <c r="Q179">
        <f t="shared" si="33"/>
        <v>-1.5516848690684244E-2</v>
      </c>
      <c r="R179">
        <f t="shared" si="34"/>
        <v>-2.5561375201346777E-2</v>
      </c>
      <c r="S179">
        <f t="shared" si="35"/>
        <v>-1.1144564553065176E-2</v>
      </c>
      <c r="T179">
        <f t="shared" si="36"/>
        <v>2.9270382300113237E-2</v>
      </c>
      <c r="U179">
        <f t="shared" si="37"/>
        <v>-1.1597565811380319E-3</v>
      </c>
      <c r="V179">
        <f t="shared" si="38"/>
        <v>-4.5125358606753355E-3</v>
      </c>
      <c r="W179">
        <f t="shared" si="39"/>
        <v>0</v>
      </c>
      <c r="X179">
        <f t="shared" si="40"/>
        <v>-1.9698601497687904E-2</v>
      </c>
      <c r="Y179">
        <f t="shared" si="41"/>
        <v>5.9014460255097756E-4</v>
      </c>
      <c r="Z179">
        <f t="shared" si="42"/>
        <v>-1.3395849290564722E-3</v>
      </c>
      <c r="AA179">
        <f t="shared" si="43"/>
        <v>7.9082645481799274E-4</v>
      </c>
      <c r="AB179">
        <f t="shared" si="44"/>
        <v>2.6241768205538214E-2</v>
      </c>
      <c r="AC179">
        <f t="shared" si="45"/>
        <v>-9.4857717056862061E-3</v>
      </c>
    </row>
    <row r="180" spans="1:29" ht="15.75" thickBot="1" x14ac:dyDescent="0.3">
      <c r="A180">
        <v>179</v>
      </c>
      <c r="B180" s="1" t="s">
        <v>1342</v>
      </c>
      <c r="C180" s="1">
        <v>723</v>
      </c>
      <c r="D180" s="1" t="s">
        <v>1343</v>
      </c>
      <c r="E180" s="1">
        <v>3455</v>
      </c>
      <c r="F180" s="1">
        <v>98</v>
      </c>
      <c r="G180" s="1" t="s">
        <v>691</v>
      </c>
      <c r="H180" s="1">
        <v>418</v>
      </c>
      <c r="I180" s="1">
        <v>11250</v>
      </c>
      <c r="J180" s="1">
        <v>374</v>
      </c>
      <c r="K180" s="1" t="s">
        <v>320</v>
      </c>
      <c r="L180" s="1">
        <v>728</v>
      </c>
      <c r="M180" s="1" t="s">
        <v>1344</v>
      </c>
      <c r="N180" t="s">
        <v>1345</v>
      </c>
      <c r="O180" s="5" t="s">
        <v>1346</v>
      </c>
      <c r="P180">
        <f t="shared" si="32"/>
        <v>-3.6781729446504492E-2</v>
      </c>
      <c r="Q180">
        <f t="shared" si="33"/>
        <v>-8.2645098498934245E-3</v>
      </c>
      <c r="R180">
        <f t="shared" si="34"/>
        <v>2.447530395693091E-2</v>
      </c>
      <c r="S180">
        <f t="shared" si="35"/>
        <v>-7.2098365667497555E-3</v>
      </c>
      <c r="T180">
        <f t="shared" si="36"/>
        <v>-5.9423420470800764E-2</v>
      </c>
      <c r="U180">
        <f t="shared" si="37"/>
        <v>-4.0556098145756739E-2</v>
      </c>
      <c r="V180">
        <f t="shared" si="38"/>
        <v>-5.0113456505801084E-3</v>
      </c>
      <c r="W180">
        <f t="shared" si="39"/>
        <v>-4.3460975766800372E-3</v>
      </c>
      <c r="X180">
        <f t="shared" si="40"/>
        <v>-7.9893900334788628E-3</v>
      </c>
      <c r="Y180">
        <f t="shared" si="41"/>
        <v>0</v>
      </c>
      <c r="Z180">
        <f t="shared" si="42"/>
        <v>-2.4424552007074898E-2</v>
      </c>
      <c r="AA180">
        <f t="shared" si="43"/>
        <v>-1.090052805384497E-2</v>
      </c>
      <c r="AB180">
        <f t="shared" si="44"/>
        <v>-9.0792682771072032E-3</v>
      </c>
      <c r="AC180">
        <f t="shared" si="45"/>
        <v>2.5820583273321548E-3</v>
      </c>
    </row>
    <row r="181" spans="1:29" ht="15.75" thickBot="1" x14ac:dyDescent="0.3">
      <c r="A181">
        <v>180</v>
      </c>
      <c r="B181" s="1" t="s">
        <v>216</v>
      </c>
      <c r="C181" s="1">
        <v>725</v>
      </c>
      <c r="D181" s="1" t="s">
        <v>1347</v>
      </c>
      <c r="E181" s="1">
        <v>3470</v>
      </c>
      <c r="F181" s="1" t="s">
        <v>1348</v>
      </c>
      <c r="G181" s="1" t="s">
        <v>1349</v>
      </c>
      <c r="H181" s="1" t="s">
        <v>1350</v>
      </c>
      <c r="I181" s="1">
        <v>11100</v>
      </c>
      <c r="J181" s="1" t="s">
        <v>1351</v>
      </c>
      <c r="K181" s="1">
        <v>170</v>
      </c>
      <c r="L181" s="1" t="s">
        <v>1352</v>
      </c>
      <c r="M181" s="1" t="s">
        <v>1353</v>
      </c>
      <c r="N181" t="s">
        <v>1354</v>
      </c>
      <c r="O181" s="5" t="s">
        <v>1355</v>
      </c>
      <c r="P181">
        <f t="shared" si="32"/>
        <v>2.1183492916180147E-2</v>
      </c>
      <c r="Q181">
        <f t="shared" si="33"/>
        <v>2.7624326959100796E-3</v>
      </c>
      <c r="R181">
        <f t="shared" si="34"/>
        <v>-3.0899009888860851E-2</v>
      </c>
      <c r="S181">
        <f t="shared" si="35"/>
        <v>4.3321367391345169E-3</v>
      </c>
      <c r="T181">
        <f t="shared" si="36"/>
        <v>-1.0209291341071224E-3</v>
      </c>
      <c r="U181">
        <f t="shared" si="37"/>
        <v>2.1519061087417021E-2</v>
      </c>
      <c r="V181">
        <f t="shared" si="38"/>
        <v>4.7835446977676784E-4</v>
      </c>
      <c r="W181">
        <f t="shared" si="39"/>
        <v>-1.3423020332140661E-2</v>
      </c>
      <c r="X181">
        <f t="shared" si="40"/>
        <v>-9.1324835632724741E-3</v>
      </c>
      <c r="Y181">
        <f t="shared" si="41"/>
        <v>2.9455102297567446E-3</v>
      </c>
      <c r="Z181">
        <f t="shared" si="42"/>
        <v>-2.6133018104848946E-3</v>
      </c>
      <c r="AA181">
        <f t="shared" si="43"/>
        <v>-2.7437995949319786E-3</v>
      </c>
      <c r="AB181">
        <f t="shared" si="44"/>
        <v>1.1235312772193848E-2</v>
      </c>
      <c r="AC181">
        <f t="shared" si="45"/>
        <v>5.0354878659267521E-3</v>
      </c>
    </row>
    <row r="182" spans="1:29" ht="15.75" thickBot="1" x14ac:dyDescent="0.3">
      <c r="A182">
        <v>181</v>
      </c>
      <c r="B182" s="1">
        <v>117</v>
      </c>
      <c r="C182" s="1">
        <v>728</v>
      </c>
      <c r="D182" s="1" t="s">
        <v>1356</v>
      </c>
      <c r="E182" s="1">
        <v>3390</v>
      </c>
      <c r="F182" s="1" t="s">
        <v>30</v>
      </c>
      <c r="G182" s="1" t="s">
        <v>1357</v>
      </c>
      <c r="H182" s="1">
        <v>421</v>
      </c>
      <c r="I182" s="1">
        <v>11140</v>
      </c>
      <c r="J182" s="1">
        <v>373</v>
      </c>
      <c r="K182" s="1" t="s">
        <v>225</v>
      </c>
      <c r="L182" s="1" t="s">
        <v>1358</v>
      </c>
      <c r="M182" s="1" t="s">
        <v>1359</v>
      </c>
      <c r="N182" t="s">
        <v>1360</v>
      </c>
      <c r="O182" s="5" t="s">
        <v>1361</v>
      </c>
      <c r="P182">
        <f t="shared" si="32"/>
        <v>2.1599111803461721E-2</v>
      </c>
      <c r="Q182">
        <f t="shared" si="33"/>
        <v>4.1293933420111124E-3</v>
      </c>
      <c r="R182">
        <f t="shared" si="34"/>
        <v>-3.3679515417050711E-3</v>
      </c>
      <c r="S182">
        <f t="shared" si="35"/>
        <v>-2.3324672566408893E-2</v>
      </c>
      <c r="T182">
        <f t="shared" si="36"/>
        <v>-4.0941715326632258E-3</v>
      </c>
      <c r="U182">
        <f t="shared" si="37"/>
        <v>2.3523621037068402E-2</v>
      </c>
      <c r="V182">
        <f t="shared" si="38"/>
        <v>6.6730466878483436E-3</v>
      </c>
      <c r="W182">
        <f t="shared" si="39"/>
        <v>3.5971261808494747E-3</v>
      </c>
      <c r="X182">
        <f t="shared" si="40"/>
        <v>6.4551057925560582E-3</v>
      </c>
      <c r="Y182">
        <f t="shared" si="41"/>
        <v>2.9368596733097057E-3</v>
      </c>
      <c r="Z182">
        <f t="shared" si="42"/>
        <v>4.671621576639186E-3</v>
      </c>
      <c r="AA182">
        <f t="shared" si="43"/>
        <v>-3.5552534724330913E-3</v>
      </c>
      <c r="AB182">
        <f t="shared" si="44"/>
        <v>-9.4672062252072597E-3</v>
      </c>
      <c r="AC182">
        <f t="shared" si="45"/>
        <v>1.1243361684173196E-2</v>
      </c>
    </row>
    <row r="183" spans="1:29" ht="15.75" thickBot="1" x14ac:dyDescent="0.3">
      <c r="A183">
        <v>182</v>
      </c>
      <c r="B183" s="1" t="s">
        <v>1362</v>
      </c>
      <c r="C183" s="1">
        <v>729</v>
      </c>
      <c r="D183" s="1">
        <v>355</v>
      </c>
      <c r="E183" s="1">
        <v>3295</v>
      </c>
      <c r="F183" s="1" t="s">
        <v>52</v>
      </c>
      <c r="G183" s="1">
        <v>71</v>
      </c>
      <c r="H183" s="1" t="s">
        <v>1363</v>
      </c>
      <c r="I183" s="1">
        <v>11199</v>
      </c>
      <c r="J183" s="1">
        <v>376</v>
      </c>
      <c r="K183" s="1" t="s">
        <v>1364</v>
      </c>
      <c r="L183" s="1" t="s">
        <v>1365</v>
      </c>
      <c r="M183" s="1" t="s">
        <v>1366</v>
      </c>
      <c r="N183" t="s">
        <v>1367</v>
      </c>
      <c r="O183" s="5" t="s">
        <v>1368</v>
      </c>
      <c r="P183">
        <f t="shared" si="32"/>
        <v>-3.5671463642139772E-2</v>
      </c>
      <c r="Q183">
        <f t="shared" si="33"/>
        <v>1.3726838119721742E-3</v>
      </c>
      <c r="R183">
        <f t="shared" si="34"/>
        <v>-1.9698894789936345E-3</v>
      </c>
      <c r="S183">
        <f t="shared" si="35"/>
        <v>-2.8423753437888357E-2</v>
      </c>
      <c r="T183">
        <f t="shared" si="36"/>
        <v>3.0305349495328843E-2</v>
      </c>
      <c r="U183">
        <f t="shared" si="37"/>
        <v>2.4956731973867458E-2</v>
      </c>
      <c r="V183">
        <f t="shared" si="38"/>
        <v>-8.1087971139523918E-3</v>
      </c>
      <c r="W183">
        <f t="shared" si="39"/>
        <v>5.2822541014184831E-3</v>
      </c>
      <c r="X183">
        <f t="shared" si="40"/>
        <v>8.010723746078979E-3</v>
      </c>
      <c r="Y183">
        <f t="shared" si="41"/>
        <v>5.8633833400717353E-4</v>
      </c>
      <c r="Z183">
        <f t="shared" si="42"/>
        <v>-6.7395895018634803E-3</v>
      </c>
      <c r="AA183">
        <f t="shared" si="43"/>
        <v>1.0400688075934719E-2</v>
      </c>
      <c r="AB183">
        <f t="shared" si="44"/>
        <v>2.694713624697951E-2</v>
      </c>
      <c r="AC183">
        <f t="shared" si="45"/>
        <v>-5.8068888537206797E-4</v>
      </c>
    </row>
    <row r="184" spans="1:29" ht="15.75" thickBot="1" x14ac:dyDescent="0.3">
      <c r="A184">
        <v>183</v>
      </c>
      <c r="B184" s="1" t="s">
        <v>1369</v>
      </c>
      <c r="C184" s="1">
        <v>736</v>
      </c>
      <c r="D184" s="1" t="s">
        <v>1370</v>
      </c>
      <c r="E184" s="1">
        <v>3355</v>
      </c>
      <c r="F184" s="1">
        <v>102</v>
      </c>
      <c r="G184" s="1" t="s">
        <v>1371</v>
      </c>
      <c r="H184" s="1" t="s">
        <v>1372</v>
      </c>
      <c r="I184" s="1">
        <v>11350</v>
      </c>
      <c r="J184" s="1" t="s">
        <v>1373</v>
      </c>
      <c r="K184" s="1" t="s">
        <v>500</v>
      </c>
      <c r="L184" s="1" t="s">
        <v>1374</v>
      </c>
      <c r="M184" s="1">
        <v>886</v>
      </c>
      <c r="N184" t="s">
        <v>1375</v>
      </c>
      <c r="O184" s="5" t="s">
        <v>1104</v>
      </c>
      <c r="P184">
        <f t="shared" si="32"/>
        <v>-4.5297598891527319E-2</v>
      </c>
      <c r="Q184">
        <f t="shared" si="33"/>
        <v>9.5563867202180103E-3</v>
      </c>
      <c r="R184">
        <f t="shared" si="34"/>
        <v>2.3936572827907985E-2</v>
      </c>
      <c r="S184">
        <f t="shared" si="35"/>
        <v>1.8045602469174554E-2</v>
      </c>
      <c r="T184">
        <f t="shared" si="36"/>
        <v>1.4815085785140682E-2</v>
      </c>
      <c r="U184">
        <f t="shared" si="37"/>
        <v>2.2009524743608781E-2</v>
      </c>
      <c r="V184">
        <f t="shared" si="38"/>
        <v>-1.9175461292718174E-3</v>
      </c>
      <c r="W184">
        <f t="shared" si="39"/>
        <v>1.3393255326855098E-2</v>
      </c>
      <c r="X184">
        <f t="shared" si="40"/>
        <v>4.5110863285167278E-3</v>
      </c>
      <c r="Y184">
        <f t="shared" si="41"/>
        <v>-2.0536900279570177E-3</v>
      </c>
      <c r="Z184">
        <f t="shared" si="42"/>
        <v>1.2344142481278188E-2</v>
      </c>
      <c r="AA184">
        <f t="shared" si="43"/>
        <v>7.3633864274680163E-3</v>
      </c>
      <c r="AB184">
        <f t="shared" si="44"/>
        <v>-1.3718001629783887E-2</v>
      </c>
      <c r="AC184">
        <f t="shared" si="45"/>
        <v>-1.053221816421516E-2</v>
      </c>
    </row>
    <row r="185" spans="1:29" ht="15.75" thickBot="1" x14ac:dyDescent="0.3">
      <c r="A185">
        <v>184</v>
      </c>
      <c r="B185" s="1" t="s">
        <v>101</v>
      </c>
      <c r="C185" s="1">
        <v>745</v>
      </c>
      <c r="D185" s="1" t="s">
        <v>1376</v>
      </c>
      <c r="E185" s="1">
        <v>3360</v>
      </c>
      <c r="F185" s="1" t="s">
        <v>1377</v>
      </c>
      <c r="G185" s="1" t="s">
        <v>1378</v>
      </c>
      <c r="H185" s="1" t="s">
        <v>1379</v>
      </c>
      <c r="I185" s="1">
        <v>11299</v>
      </c>
      <c r="J185" s="1" t="s">
        <v>1082</v>
      </c>
      <c r="K185" s="1" t="s">
        <v>1364</v>
      </c>
      <c r="L185" s="1" t="s">
        <v>1380</v>
      </c>
      <c r="M185" s="1" t="s">
        <v>1381</v>
      </c>
      <c r="N185" t="s">
        <v>1382</v>
      </c>
      <c r="O185" s="5" t="s">
        <v>1383</v>
      </c>
      <c r="P185">
        <f t="shared" si="32"/>
        <v>4.7951293504993463E-2</v>
      </c>
      <c r="Q185">
        <f t="shared" si="33"/>
        <v>1.2154099650683248E-2</v>
      </c>
      <c r="R185">
        <f t="shared" si="34"/>
        <v>4.3907864174895393E-3</v>
      </c>
      <c r="S185">
        <f t="shared" si="35"/>
        <v>1.4892035514678331E-3</v>
      </c>
      <c r="T185">
        <f t="shared" si="36"/>
        <v>-4.9140148024290403E-3</v>
      </c>
      <c r="U185">
        <f t="shared" si="37"/>
        <v>-4.8411343674156934E-2</v>
      </c>
      <c r="V185">
        <f t="shared" si="38"/>
        <v>4.3093195727422588E-3</v>
      </c>
      <c r="W185">
        <f t="shared" si="39"/>
        <v>-4.5035177003025064E-3</v>
      </c>
      <c r="X185">
        <f t="shared" si="40"/>
        <v>7.3859475833293643E-3</v>
      </c>
      <c r="Y185">
        <f t="shared" si="41"/>
        <v>2.0536900279569232E-3</v>
      </c>
      <c r="Z185">
        <f t="shared" si="42"/>
        <v>5.4377513001289089E-3</v>
      </c>
      <c r="AA185">
        <f t="shared" si="43"/>
        <v>7.7576419180898203E-3</v>
      </c>
      <c r="AB185">
        <f t="shared" si="44"/>
        <v>3.2716280210421396E-2</v>
      </c>
      <c r="AC185">
        <f t="shared" si="45"/>
        <v>-5.1222362067992805E-3</v>
      </c>
    </row>
    <row r="186" spans="1:29" ht="15.75" thickBot="1" x14ac:dyDescent="0.3">
      <c r="A186">
        <v>185</v>
      </c>
      <c r="B186" s="1" t="s">
        <v>1384</v>
      </c>
      <c r="C186" s="1">
        <v>753</v>
      </c>
      <c r="D186" s="1" t="s">
        <v>1385</v>
      </c>
      <c r="E186" s="1">
        <v>3350</v>
      </c>
      <c r="F186" s="1">
        <v>97</v>
      </c>
      <c r="G186" s="1" t="s">
        <v>1386</v>
      </c>
      <c r="H186" s="1" t="s">
        <v>1387</v>
      </c>
      <c r="I186" s="1">
        <v>11500</v>
      </c>
      <c r="J186" s="1">
        <v>387</v>
      </c>
      <c r="K186" s="1">
        <v>170</v>
      </c>
      <c r="L186" s="1" t="s">
        <v>1388</v>
      </c>
      <c r="M186" s="1" t="s">
        <v>1389</v>
      </c>
      <c r="N186" t="s">
        <v>1390</v>
      </c>
      <c r="O186" s="5" t="s">
        <v>1391</v>
      </c>
      <c r="P186">
        <f t="shared" si="32"/>
        <v>2.2708399369812251E-2</v>
      </c>
      <c r="Q186">
        <f t="shared" si="33"/>
        <v>1.068100942033409E-2</v>
      </c>
      <c r="R186">
        <f t="shared" si="34"/>
        <v>1.2787550117594802E-2</v>
      </c>
      <c r="S186">
        <f t="shared" si="35"/>
        <v>-2.9806281381377893E-3</v>
      </c>
      <c r="T186">
        <f t="shared" si="36"/>
        <v>-4.5347819978459145E-2</v>
      </c>
      <c r="U186">
        <f t="shared" si="37"/>
        <v>5.7678602586846714E-3</v>
      </c>
      <c r="V186">
        <f t="shared" si="38"/>
        <v>4.7664532567001103E-3</v>
      </c>
      <c r="W186">
        <f t="shared" si="39"/>
        <v>1.7632809142095193E-2</v>
      </c>
      <c r="X186">
        <f t="shared" si="40"/>
        <v>1.6938515728041365E-2</v>
      </c>
      <c r="Y186">
        <f t="shared" si="41"/>
        <v>-3.5231980073169053E-3</v>
      </c>
      <c r="Z186">
        <f t="shared" si="42"/>
        <v>-5.5740746593476772E-3</v>
      </c>
      <c r="AA186">
        <f t="shared" si="43"/>
        <v>-1.318997759498255E-2</v>
      </c>
      <c r="AB186">
        <f t="shared" si="44"/>
        <v>1.4047527860799719E-2</v>
      </c>
      <c r="AC186">
        <f t="shared" si="45"/>
        <v>1.7903153116108751E-3</v>
      </c>
    </row>
    <row r="187" spans="1:29" ht="15.75" thickBot="1" x14ac:dyDescent="0.3">
      <c r="A187">
        <v>186</v>
      </c>
      <c r="B187" s="1" t="s">
        <v>1392</v>
      </c>
      <c r="C187" s="1">
        <v>753</v>
      </c>
      <c r="D187" s="1" t="s">
        <v>1393</v>
      </c>
      <c r="E187" s="1">
        <v>3221</v>
      </c>
      <c r="F187" s="1" t="s">
        <v>17</v>
      </c>
      <c r="G187" s="1" t="s">
        <v>1394</v>
      </c>
      <c r="H187" s="1" t="s">
        <v>1338</v>
      </c>
      <c r="I187" s="1">
        <v>11050</v>
      </c>
      <c r="J187" s="1">
        <v>385</v>
      </c>
      <c r="K187" s="1" t="s">
        <v>636</v>
      </c>
      <c r="L187" s="1">
        <v>730</v>
      </c>
      <c r="M187" s="1" t="s">
        <v>1395</v>
      </c>
      <c r="N187" t="s">
        <v>1396</v>
      </c>
      <c r="O187" s="5" t="s">
        <v>1397</v>
      </c>
      <c r="P187">
        <f t="shared" si="32"/>
        <v>2.7090846620864792E-2</v>
      </c>
      <c r="Q187">
        <f t="shared" si="33"/>
        <v>0</v>
      </c>
      <c r="R187">
        <f t="shared" si="34"/>
        <v>-1.0872626813247141E-2</v>
      </c>
      <c r="S187">
        <f t="shared" si="35"/>
        <v>-3.9268475487913256E-2</v>
      </c>
      <c r="T187">
        <f t="shared" si="36"/>
        <v>-6.2047768868828696E-3</v>
      </c>
      <c r="U187">
        <f t="shared" si="37"/>
        <v>-2.3031534579943105E-3</v>
      </c>
      <c r="V187">
        <f t="shared" si="38"/>
        <v>-1.1894850932629986E-3</v>
      </c>
      <c r="W187">
        <f t="shared" si="39"/>
        <v>-3.9916607405442554E-2</v>
      </c>
      <c r="X187">
        <f t="shared" si="40"/>
        <v>-5.1813587419976288E-3</v>
      </c>
      <c r="Y187">
        <f t="shared" si="41"/>
        <v>-5.8840837237544483E-4</v>
      </c>
      <c r="Z187">
        <f t="shared" si="42"/>
        <v>-4.7830634405996286E-3</v>
      </c>
      <c r="AA187">
        <f t="shared" si="43"/>
        <v>-7.5179759493678895E-3</v>
      </c>
      <c r="AB187">
        <f t="shared" si="44"/>
        <v>-3.2384649392559549E-2</v>
      </c>
      <c r="AC187">
        <f t="shared" si="45"/>
        <v>1.4853258823528318E-2</v>
      </c>
    </row>
    <row r="188" spans="1:29" ht="15.75" thickBot="1" x14ac:dyDescent="0.3">
      <c r="A188">
        <v>187</v>
      </c>
      <c r="B188" s="1" t="s">
        <v>1398</v>
      </c>
      <c r="C188" s="1">
        <v>741</v>
      </c>
      <c r="D188" s="1">
        <v>369</v>
      </c>
      <c r="E188" s="1">
        <v>3145</v>
      </c>
      <c r="F188" s="1" t="s">
        <v>1399</v>
      </c>
      <c r="G188" s="1" t="s">
        <v>1400</v>
      </c>
      <c r="H188" s="1">
        <v>418</v>
      </c>
      <c r="I188" s="1">
        <v>11110</v>
      </c>
      <c r="J188" s="1" t="s">
        <v>1401</v>
      </c>
      <c r="K188" s="1">
        <v>170</v>
      </c>
      <c r="L188" s="1">
        <v>717</v>
      </c>
      <c r="M188" s="1" t="s">
        <v>1402</v>
      </c>
      <c r="N188" t="s">
        <v>1403</v>
      </c>
      <c r="O188" s="5" t="s">
        <v>1404</v>
      </c>
      <c r="P188">
        <f t="shared" si="32"/>
        <v>-4.0424511845737737E-3</v>
      </c>
      <c r="Q188">
        <f t="shared" si="33"/>
        <v>-1.6064602503806674E-2</v>
      </c>
      <c r="R188">
        <f t="shared" si="34"/>
        <v>8.4365720153661856E-3</v>
      </c>
      <c r="S188">
        <f t="shared" si="35"/>
        <v>-2.3877980196657926E-2</v>
      </c>
      <c r="T188">
        <f t="shared" si="36"/>
        <v>-5.4355414015577183E-2</v>
      </c>
      <c r="U188">
        <f t="shared" si="37"/>
        <v>1.7278622009370187E-3</v>
      </c>
      <c r="V188">
        <f t="shared" si="38"/>
        <v>-5.0113456505801084E-3</v>
      </c>
      <c r="W188">
        <f t="shared" si="39"/>
        <v>5.4151756877767847E-3</v>
      </c>
      <c r="X188">
        <f t="shared" si="40"/>
        <v>-6.5146810211936419E-3</v>
      </c>
      <c r="Y188">
        <f t="shared" si="41"/>
        <v>5.8840837237535007E-4</v>
      </c>
      <c r="Z188">
        <f t="shared" si="42"/>
        <v>-1.7968693542816438E-2</v>
      </c>
      <c r="AA188">
        <f t="shared" si="43"/>
        <v>-1.2309617613981793E-2</v>
      </c>
      <c r="AB188">
        <f t="shared" si="44"/>
        <v>-1.2102016177027235E-2</v>
      </c>
      <c r="AC188">
        <f t="shared" si="45"/>
        <v>5.8011496497176792E-4</v>
      </c>
    </row>
    <row r="189" spans="1:29" ht="15.75" thickBot="1" x14ac:dyDescent="0.3">
      <c r="A189">
        <v>188</v>
      </c>
      <c r="B189" s="1" t="s">
        <v>1405</v>
      </c>
      <c r="C189" s="1">
        <v>733</v>
      </c>
      <c r="D189" s="1">
        <v>365</v>
      </c>
      <c r="E189" s="1">
        <v>3111</v>
      </c>
      <c r="F189" s="1" t="s">
        <v>1406</v>
      </c>
      <c r="G189" s="1" t="s">
        <v>1407</v>
      </c>
      <c r="H189" s="1">
        <v>418</v>
      </c>
      <c r="I189" s="1">
        <v>10900</v>
      </c>
      <c r="J189" s="1">
        <v>380</v>
      </c>
      <c r="K189" s="1">
        <v>169</v>
      </c>
      <c r="L189" s="1">
        <v>710</v>
      </c>
      <c r="M189" s="1" t="s">
        <v>1408</v>
      </c>
      <c r="N189" t="s">
        <v>1409</v>
      </c>
      <c r="O189" s="5" t="s">
        <v>1410</v>
      </c>
      <c r="P189">
        <f t="shared" si="32"/>
        <v>1.2650223065867022E-3</v>
      </c>
      <c r="Q189">
        <f t="shared" si="33"/>
        <v>-1.0854923409435386E-2</v>
      </c>
      <c r="R189">
        <f t="shared" si="34"/>
        <v>-1.0899290458035631E-2</v>
      </c>
      <c r="S189">
        <f t="shared" si="35"/>
        <v>-1.0869672236903879E-2</v>
      </c>
      <c r="T189">
        <f t="shared" si="36"/>
        <v>-1.9912162320113037E-2</v>
      </c>
      <c r="U189">
        <f t="shared" si="37"/>
        <v>-1.946604173770064E-2</v>
      </c>
      <c r="V189">
        <f t="shared" si="38"/>
        <v>0</v>
      </c>
      <c r="W189">
        <f t="shared" si="39"/>
        <v>-1.9082814416440597E-2</v>
      </c>
      <c r="X189">
        <f t="shared" si="40"/>
        <v>-6.5574005461590517E-3</v>
      </c>
      <c r="Y189">
        <f t="shared" si="41"/>
        <v>-5.8997221271882708E-3</v>
      </c>
      <c r="Z189">
        <f t="shared" si="42"/>
        <v>-9.810870564259222E-3</v>
      </c>
      <c r="AA189">
        <f t="shared" si="43"/>
        <v>-5.4552976102381651E-3</v>
      </c>
      <c r="AB189">
        <f t="shared" si="44"/>
        <v>1.1837605810600215E-2</v>
      </c>
      <c r="AC189">
        <f t="shared" si="45"/>
        <v>6.8499283166260716E-3</v>
      </c>
    </row>
    <row r="190" spans="1:29" ht="15.75" thickBot="1" x14ac:dyDescent="0.3">
      <c r="A190">
        <v>189</v>
      </c>
      <c r="B190" s="1" t="s">
        <v>1411</v>
      </c>
      <c r="C190" s="1">
        <v>731</v>
      </c>
      <c r="D190" s="1">
        <v>356</v>
      </c>
      <c r="E190" s="1">
        <v>3106</v>
      </c>
      <c r="F190" s="1" t="s">
        <v>1412</v>
      </c>
      <c r="G190" s="1" t="s">
        <v>1413</v>
      </c>
      <c r="H190" s="1" t="s">
        <v>1414</v>
      </c>
      <c r="I190" s="1">
        <v>11350</v>
      </c>
      <c r="J190" s="1" t="s">
        <v>1099</v>
      </c>
      <c r="K190" s="1" t="s">
        <v>320</v>
      </c>
      <c r="L190" s="1" t="s">
        <v>1415</v>
      </c>
      <c r="M190" s="1" t="s">
        <v>1416</v>
      </c>
      <c r="N190" t="s">
        <v>1417</v>
      </c>
      <c r="O190" s="5" t="s">
        <v>1418</v>
      </c>
      <c r="P190">
        <f t="shared" si="32"/>
        <v>-3.799877909774786E-3</v>
      </c>
      <c r="Q190">
        <f t="shared" si="33"/>
        <v>-2.7322421368729507E-3</v>
      </c>
      <c r="R190">
        <f t="shared" si="34"/>
        <v>-2.4966622730461057E-2</v>
      </c>
      <c r="S190">
        <f t="shared" si="35"/>
        <v>-1.6084931890045975E-3</v>
      </c>
      <c r="T190">
        <f t="shared" si="36"/>
        <v>4.2652719953987367E-2</v>
      </c>
      <c r="U190">
        <f t="shared" si="37"/>
        <v>2.2912835326781119E-2</v>
      </c>
      <c r="V190">
        <f t="shared" si="38"/>
        <v>2.3920583776306664E-4</v>
      </c>
      <c r="W190">
        <f t="shared" si="39"/>
        <v>4.0454954692313749E-2</v>
      </c>
      <c r="X190">
        <f t="shared" si="40"/>
        <v>2.3656207641269008E-3</v>
      </c>
      <c r="Y190">
        <f t="shared" si="41"/>
        <v>2.9542118974313827E-3</v>
      </c>
      <c r="Z190">
        <f t="shared" si="42"/>
        <v>1.440282185995595E-2</v>
      </c>
      <c r="AA190">
        <f t="shared" si="43"/>
        <v>7.4211843376168259E-3</v>
      </c>
      <c r="AB190">
        <f t="shared" si="44"/>
        <v>6.6866234344686609E-2</v>
      </c>
      <c r="AC190">
        <f t="shared" si="45"/>
        <v>3.3224037035978872E-3</v>
      </c>
    </row>
    <row r="191" spans="1:29" ht="15.75" thickBot="1" x14ac:dyDescent="0.3">
      <c r="A191">
        <v>190</v>
      </c>
      <c r="B191" s="1" t="s">
        <v>1419</v>
      </c>
      <c r="C191" s="1">
        <v>735</v>
      </c>
      <c r="D191" s="1" t="s">
        <v>1420</v>
      </c>
      <c r="E191" s="1">
        <v>3100</v>
      </c>
      <c r="F191" s="1">
        <v>97</v>
      </c>
      <c r="G191" s="1" t="s">
        <v>1421</v>
      </c>
      <c r="H191" s="1">
        <v>422</v>
      </c>
      <c r="I191" s="1">
        <v>11170</v>
      </c>
      <c r="J191" s="1">
        <v>380</v>
      </c>
      <c r="K191" s="1" t="s">
        <v>320</v>
      </c>
      <c r="L191" s="1">
        <v>740</v>
      </c>
      <c r="M191" s="1" t="s">
        <v>1422</v>
      </c>
      <c r="N191" t="s">
        <v>1423</v>
      </c>
      <c r="O191" s="5" t="s">
        <v>1424</v>
      </c>
      <c r="P191">
        <f t="shared" si="32"/>
        <v>1.619638476128591E-2</v>
      </c>
      <c r="Q191">
        <f t="shared" si="33"/>
        <v>5.4570394630581174E-3</v>
      </c>
      <c r="R191">
        <f t="shared" si="34"/>
        <v>2.0848566121543514E-2</v>
      </c>
      <c r="S191">
        <f t="shared" si="35"/>
        <v>-1.9336132353947985E-3</v>
      </c>
      <c r="T191">
        <f t="shared" si="36"/>
        <v>3.7819633268585735E-2</v>
      </c>
      <c r="U191">
        <f t="shared" si="37"/>
        <v>1.0837123029474361E-2</v>
      </c>
      <c r="V191">
        <f t="shared" si="38"/>
        <v>9.2846756734923947E-3</v>
      </c>
      <c r="W191">
        <f t="shared" si="39"/>
        <v>-1.5986130846302286E-2</v>
      </c>
      <c r="X191">
        <f t="shared" si="40"/>
        <v>-2.3656207641268457E-3</v>
      </c>
      <c r="Y191">
        <f t="shared" si="41"/>
        <v>0</v>
      </c>
      <c r="Z191">
        <f t="shared" si="42"/>
        <v>2.6982394302898245E-2</v>
      </c>
      <c r="AA191">
        <f t="shared" si="43"/>
        <v>1.2741950502322944E-2</v>
      </c>
      <c r="AB191">
        <f t="shared" si="44"/>
        <v>-1.2367818950904358E-4</v>
      </c>
      <c r="AC191">
        <f t="shared" si="45"/>
        <v>-5.5296796321715276E-4</v>
      </c>
    </row>
    <row r="192" spans="1:29" ht="15.75" thickBot="1" x14ac:dyDescent="0.3">
      <c r="A192">
        <v>191</v>
      </c>
      <c r="B192" s="1" t="s">
        <v>1425</v>
      </c>
      <c r="C192" s="1">
        <v>738</v>
      </c>
      <c r="D192" s="1" t="s">
        <v>1385</v>
      </c>
      <c r="E192" s="1">
        <v>3153</v>
      </c>
      <c r="F192" s="1">
        <v>103</v>
      </c>
      <c r="G192" s="1" t="s">
        <v>232</v>
      </c>
      <c r="H192" s="1" t="s">
        <v>1426</v>
      </c>
      <c r="I192" s="1">
        <v>11350</v>
      </c>
      <c r="J192" s="1">
        <v>380</v>
      </c>
      <c r="K192" s="1">
        <v>170</v>
      </c>
      <c r="L192" s="1">
        <v>738</v>
      </c>
      <c r="M192" s="1" t="s">
        <v>1427</v>
      </c>
      <c r="N192" t="s">
        <v>1118</v>
      </c>
      <c r="O192" s="5" t="s">
        <v>1428</v>
      </c>
      <c r="P192">
        <f t="shared" si="32"/>
        <v>3.5731226171478565E-2</v>
      </c>
      <c r="Q192">
        <f t="shared" si="33"/>
        <v>4.0733253876358688E-3</v>
      </c>
      <c r="R192">
        <f t="shared" si="34"/>
        <v>1.7453401864834267E-2</v>
      </c>
      <c r="S192">
        <f t="shared" si="35"/>
        <v>1.6952269071823196E-2</v>
      </c>
      <c r="T192">
        <f t="shared" si="36"/>
        <v>6.0018009726252951E-2</v>
      </c>
      <c r="U192">
        <f t="shared" si="37"/>
        <v>4.4248255464341593E-2</v>
      </c>
      <c r="V192">
        <f t="shared" si="38"/>
        <v>-6.4186598592947623E-3</v>
      </c>
      <c r="W192">
        <f t="shared" si="39"/>
        <v>1.5986130846302245E-2</v>
      </c>
      <c r="X192">
        <f t="shared" si="40"/>
        <v>0</v>
      </c>
      <c r="Y192">
        <f t="shared" si="41"/>
        <v>2.9455102297567446E-3</v>
      </c>
      <c r="Z192">
        <f t="shared" si="42"/>
        <v>-2.7063615977429142E-3</v>
      </c>
      <c r="AA192">
        <f t="shared" si="43"/>
        <v>1.5956237714099598E-3</v>
      </c>
      <c r="AB192">
        <f t="shared" si="44"/>
        <v>4.4747489321473578E-2</v>
      </c>
      <c r="AC192">
        <f t="shared" si="45"/>
        <v>-1.8269955694621701E-2</v>
      </c>
    </row>
    <row r="193" spans="1:42" ht="15.75" thickBot="1" x14ac:dyDescent="0.3">
      <c r="A193">
        <v>192</v>
      </c>
      <c r="B193" s="1">
        <v>123</v>
      </c>
      <c r="C193" s="1" t="s">
        <v>1429</v>
      </c>
      <c r="D193" s="1" t="s">
        <v>1430</v>
      </c>
      <c r="E193" s="1">
        <v>3089</v>
      </c>
      <c r="F193" s="1">
        <v>101</v>
      </c>
      <c r="G193" s="1">
        <v>78</v>
      </c>
      <c r="H193" s="1" t="s">
        <v>1431</v>
      </c>
      <c r="I193" s="1">
        <v>11640</v>
      </c>
      <c r="J193" s="1" t="s">
        <v>1220</v>
      </c>
      <c r="K193" s="1">
        <v>170</v>
      </c>
      <c r="L193" s="1" t="s">
        <v>722</v>
      </c>
      <c r="M193" s="1" t="s">
        <v>1432</v>
      </c>
      <c r="N193" t="s">
        <v>1433</v>
      </c>
      <c r="O193" s="5" t="s">
        <v>1434</v>
      </c>
      <c r="P193">
        <f t="shared" si="32"/>
        <v>-1.212136053234485E-2</v>
      </c>
      <c r="Q193">
        <f t="shared" si="33"/>
        <v>-3.3761387683581431E-2</v>
      </c>
      <c r="R193">
        <f t="shared" si="34"/>
        <v>-5.6933866681875079E-3</v>
      </c>
      <c r="S193">
        <f t="shared" si="35"/>
        <v>-2.0506966626479113E-2</v>
      </c>
      <c r="T193">
        <f t="shared" si="36"/>
        <v>-1.9608471388376313E-2</v>
      </c>
      <c r="U193">
        <f t="shared" si="37"/>
        <v>5.6706027494300884E-2</v>
      </c>
      <c r="V193">
        <f t="shared" si="38"/>
        <v>9.5351616282805059E-4</v>
      </c>
      <c r="W193">
        <f t="shared" si="39"/>
        <v>2.522969837588019E-2</v>
      </c>
      <c r="X193">
        <f t="shared" si="40"/>
        <v>-3.9551798429279432E-3</v>
      </c>
      <c r="Y193">
        <f t="shared" si="41"/>
        <v>0</v>
      </c>
      <c r="Z193">
        <f t="shared" si="42"/>
        <v>-2.1780191143336482E-2</v>
      </c>
      <c r="AA193">
        <f t="shared" si="43"/>
        <v>-9.7271465589501161E-3</v>
      </c>
      <c r="AB193">
        <f t="shared" si="44"/>
        <v>3.6597644295895742E-3</v>
      </c>
      <c r="AC193">
        <f t="shared" si="45"/>
        <v>-5.6709078743308943E-3</v>
      </c>
    </row>
    <row r="194" spans="1:42" ht="15.75" thickBot="1" x14ac:dyDescent="0.3">
      <c r="A194">
        <v>193</v>
      </c>
      <c r="B194" s="1">
        <v>123</v>
      </c>
      <c r="C194" s="1">
        <v>725</v>
      </c>
      <c r="D194" s="1" t="s">
        <v>1435</v>
      </c>
      <c r="E194" s="1">
        <v>3161</v>
      </c>
      <c r="F194" s="1" t="s">
        <v>1436</v>
      </c>
      <c r="G194" s="1" t="s">
        <v>1437</v>
      </c>
      <c r="H194" s="1" t="s">
        <v>1438</v>
      </c>
      <c r="I194" s="1">
        <v>11410</v>
      </c>
      <c r="J194" s="1" t="s">
        <v>1250</v>
      </c>
      <c r="K194" s="1">
        <v>170</v>
      </c>
      <c r="L194" s="1">
        <v>752</v>
      </c>
      <c r="M194" s="1" t="s">
        <v>1439</v>
      </c>
      <c r="N194" t="s">
        <v>684</v>
      </c>
      <c r="O194" s="5" t="s">
        <v>1440</v>
      </c>
      <c r="P194">
        <f t="shared" si="32"/>
        <v>0</v>
      </c>
      <c r="Q194">
        <f t="shared" si="33"/>
        <v>1.5989217937783577E-2</v>
      </c>
      <c r="R194">
        <f t="shared" si="34"/>
        <v>-9.0127607215079175E-3</v>
      </c>
      <c r="S194">
        <f t="shared" si="35"/>
        <v>2.30410192970361E-2</v>
      </c>
      <c r="T194">
        <f t="shared" si="36"/>
        <v>3.444925644351636E-2</v>
      </c>
      <c r="U194">
        <f t="shared" si="37"/>
        <v>-0.12943722109185937</v>
      </c>
      <c r="V194">
        <f t="shared" si="38"/>
        <v>-5.2556260486349938E-3</v>
      </c>
      <c r="W194">
        <f t="shared" si="39"/>
        <v>-1.9957278429307536E-2</v>
      </c>
      <c r="X194">
        <f t="shared" si="40"/>
        <v>2.6385239581812421E-3</v>
      </c>
      <c r="Y194">
        <f t="shared" si="41"/>
        <v>0</v>
      </c>
      <c r="Z194">
        <f t="shared" si="42"/>
        <v>4.0572690492703928E-2</v>
      </c>
      <c r="AA194">
        <f t="shared" si="43"/>
        <v>1.0979067282411869E-2</v>
      </c>
      <c r="AB194">
        <f t="shared" si="44"/>
        <v>-7.8079185258977286E-3</v>
      </c>
      <c r="AC194">
        <f t="shared" si="45"/>
        <v>1.65462025035262E-3</v>
      </c>
    </row>
    <row r="195" spans="1:42" ht="15.75" thickBot="1" x14ac:dyDescent="0.3">
      <c r="A195">
        <v>194</v>
      </c>
      <c r="B195" s="1" t="s">
        <v>1441</v>
      </c>
      <c r="C195" s="1">
        <v>726</v>
      </c>
      <c r="D195" s="1">
        <v>369</v>
      </c>
      <c r="E195" s="1">
        <v>3195</v>
      </c>
      <c r="F195" s="1">
        <v>102</v>
      </c>
      <c r="G195" s="1" t="s">
        <v>25</v>
      </c>
      <c r="H195" s="1" t="s">
        <v>1301</v>
      </c>
      <c r="I195" s="1">
        <v>11450</v>
      </c>
      <c r="J195" s="1">
        <v>378</v>
      </c>
      <c r="K195" s="1">
        <v>170</v>
      </c>
      <c r="L195" s="1" t="s">
        <v>1442</v>
      </c>
      <c r="M195" s="1" t="s">
        <v>1427</v>
      </c>
      <c r="N195" t="s">
        <v>1443</v>
      </c>
      <c r="O195" s="5" t="s">
        <v>1097</v>
      </c>
      <c r="P195">
        <f t="shared" si="32"/>
        <v>6.6822496245401736E-2</v>
      </c>
      <c r="Q195">
        <f t="shared" si="33"/>
        <v>1.3783599701213596E-3</v>
      </c>
      <c r="R195">
        <f t="shared" si="34"/>
        <v>1.2270092591814401E-2</v>
      </c>
      <c r="S195">
        <f t="shared" si="35"/>
        <v>1.069865459601735E-2</v>
      </c>
      <c r="T195">
        <f t="shared" si="36"/>
        <v>-2.4596960000504792E-2</v>
      </c>
      <c r="U195">
        <f t="shared" si="37"/>
        <v>-0.13459510047632867</v>
      </c>
      <c r="V195">
        <f t="shared" si="38"/>
        <v>7.1599351220925402E-3</v>
      </c>
      <c r="W195">
        <f t="shared" si="39"/>
        <v>3.4995661262643323E-3</v>
      </c>
      <c r="X195">
        <f t="shared" si="40"/>
        <v>-3.9604012160969048E-3</v>
      </c>
      <c r="Y195">
        <f t="shared" si="41"/>
        <v>0</v>
      </c>
      <c r="Z195">
        <f t="shared" si="42"/>
        <v>-1.5951011746419139E-2</v>
      </c>
      <c r="AA195">
        <f t="shared" si="43"/>
        <v>-1.2519207234618095E-3</v>
      </c>
      <c r="AB195">
        <f t="shared" si="44"/>
        <v>-3.807715214561946E-3</v>
      </c>
      <c r="AC195">
        <f t="shared" si="45"/>
        <v>-1.0447047483052474E-3</v>
      </c>
    </row>
    <row r="196" spans="1:42" ht="15.75" thickBot="1" x14ac:dyDescent="0.3">
      <c r="A196">
        <v>195</v>
      </c>
      <c r="B196" s="1">
        <v>129</v>
      </c>
      <c r="C196" s="1">
        <v>721</v>
      </c>
      <c r="D196" s="1" t="s">
        <v>1444</v>
      </c>
      <c r="E196" s="1">
        <v>3245</v>
      </c>
      <c r="F196" s="1">
        <v>105</v>
      </c>
      <c r="G196" s="1" t="s">
        <v>1445</v>
      </c>
      <c r="H196" s="1">
        <v>418</v>
      </c>
      <c r="I196" s="1">
        <v>11600</v>
      </c>
      <c r="J196" s="1">
        <v>376</v>
      </c>
      <c r="K196" s="1">
        <v>170</v>
      </c>
      <c r="L196" s="1">
        <v>729</v>
      </c>
      <c r="M196" s="1" t="s">
        <v>1446</v>
      </c>
      <c r="N196" t="s">
        <v>1447</v>
      </c>
      <c r="O196" s="5" t="s">
        <v>1448</v>
      </c>
      <c r="P196">
        <f t="shared" ref="P196" si="46">LN(B196/B195)</f>
        <v>-1.919444725614718E-2</v>
      </c>
      <c r="Q196">
        <f t="shared" ref="Q196" si="47">LN(C196/C195)</f>
        <v>-6.9108775398470275E-3</v>
      </c>
      <c r="R196">
        <f t="shared" ref="R196" si="48">LN(D196/D195)</f>
        <v>6.7522201172866506E-3</v>
      </c>
      <c r="S196">
        <f t="shared" ref="S196" si="49">LN(E196/E195)</f>
        <v>1.5528262326555194E-2</v>
      </c>
      <c r="T196">
        <f t="shared" ref="T196" si="50">LN(F196/F195)</f>
        <v>2.8987536873252187E-2</v>
      </c>
      <c r="U196">
        <f t="shared" ref="U196" si="51">LN(G196/G195)</f>
        <v>1.8361280042357295E-2</v>
      </c>
      <c r="V196">
        <f t="shared" ref="V196" si="52">LN(H196/H195)</f>
        <v>-5.9630468882464127E-3</v>
      </c>
      <c r="W196">
        <f t="shared" ref="W196" si="53">LN(I196/I195)</f>
        <v>1.3015368112070227E-2</v>
      </c>
      <c r="X196">
        <f t="shared" ref="X196" si="54">LN(J196/J195)</f>
        <v>-5.3050522296932291E-3</v>
      </c>
      <c r="Y196">
        <f t="shared" ref="Y196" si="55">LN(K196/K195)</f>
        <v>0</v>
      </c>
      <c r="Z196">
        <f t="shared" ref="Z196" si="56">LN(L196/L195)</f>
        <v>-1.5111580194762613E-2</v>
      </c>
      <c r="AA196">
        <f t="shared" ref="AA196" si="57">LN(M196/M195)</f>
        <v>4.7716518621091887E-3</v>
      </c>
      <c r="AB196">
        <f t="shared" ref="AB196" si="58">LN(N196/N195)</f>
        <v>3.3758479924954454E-2</v>
      </c>
      <c r="AC196">
        <f t="shared" ref="AC196" si="59">LN(O196/O195)</f>
        <v>-1.4321833550062288E-2</v>
      </c>
    </row>
    <row r="197" spans="1:42" x14ac:dyDescent="0.25">
      <c r="O197" s="5" t="s">
        <v>1474</v>
      </c>
      <c r="P197">
        <f>AVERAGE(P3:P196)</f>
        <v>1.5015783646658268E-3</v>
      </c>
      <c r="Q197">
        <f t="shared" ref="Q197:AC197" si="60">AVERAGE(Q3:Q196)</f>
        <v>8.982181613301361E-4</v>
      </c>
      <c r="R197">
        <f t="shared" si="60"/>
        <v>-2.6979261673974594E-3</v>
      </c>
      <c r="S197">
        <f t="shared" si="60"/>
        <v>-1.2493400944309347E-3</v>
      </c>
      <c r="T197">
        <f t="shared" si="60"/>
        <v>1.6661186075834641E-3</v>
      </c>
      <c r="U197">
        <f t="shared" si="60"/>
        <v>6.8893983757659541E-5</v>
      </c>
      <c r="V197">
        <f t="shared" si="60"/>
        <v>-1.1748290209632299E-3</v>
      </c>
      <c r="W197">
        <f t="shared" si="60"/>
        <v>4.4629189397497986E-5</v>
      </c>
      <c r="X197">
        <f t="shared" si="60"/>
        <v>8.0076394373779767E-4</v>
      </c>
      <c r="Y197">
        <f t="shared" si="60"/>
        <v>-6.0288864758725784E-5</v>
      </c>
      <c r="Z197">
        <f t="shared" si="60"/>
        <v>-1.7263056763611683E-3</v>
      </c>
      <c r="AA197">
        <f t="shared" si="60"/>
        <v>-8.2006716114274884E-4</v>
      </c>
      <c r="AB197">
        <f t="shared" si="60"/>
        <v>6.6975372356656727E-5</v>
      </c>
      <c r="AC197">
        <f t="shared" si="60"/>
        <v>7.7092161495389652E-5</v>
      </c>
    </row>
    <row r="198" spans="1:42" x14ac:dyDescent="0.25">
      <c r="A198" t="s">
        <v>1453</v>
      </c>
      <c r="B198" s="8">
        <v>7.0000000000000007E-2</v>
      </c>
      <c r="C198" t="s">
        <v>1479</v>
      </c>
      <c r="O198" s="5" t="s">
        <v>1475</v>
      </c>
      <c r="P198">
        <f>_xlfn.COVARIANCE.P(P3:P196,$AA$3:$AA$196)</f>
        <v>-4.0448937508254713E-5</v>
      </c>
      <c r="Q198">
        <f t="shared" ref="Q198:AC198" si="61">_xlfn.COVARIANCE.P(Q3:Q196,$AA$3:$AA$196)</f>
        <v>-5.0345555943241749E-7</v>
      </c>
      <c r="R198">
        <f t="shared" si="61"/>
        <v>-9.2789163275584647E-6</v>
      </c>
      <c r="S198">
        <f t="shared" si="61"/>
        <v>-1.2751986935877724E-5</v>
      </c>
      <c r="T198">
        <f t="shared" si="61"/>
        <v>1.0192436733297905E-4</v>
      </c>
      <c r="U198">
        <f t="shared" si="61"/>
        <v>1.9253689722896862E-5</v>
      </c>
      <c r="V198">
        <f t="shared" si="61"/>
        <v>-7.1207718997821743E-6</v>
      </c>
      <c r="W198">
        <f t="shared" si="61"/>
        <v>-6.4411887485676625E-6</v>
      </c>
      <c r="X198">
        <f t="shared" si="61"/>
        <v>-1.1549848508453452E-5</v>
      </c>
      <c r="Y198">
        <f t="shared" si="61"/>
        <v>7.638997313938072E-7</v>
      </c>
      <c r="Z198">
        <f t="shared" si="61"/>
        <v>7.5771750958220118E-5</v>
      </c>
      <c r="AA198">
        <f t="shared" si="61"/>
        <v>8.4244376510602266E-5</v>
      </c>
      <c r="AB198">
        <f t="shared" si="61"/>
        <v>4.9081596434254571E-5</v>
      </c>
      <c r="AC198">
        <f t="shared" si="61"/>
        <v>-1.9013728402430239E-5</v>
      </c>
    </row>
    <row r="199" spans="1:42" x14ac:dyDescent="0.25">
      <c r="B199" t="s">
        <v>1480</v>
      </c>
      <c r="C199" s="8">
        <v>252</v>
      </c>
      <c r="P199" s="6" t="s">
        <v>1</v>
      </c>
      <c r="Q199" s="6" t="s">
        <v>2</v>
      </c>
      <c r="R199" s="6" t="s">
        <v>3</v>
      </c>
      <c r="S199" s="6" t="s">
        <v>4</v>
      </c>
      <c r="T199" s="6" t="s">
        <v>5</v>
      </c>
      <c r="U199" s="6" t="s">
        <v>6</v>
      </c>
      <c r="V199" s="6" t="s">
        <v>7</v>
      </c>
      <c r="W199" s="6" t="s">
        <v>8</v>
      </c>
      <c r="X199" s="6" t="s">
        <v>9</v>
      </c>
      <c r="Y199" s="6" t="s">
        <v>10</v>
      </c>
      <c r="Z199" s="6" t="s">
        <v>11</v>
      </c>
      <c r="AA199" s="7" t="s">
        <v>12</v>
      </c>
      <c r="AB199" s="7" t="s">
        <v>13</v>
      </c>
      <c r="AC199" s="7" t="s">
        <v>14</v>
      </c>
    </row>
    <row r="200" spans="1:42" x14ac:dyDescent="0.25">
      <c r="B200">
        <f>B198/C199</f>
        <v>2.7777777777777778E-4</v>
      </c>
      <c r="C200" t="s">
        <v>1481</v>
      </c>
      <c r="O200" s="5" t="s">
        <v>16</v>
      </c>
      <c r="P200">
        <f>P198/$AA$198</f>
        <v>-0.48013813127531618</v>
      </c>
      <c r="Q200">
        <f t="shared" ref="Q200:AC200" si="62">Q198/$AA$198</f>
        <v>-5.9761325359094673E-3</v>
      </c>
      <c r="R200">
        <f t="shared" si="62"/>
        <v>-0.11014285714834272</v>
      </c>
      <c r="S200">
        <f t="shared" si="62"/>
        <v>-0.15136899890609162</v>
      </c>
      <c r="T200">
        <f t="shared" si="62"/>
        <v>1.2098655311449986</v>
      </c>
      <c r="U200">
        <f t="shared" si="62"/>
        <v>0.22854569670266073</v>
      </c>
      <c r="V200">
        <f t="shared" si="62"/>
        <v>-8.4525189629553674E-2</v>
      </c>
      <c r="W200">
        <f t="shared" si="62"/>
        <v>-7.6458382331989011E-2</v>
      </c>
      <c r="X200">
        <f t="shared" si="62"/>
        <v>-0.13709934106996313</v>
      </c>
      <c r="Y200">
        <f t="shared" si="62"/>
        <v>9.0676643716114322E-3</v>
      </c>
      <c r="Z200">
        <f t="shared" si="62"/>
        <v>0.89942799859981326</v>
      </c>
      <c r="AA200">
        <f t="shared" si="62"/>
        <v>1</v>
      </c>
      <c r="AB200">
        <f t="shared" si="62"/>
        <v>0.582609765389831</v>
      </c>
      <c r="AC200">
        <f t="shared" si="62"/>
        <v>-0.22569730099477128</v>
      </c>
    </row>
    <row r="201" spans="1:42" x14ac:dyDescent="0.25">
      <c r="O201" s="5" t="s">
        <v>1476</v>
      </c>
      <c r="P201">
        <f>_xlfn.VAR.P(P3:P196)</f>
        <v>1.0031128534131351E-3</v>
      </c>
      <c r="Q201">
        <f t="shared" ref="Q201:AC201" si="63">_xlfn.VAR.P(Q3:Q196)</f>
        <v>1.6115109415985114E-4</v>
      </c>
      <c r="R201">
        <f t="shared" si="63"/>
        <v>4.8046098908157352E-4</v>
      </c>
      <c r="S201">
        <f t="shared" si="63"/>
        <v>2.4414714566639432E-4</v>
      </c>
      <c r="T201">
        <f t="shared" si="63"/>
        <v>4.9742752891125338E-4</v>
      </c>
      <c r="U201">
        <f t="shared" si="63"/>
        <v>1.5011298946576372E-3</v>
      </c>
      <c r="V201">
        <f t="shared" si="63"/>
        <v>6.7094103990536876E-5</v>
      </c>
      <c r="W201">
        <f t="shared" si="63"/>
        <v>1.5500780334022163E-4</v>
      </c>
      <c r="X201">
        <f t="shared" si="63"/>
        <v>1.3868905140919022E-4</v>
      </c>
      <c r="Y201">
        <f t="shared" si="63"/>
        <v>6.4126564577659379E-5</v>
      </c>
      <c r="Z201">
        <f t="shared" si="63"/>
        <v>1.8811659874651558E-4</v>
      </c>
      <c r="AA201">
        <f t="shared" si="63"/>
        <v>8.4244376510602171E-5</v>
      </c>
      <c r="AB201">
        <f t="shared" si="63"/>
        <v>3.2792233586008364E-4</v>
      </c>
      <c r="AC201">
        <f t="shared" si="63"/>
        <v>6.1347062047028398E-5</v>
      </c>
    </row>
    <row r="202" spans="1:42" x14ac:dyDescent="0.25">
      <c r="O202" s="5" t="s">
        <v>1477</v>
      </c>
      <c r="P202">
        <f>P200^2*$AA$201</f>
        <v>1.9421077267285441E-5</v>
      </c>
      <c r="Q202">
        <f t="shared" ref="Q202:AC202" si="64">Q200^2*$AA$201</f>
        <v>3.0087171491085692E-9</v>
      </c>
      <c r="R202">
        <f t="shared" si="64"/>
        <v>1.0220063555576958E-6</v>
      </c>
      <c r="S202">
        <f t="shared" si="64"/>
        <v>1.9302554965473678E-6</v>
      </c>
      <c r="T202">
        <f t="shared" si="64"/>
        <v>1.2331477881993253E-4</v>
      </c>
      <c r="U202">
        <f t="shared" si="64"/>
        <v>4.4003479318163165E-6</v>
      </c>
      <c r="V202">
        <f t="shared" si="64"/>
        <v>6.0188459513788471E-7</v>
      </c>
      <c r="W202">
        <f t="shared" si="64"/>
        <v>4.9248287201049163E-7</v>
      </c>
      <c r="X202">
        <f t="shared" si="64"/>
        <v>1.5834766199668629E-6</v>
      </c>
      <c r="Y202">
        <f t="shared" si="64"/>
        <v>6.9267863778431611E-9</v>
      </c>
      <c r="Z202">
        <f t="shared" si="64"/>
        <v>6.8151234314755321E-5</v>
      </c>
      <c r="AA202">
        <f t="shared" si="64"/>
        <v>8.4244376510602171E-5</v>
      </c>
      <c r="AB202">
        <f t="shared" si="64"/>
        <v>2.8595417383519392E-5</v>
      </c>
      <c r="AC202">
        <f t="shared" si="64"/>
        <v>4.2913471822761244E-6</v>
      </c>
      <c r="AL202" t="s">
        <v>16</v>
      </c>
      <c r="AM202">
        <v>-0.48013813127531618</v>
      </c>
    </row>
    <row r="203" spans="1:42" x14ac:dyDescent="0.25">
      <c r="O203" s="5" t="s">
        <v>1478</v>
      </c>
      <c r="P203">
        <f>P201-P202</f>
        <v>9.8369177614584971E-4</v>
      </c>
      <c r="Q203">
        <f t="shared" ref="Q203:Z203" si="65">Q201-Q202</f>
        <v>1.6114808544270202E-4</v>
      </c>
      <c r="R203">
        <f t="shared" si="65"/>
        <v>4.7943898272601585E-4</v>
      </c>
      <c r="S203">
        <f t="shared" si="65"/>
        <v>2.4221689016984695E-4</v>
      </c>
      <c r="T203">
        <f t="shared" si="65"/>
        <v>3.7411275009132088E-4</v>
      </c>
      <c r="U203">
        <f t="shared" si="65"/>
        <v>1.4967295467258209E-3</v>
      </c>
      <c r="V203">
        <f t="shared" si="65"/>
        <v>6.6492219395398997E-5</v>
      </c>
      <c r="W203">
        <f t="shared" si="65"/>
        <v>1.5451532046821114E-4</v>
      </c>
      <c r="X203">
        <f t="shared" si="65"/>
        <v>1.3710557478922335E-4</v>
      </c>
      <c r="Y203">
        <f t="shared" si="65"/>
        <v>6.411963779128154E-5</v>
      </c>
      <c r="Z203">
        <f t="shared" si="65"/>
        <v>1.1996536443176026E-4</v>
      </c>
    </row>
    <row r="204" spans="1:42" x14ac:dyDescent="0.25">
      <c r="AC204" t="s">
        <v>1492</v>
      </c>
      <c r="AE204" t="s">
        <v>1517</v>
      </c>
      <c r="AL204" t="s">
        <v>1518</v>
      </c>
      <c r="AO204" t="s">
        <v>1493</v>
      </c>
      <c r="AP204">
        <v>1.1078328503944929E-3</v>
      </c>
    </row>
    <row r="205" spans="1:42" x14ac:dyDescent="0.25">
      <c r="AC205" t="s">
        <v>1496</v>
      </c>
      <c r="AD205" t="s">
        <v>1495</v>
      </c>
      <c r="AE205" t="s">
        <v>1494</v>
      </c>
      <c r="AF205" t="s">
        <v>1493</v>
      </c>
      <c r="AL205" t="s">
        <v>1451</v>
      </c>
      <c r="AM205" t="s">
        <v>1493</v>
      </c>
      <c r="AO205" t="s">
        <v>1451</v>
      </c>
      <c r="AP205">
        <v>-0.48013813127531729</v>
      </c>
    </row>
    <row r="206" spans="1:42" x14ac:dyDescent="0.25">
      <c r="O206" s="5" t="s">
        <v>1482</v>
      </c>
      <c r="P206" t="s">
        <v>15</v>
      </c>
      <c r="Q206" t="s">
        <v>1483</v>
      </c>
      <c r="R206" t="s">
        <v>16</v>
      </c>
      <c r="S206" t="s">
        <v>1484</v>
      </c>
      <c r="T206" t="s">
        <v>1455</v>
      </c>
      <c r="U206" t="s">
        <v>1485</v>
      </c>
      <c r="V206" t="s">
        <v>1457</v>
      </c>
      <c r="W206" t="s">
        <v>1486</v>
      </c>
      <c r="Y206" t="s">
        <v>1459</v>
      </c>
      <c r="Z206" t="s">
        <v>1461</v>
      </c>
      <c r="AC206" s="9">
        <f t="array" ref="AC206:AF210">LINEST(P3:P196,AA3:AC196,1,1)</f>
        <v>-2.8162189599077427E-2</v>
      </c>
      <c r="AD206" s="9">
        <v>0.1259258979684649</v>
      </c>
      <c r="AE206" s="9">
        <v>-0.55985991932984291</v>
      </c>
      <c r="AF206" s="9">
        <v>1.0361927801462456E-3</v>
      </c>
      <c r="AI206" t="s">
        <v>1493</v>
      </c>
      <c r="AJ206">
        <v>1.0361927801462451E-3</v>
      </c>
      <c r="AL206">
        <f t="array" ref="AL206:AM210">LINEST(P3:P196,AA3:AA196,1,1)</f>
        <v>-0.48013813127531674</v>
      </c>
      <c r="AM206">
        <v>1.1078328503944933E-3</v>
      </c>
    </row>
    <row r="207" spans="1:42" x14ac:dyDescent="0.25">
      <c r="N207">
        <f t="array" ref="N207:N217">TRANSPOSE(P200:Z200)</f>
        <v>-0.48013813127531618</v>
      </c>
      <c r="O207">
        <v>-0.48013813127531618</v>
      </c>
      <c r="P207">
        <v>-2.6979261673974594E-3</v>
      </c>
      <c r="Q207">
        <v>-2.9757039451752372E-3</v>
      </c>
      <c r="R207">
        <v>-0.11014285714834272</v>
      </c>
      <c r="S207">
        <v>4.7943898272601585E-4</v>
      </c>
      <c r="T207">
        <v>2.7016767334875801E-2</v>
      </c>
      <c r="U207">
        <f>Q207*R207/S207</f>
        <v>0.68361678202645482</v>
      </c>
      <c r="V207">
        <f>U207</f>
        <v>0.68361678202645482</v>
      </c>
      <c r="W207">
        <f>R207^2/S207</f>
        <v>25.303426333467275</v>
      </c>
      <c r="X207">
        <f>W207</f>
        <v>25.303426333467275</v>
      </c>
      <c r="Y207">
        <f>$AA$198*V207/(1+$AA$198*X207)</f>
        <v>5.7468365903436015E-5</v>
      </c>
      <c r="Z207" t="str">
        <f>IF(Y207&lt;T207,"long","short")</f>
        <v>long</v>
      </c>
      <c r="AC207">
        <v>0.3125227153343948</v>
      </c>
      <c r="AD207">
        <v>0.13644520469780472</v>
      </c>
      <c r="AE207">
        <v>0.26334332014184425</v>
      </c>
      <c r="AF207">
        <v>2.2797289595977463E-3</v>
      </c>
      <c r="AI207" t="s">
        <v>1508</v>
      </c>
      <c r="AJ207">
        <v>-0.55985991932984336</v>
      </c>
      <c r="AL207">
        <v>0.24660872948372636</v>
      </c>
      <c r="AM207">
        <v>2.2725082957282365E-3</v>
      </c>
    </row>
    <row r="208" spans="1:42" x14ac:dyDescent="0.25">
      <c r="N208">
        <v>-5.9761325359094673E-3</v>
      </c>
      <c r="O208">
        <v>-5.9761325359094673E-3</v>
      </c>
      <c r="P208">
        <v>-1.1748290209632299E-3</v>
      </c>
      <c r="Q208">
        <v>-1.4526067987410077E-3</v>
      </c>
      <c r="R208">
        <v>-8.4525189629553674E-2</v>
      </c>
      <c r="S208">
        <v>6.6492219395398997E-5</v>
      </c>
      <c r="T208">
        <v>1.7185489971774204E-2</v>
      </c>
      <c r="U208">
        <f t="shared" ref="U208:U217" si="66">Q208*R208/S208</f>
        <v>1.8465598868137438</v>
      </c>
      <c r="V208">
        <f>V207+U208</f>
        <v>2.5301766688401988</v>
      </c>
      <c r="W208">
        <f t="shared" ref="W208:W217" si="67">R208^2/S208</f>
        <v>107.44877741900702</v>
      </c>
      <c r="X208">
        <f>X207+W208</f>
        <v>132.75220375247429</v>
      </c>
      <c r="Y208">
        <f t="shared" ref="Y208:Y217" si="68">$AA$198*V208/(1+$AA$198*X208)</f>
        <v>2.1079569557245475E-4</v>
      </c>
      <c r="Z208" t="str">
        <f t="shared" ref="Z208:Z217" si="69">IF(Y208&lt;T208,"long","short")</f>
        <v>long</v>
      </c>
      <c r="AC208">
        <v>2.439196412494923E-2</v>
      </c>
      <c r="AD208">
        <v>3.1610884398940574E-2</v>
      </c>
      <c r="AE208" t="e">
        <v>#N/A</v>
      </c>
      <c r="AF208" t="e">
        <v>#N/A</v>
      </c>
      <c r="AI208" t="s">
        <v>1509</v>
      </c>
      <c r="AJ208">
        <v>0.12592589796846504</v>
      </c>
      <c r="AL208">
        <v>1.9360809904094591E-2</v>
      </c>
      <c r="AM208">
        <v>3.1526791233500169E-2</v>
      </c>
    </row>
    <row r="209" spans="13:43" x14ac:dyDescent="0.25">
      <c r="N209">
        <v>-0.11014285714834272</v>
      </c>
      <c r="O209">
        <v>-0.11014285714834272</v>
      </c>
      <c r="P209">
        <v>-1.2493400944309347E-3</v>
      </c>
      <c r="Q209">
        <v>-1.5271178722087125E-3</v>
      </c>
      <c r="R209">
        <v>-0.15136899890609162</v>
      </c>
      <c r="S209">
        <v>2.4221689016984695E-4</v>
      </c>
      <c r="T209">
        <v>1.0088709598694822E-2</v>
      </c>
      <c r="U209">
        <f t="shared" si="66"/>
        <v>0.95434427948332212</v>
      </c>
      <c r="V209">
        <f t="shared" ref="V209:V217" si="70">V208+U209</f>
        <v>3.4845209483235209</v>
      </c>
      <c r="W209">
        <f t="shared" si="67"/>
        <v>94.595277041851418</v>
      </c>
      <c r="X209">
        <f t="shared" ref="X209:X217" si="71">X208+W209</f>
        <v>227.34748079432569</v>
      </c>
      <c r="Y209">
        <f t="shared" si="68"/>
        <v>2.8803464020459783E-4</v>
      </c>
      <c r="Z209" t="str">
        <f t="shared" si="69"/>
        <v>long</v>
      </c>
      <c r="AC209">
        <v>1.5834477964242277</v>
      </c>
      <c r="AD209">
        <v>190</v>
      </c>
      <c r="AE209" t="e">
        <v>#N/A</v>
      </c>
      <c r="AF209" t="e">
        <v>#N/A</v>
      </c>
      <c r="AI209" t="s">
        <v>1510</v>
      </c>
      <c r="AJ209">
        <v>-2.8162189599077646E-2</v>
      </c>
      <c r="AL209">
        <v>3.7906658627650969</v>
      </c>
      <c r="AM209">
        <v>192</v>
      </c>
    </row>
    <row r="210" spans="13:43" x14ac:dyDescent="0.25">
      <c r="N210">
        <v>-0.15136899890609162</v>
      </c>
      <c r="O210">
        <v>-0.15136899890609162</v>
      </c>
      <c r="P210">
        <v>4.4629189397497986E-5</v>
      </c>
      <c r="Q210">
        <v>-2.331485883802798E-4</v>
      </c>
      <c r="R210">
        <v>-7.6458382331989011E-2</v>
      </c>
      <c r="S210">
        <v>1.5451532046821114E-4</v>
      </c>
      <c r="T210">
        <v>3.0493528802104149E-3</v>
      </c>
      <c r="U210">
        <f t="shared" si="66"/>
        <v>0.11536826158419927</v>
      </c>
      <c r="V210">
        <f t="shared" si="70"/>
        <v>3.5998892099077202</v>
      </c>
      <c r="W210">
        <f t="shared" si="67"/>
        <v>37.833686725112152</v>
      </c>
      <c r="X210">
        <f t="shared" si="71"/>
        <v>265.18116751943785</v>
      </c>
      <c r="Y210">
        <f t="shared" si="68"/>
        <v>2.9664340183711867E-4</v>
      </c>
      <c r="Z210" t="str">
        <f t="shared" si="69"/>
        <v>long</v>
      </c>
      <c r="AC210">
        <v>4.7467711903433629E-3</v>
      </c>
      <c r="AD210">
        <v>0.18985712237180508</v>
      </c>
      <c r="AE210" t="e">
        <v>#N/A</v>
      </c>
      <c r="AF210" t="e">
        <v>#N/A</v>
      </c>
      <c r="AL210">
        <v>3.7676889898534127E-3</v>
      </c>
      <c r="AM210">
        <v>0.19083620457229503</v>
      </c>
    </row>
    <row r="211" spans="13:43" x14ac:dyDescent="0.25">
      <c r="N211">
        <v>1.2098655311449986</v>
      </c>
      <c r="O211">
        <v>1.2098655311449986</v>
      </c>
      <c r="P211">
        <v>1.6661186075834641E-3</v>
      </c>
      <c r="Q211">
        <v>1.3883408298056862E-3</v>
      </c>
      <c r="R211">
        <v>1.2098655311449986</v>
      </c>
      <c r="S211">
        <v>3.7411275009132088E-4</v>
      </c>
      <c r="T211">
        <v>1.1475166405408553E-3</v>
      </c>
      <c r="U211">
        <f t="shared" si="66"/>
        <v>4.4898381973165273</v>
      </c>
      <c r="V211">
        <f t="shared" si="70"/>
        <v>8.0897274072242471</v>
      </c>
      <c r="W211">
        <f t="shared" si="67"/>
        <v>3912.6562863614308</v>
      </c>
      <c r="X211">
        <f t="shared" si="71"/>
        <v>4177.8374538808685</v>
      </c>
      <c r="Y211" s="4">
        <f t="shared" si="68"/>
        <v>5.0409360384072747E-4</v>
      </c>
      <c r="Z211" t="str">
        <f t="shared" si="69"/>
        <v>long</v>
      </c>
      <c r="AA211" s="4" t="s">
        <v>1461</v>
      </c>
    </row>
    <row r="212" spans="13:43" x14ac:dyDescent="0.25">
      <c r="N212">
        <v>0.22854569670266073</v>
      </c>
      <c r="O212">
        <v>0.22854569670266073</v>
      </c>
      <c r="P212">
        <v>6.8893983757659541E-5</v>
      </c>
      <c r="Q212">
        <v>-2.0888379402011825E-4</v>
      </c>
      <c r="R212">
        <v>0.22854569670266073</v>
      </c>
      <c r="S212">
        <v>1.4967295467258209E-3</v>
      </c>
      <c r="T212">
        <v>-9.1396949071361107E-4</v>
      </c>
      <c r="U212">
        <f t="shared" si="66"/>
        <v>-3.1895870792860208E-2</v>
      </c>
      <c r="V212">
        <f t="shared" si="70"/>
        <v>8.0578315364313866</v>
      </c>
      <c r="W212">
        <f t="shared" si="67"/>
        <v>34.898178896493008</v>
      </c>
      <c r="X212">
        <f t="shared" si="71"/>
        <v>4212.7356327773614</v>
      </c>
      <c r="Y212">
        <f t="shared" si="68"/>
        <v>5.0101657033397163E-4</v>
      </c>
      <c r="Z212" t="str">
        <f t="shared" si="69"/>
        <v>short</v>
      </c>
    </row>
    <row r="213" spans="13:43" x14ac:dyDescent="0.25">
      <c r="N213">
        <v>-8.4525189629553674E-2</v>
      </c>
      <c r="O213">
        <v>-8.4525189629553674E-2</v>
      </c>
      <c r="P213">
        <v>-1.7263056763611683E-3</v>
      </c>
      <c r="Q213">
        <v>-2.0040834541389459E-3</v>
      </c>
      <c r="R213">
        <v>0.89942799859981326</v>
      </c>
      <c r="S213">
        <v>1.1996536443176026E-4</v>
      </c>
      <c r="T213">
        <v>-2.2281755262887164E-3</v>
      </c>
      <c r="U213">
        <f t="shared" si="66"/>
        <v>-15.025409864932497</v>
      </c>
      <c r="V213">
        <f t="shared" si="70"/>
        <v>-6.9675783285011104</v>
      </c>
      <c r="W213">
        <f t="shared" si="67"/>
        <v>6743.369042365819</v>
      </c>
      <c r="X213">
        <f t="shared" si="71"/>
        <v>10956.10467514318</v>
      </c>
      <c r="Y213">
        <f t="shared" si="68"/>
        <v>-3.052429959508712E-4</v>
      </c>
      <c r="Z213" t="str">
        <f t="shared" si="69"/>
        <v>short</v>
      </c>
      <c r="AJ213" t="s">
        <v>1511</v>
      </c>
    </row>
    <row r="214" spans="13:43" x14ac:dyDescent="0.25">
      <c r="N214">
        <v>-7.6458382331989011E-2</v>
      </c>
      <c r="O214">
        <v>-7.6458382331989011E-2</v>
      </c>
      <c r="P214">
        <v>1.5015783646658268E-3</v>
      </c>
      <c r="Q214">
        <v>1.2238005868880489E-3</v>
      </c>
      <c r="R214">
        <v>-0.48013813127531618</v>
      </c>
      <c r="S214">
        <v>9.8369177614584971E-4</v>
      </c>
      <c r="T214">
        <v>-2.5488510642499023E-3</v>
      </c>
      <c r="U214">
        <f t="shared" si="66"/>
        <v>-0.59733479641791976</v>
      </c>
      <c r="V214">
        <f t="shared" si="70"/>
        <v>-7.5649131249190305</v>
      </c>
      <c r="W214">
        <f t="shared" si="67"/>
        <v>234.35453126160141</v>
      </c>
      <c r="X214">
        <f t="shared" si="71"/>
        <v>11190.459206404781</v>
      </c>
      <c r="Y214">
        <f t="shared" si="68"/>
        <v>-3.2804369138589654E-4</v>
      </c>
      <c r="Z214" t="str">
        <f t="shared" si="69"/>
        <v>short</v>
      </c>
      <c r="AC214" t="s">
        <v>1497</v>
      </c>
      <c r="AD214" t="s">
        <v>1498</v>
      </c>
      <c r="AE214" t="s">
        <v>1499</v>
      </c>
      <c r="AF214" t="s">
        <v>1500</v>
      </c>
      <c r="AH214" t="s">
        <v>1493</v>
      </c>
      <c r="AJ214" t="s">
        <v>1512</v>
      </c>
      <c r="AN214" t="s">
        <v>1497</v>
      </c>
      <c r="AO214" t="s">
        <v>1519</v>
      </c>
      <c r="AQ214" t="s">
        <v>1512</v>
      </c>
    </row>
    <row r="215" spans="13:43" x14ac:dyDescent="0.25">
      <c r="N215">
        <v>-0.13709934106996313</v>
      </c>
      <c r="O215">
        <v>-0.13709934106996313</v>
      </c>
      <c r="P215">
        <v>8.0076394373779767E-4</v>
      </c>
      <c r="Q215">
        <v>5.2298616596001984E-4</v>
      </c>
      <c r="R215">
        <v>-0.13709934106996313</v>
      </c>
      <c r="S215">
        <v>1.3710557478922335E-4</v>
      </c>
      <c r="T215">
        <v>-3.8146512002062423E-3</v>
      </c>
      <c r="U215">
        <f t="shared" si="66"/>
        <v>-0.52296238757653268</v>
      </c>
      <c r="V215">
        <f t="shared" si="70"/>
        <v>-8.0878755124955628</v>
      </c>
      <c r="W215">
        <f t="shared" si="67"/>
        <v>137.0931076341287</v>
      </c>
      <c r="X215">
        <f t="shared" si="71"/>
        <v>11327.55231403891</v>
      </c>
      <c r="Y215">
        <f t="shared" si="68"/>
        <v>-3.4864867347780072E-4</v>
      </c>
      <c r="Z215" t="str">
        <f t="shared" si="69"/>
        <v>short</v>
      </c>
      <c r="AC215" t="str">
        <f t="array" ref="AC215:AC217">TRANSPOSE(AD214:AF214)</f>
        <v>sum_Xi1</v>
      </c>
      <c r="AD215" t="s">
        <v>1501</v>
      </c>
      <c r="AE215" t="s">
        <v>1502</v>
      </c>
      <c r="AF215" t="s">
        <v>1503</v>
      </c>
      <c r="AG215" s="10" t="s">
        <v>1507</v>
      </c>
      <c r="AH215" t="s">
        <v>1508</v>
      </c>
      <c r="AJ215" t="s">
        <v>1513</v>
      </c>
      <c r="AN215" t="s">
        <v>1519</v>
      </c>
      <c r="AO215" t="s">
        <v>1520</v>
      </c>
      <c r="AQ215" t="s">
        <v>1521</v>
      </c>
    </row>
    <row r="216" spans="13:43" x14ac:dyDescent="0.25">
      <c r="N216">
        <v>9.0676643716114322E-3</v>
      </c>
      <c r="O216">
        <v>9.0676643716114322E-3</v>
      </c>
      <c r="P216">
        <v>-6.0288864758725784E-5</v>
      </c>
      <c r="Q216">
        <v>-3.3806664253650353E-4</v>
      </c>
      <c r="R216">
        <v>9.0676643716114322E-3</v>
      </c>
      <c r="S216">
        <v>6.411963779128154E-5</v>
      </c>
      <c r="T216">
        <v>-3.7282659423842908E-2</v>
      </c>
      <c r="U216">
        <f t="shared" si="66"/>
        <v>-4.7808673837757845E-2</v>
      </c>
      <c r="V216">
        <f t="shared" si="70"/>
        <v>-8.1356841863333198</v>
      </c>
      <c r="W216">
        <f t="shared" si="67"/>
        <v>1.2823300316174164</v>
      </c>
      <c r="X216">
        <f t="shared" si="71"/>
        <v>11328.834644070528</v>
      </c>
      <c r="Y216">
        <f t="shared" si="68"/>
        <v>-3.5069020381268626E-4</v>
      </c>
      <c r="Z216" t="str">
        <f t="shared" si="69"/>
        <v>short</v>
      </c>
      <c r="AC216" t="str">
        <v>sum_Xi2</v>
      </c>
      <c r="AD216" t="str">
        <f t="array" ref="AD216:AD217">TRANSPOSE(AE215:AF215)</f>
        <v>Sum_Xi1Xi2</v>
      </c>
      <c r="AE216" t="s">
        <v>1504</v>
      </c>
      <c r="AF216" t="s">
        <v>1505</v>
      </c>
      <c r="AH216" t="s">
        <v>1509</v>
      </c>
      <c r="AJ216" t="s">
        <v>1514</v>
      </c>
    </row>
    <row r="217" spans="13:43" x14ac:dyDescent="0.25">
      <c r="N217">
        <v>0.89942799859981326</v>
      </c>
      <c r="O217">
        <v>0.89942799859981326</v>
      </c>
      <c r="P217">
        <v>8.982181613301361E-4</v>
      </c>
      <c r="Q217">
        <v>6.2044038355235837E-4</v>
      </c>
      <c r="R217">
        <v>-5.9761325359094673E-3</v>
      </c>
      <c r="S217">
        <v>1.6114808544270202E-4</v>
      </c>
      <c r="T217">
        <v>-0.10381971614990927</v>
      </c>
      <c r="U217">
        <f t="shared" si="66"/>
        <v>-2.3008861399459561E-2</v>
      </c>
      <c r="V217">
        <f t="shared" si="70"/>
        <v>-8.158693047732779</v>
      </c>
      <c r="W217">
        <f t="shared" si="67"/>
        <v>0.22162323547712443</v>
      </c>
      <c r="X217">
        <f t="shared" si="71"/>
        <v>11329.056267306005</v>
      </c>
      <c r="Y217">
        <f t="shared" si="68"/>
        <v>-3.516786455047624E-4</v>
      </c>
      <c r="Z217" t="str">
        <f t="shared" si="69"/>
        <v>short</v>
      </c>
      <c r="AC217" t="str">
        <v>sum_Xi3</v>
      </c>
      <c r="AD217" t="str">
        <v>sum_Xi1Xi3</v>
      </c>
      <c r="AE217" t="str">
        <f>AF216</f>
        <v>sum_Xi2Xi3</v>
      </c>
      <c r="AF217" t="s">
        <v>1506</v>
      </c>
      <c r="AH217" t="s">
        <v>1510</v>
      </c>
      <c r="AJ217" t="s">
        <v>1515</v>
      </c>
      <c r="AN217">
        <v>194</v>
      </c>
      <c r="AO217">
        <f>SUM(AA3:AA196)</f>
        <v>-0.15909302926169328</v>
      </c>
      <c r="AQ217">
        <f>SUM(P3:P196)</f>
        <v>0.29130620274517038</v>
      </c>
    </row>
    <row r="218" spans="13:43" x14ac:dyDescent="0.25">
      <c r="AN218">
        <f>AO217</f>
        <v>-0.15909302926169328</v>
      </c>
      <c r="AO218">
        <f>SUMPRODUCT(AA3:AA196,AA3:AA196)</f>
        <v>1.647387601192106E-2</v>
      </c>
      <c r="AQ218">
        <f>SUMPRODUCT(P3:P196,AA3:AA196)</f>
        <v>-8.0859845273099293E-3</v>
      </c>
    </row>
    <row r="220" spans="13:43" x14ac:dyDescent="0.25">
      <c r="M220" t="s">
        <v>1454</v>
      </c>
      <c r="N220" t="s">
        <v>1462</v>
      </c>
      <c r="AC220">
        <f>COUNT(P3:P196)</f>
        <v>194</v>
      </c>
      <c r="AD220">
        <f>SUM(AA3:AA196)</f>
        <v>-0.15909302926169328</v>
      </c>
      <c r="AE220">
        <f>SUM(AB3:AB196)</f>
        <v>1.2993222237191404E-2</v>
      </c>
      <c r="AF220">
        <f>SUM(AC3:AC196)</f>
        <v>1.4955879330105592E-2</v>
      </c>
      <c r="AJ220">
        <f>SUM(P3:P196)</f>
        <v>0.29130620274517038</v>
      </c>
      <c r="AN220" t="s">
        <v>1516</v>
      </c>
    </row>
    <row r="221" spans="13:43" x14ac:dyDescent="0.25">
      <c r="N221">
        <v>1</v>
      </c>
      <c r="O221">
        <f>R207/S207*(T207-$Y$211)</f>
        <v>-6.0908306178490408</v>
      </c>
      <c r="P221">
        <f>O221/$O$226</f>
        <v>0.18761405911729301</v>
      </c>
      <c r="AC221">
        <f t="array" ref="AC221:AC223">TRANSPOSE(AD220:AF220)</f>
        <v>-0.15909302926169328</v>
      </c>
      <c r="AD221">
        <f>SUMPRODUCT($AA$3:$AA$196,AA3:AA196)</f>
        <v>1.647387601192106E-2</v>
      </c>
      <c r="AE221">
        <f>SUMPRODUCT($AA$3:$AA$196,AB3:AB196)</f>
        <v>9.5111743933712373E-3</v>
      </c>
      <c r="AF221">
        <f t="shared" ref="AE221:AF221" si="72">SUMPRODUCT($AA$3:$AA$196,AC3:AC196)</f>
        <v>-3.7009281355760977E-3</v>
      </c>
      <c r="AJ221">
        <f>SUMPRODUCT($P$3:$P$196,AA3:AA196)</f>
        <v>-8.0859845273099293E-3</v>
      </c>
      <c r="AN221">
        <f t="array" ref="AN221:AO222">MINVERSE(AN217:AO218)</f>
        <v>5.1957878821776281E-3</v>
      </c>
      <c r="AO221">
        <v>5.017724019403029E-2</v>
      </c>
      <c r="AP221" t="s">
        <v>1493</v>
      </c>
      <c r="AQ221">
        <f t="array" ref="AQ221:AQ222">MMULT(AN221:AO222,AQ217:AQ218)</f>
        <v>1.1078328503944929E-3</v>
      </c>
    </row>
    <row r="222" spans="13:43" x14ac:dyDescent="0.25">
      <c r="N222">
        <v>2</v>
      </c>
      <c r="O222">
        <f t="shared" ref="O222:O225" si="73">R208/S208*(T208-$Y$211)</f>
        <v>-21.205461392418062</v>
      </c>
      <c r="P222">
        <f t="shared" ref="P222:P225" si="74">O222/$O$226</f>
        <v>0.65318557301985392</v>
      </c>
      <c r="R222" t="s">
        <v>1487</v>
      </c>
      <c r="AC222">
        <v>1.2993222237191404E-2</v>
      </c>
      <c r="AD222">
        <f t="array" ref="AD222:AD223">TRANSPOSE(AE221:AF221)</f>
        <v>9.5111743933712373E-3</v>
      </c>
      <c r="AE222">
        <f>SUMPRODUCT($AB$3:$AB$196,AB3:AB196)</f>
        <v>6.3617803382753677E-2</v>
      </c>
      <c r="AF222">
        <f>SUMPRODUCT($AB$3:$AB$196,AC3:AC196)</f>
        <v>-9.1238626808049089E-3</v>
      </c>
      <c r="AJ222">
        <f>SUMPRODUCT($P$3:$P$196,AB3:AB196)</f>
        <v>2.956615122915405E-3</v>
      </c>
      <c r="AN222">
        <v>5.017724019403029E-2</v>
      </c>
      <c r="AO222">
        <v>61.186744905269961</v>
      </c>
      <c r="AP222" t="s">
        <v>1451</v>
      </c>
      <c r="AQ222">
        <v>-0.48013813127531729</v>
      </c>
    </row>
    <row r="223" spans="13:43" x14ac:dyDescent="0.25">
      <c r="N223">
        <v>3</v>
      </c>
      <c r="O223">
        <f t="shared" si="73"/>
        <v>-5.9897298120830484</v>
      </c>
      <c r="P223">
        <f t="shared" si="74"/>
        <v>0.18449988081553531</v>
      </c>
      <c r="AC223">
        <v>1.4955879330105592E-2</v>
      </c>
      <c r="AD223">
        <v>-3.7009281355760977E-3</v>
      </c>
      <c r="AE223">
        <f>AF222</f>
        <v>-9.1238626808049089E-3</v>
      </c>
      <c r="AF223">
        <f>SUMPRODUCT($AC$3:$AC$196,AC3:AC196)</f>
        <v>1.1902483018188133E-2</v>
      </c>
      <c r="AJ223">
        <f>SUMPRODUCT($P$3:$P$196,AC3:AC196)</f>
        <v>6.0336791713243472E-4</v>
      </c>
    </row>
    <row r="224" spans="13:43" x14ac:dyDescent="0.25">
      <c r="N224">
        <v>4</v>
      </c>
      <c r="O224">
        <f t="shared" si="73"/>
        <v>-1.2594635036643642</v>
      </c>
      <c r="P224">
        <f t="shared" si="74"/>
        <v>3.8794882842433272E-2</v>
      </c>
    </row>
    <row r="225" spans="13:35" x14ac:dyDescent="0.25">
      <c r="N225">
        <v>5</v>
      </c>
      <c r="O225">
        <f t="shared" si="73"/>
        <v>2.0808041261841712</v>
      </c>
      <c r="P225">
        <f t="shared" si="74"/>
        <v>-6.40943957951155E-2</v>
      </c>
      <c r="AC225" t="s">
        <v>1516</v>
      </c>
    </row>
    <row r="226" spans="13:35" x14ac:dyDescent="0.25">
      <c r="O226">
        <f>SUM(O221:O225)</f>
        <v>-32.464681199830345</v>
      </c>
      <c r="AC226">
        <f t="array" ref="AC226:AF229">MINVERSE(AC220:AF223)</f>
        <v>5.201075272907865E-3</v>
      </c>
      <c r="AD226">
        <v>5.6290411554331787E-2</v>
      </c>
      <c r="AE226">
        <v>-8.8814265156083975E-3</v>
      </c>
      <c r="AF226">
        <v>4.15940083278892E-3</v>
      </c>
      <c r="AH226" t="s">
        <v>1493</v>
      </c>
      <c r="AI226">
        <f t="array" ref="AI226:AI229">MMULT(AC226:AF229,AJ220:AJ223)</f>
        <v>1.0361927801462451E-3</v>
      </c>
    </row>
    <row r="227" spans="13:35" x14ac:dyDescent="0.25">
      <c r="AC227">
        <v>5.6290411554331787E-2</v>
      </c>
      <c r="AD227">
        <v>69.401893620976253</v>
      </c>
      <c r="AE227">
        <v>-8.2046718306600095</v>
      </c>
      <c r="AF227">
        <v>15.219618356997874</v>
      </c>
      <c r="AH227" t="s">
        <v>1508</v>
      </c>
      <c r="AI227">
        <v>-0.55985991932984336</v>
      </c>
    </row>
    <row r="228" spans="13:35" x14ac:dyDescent="0.25">
      <c r="M228" t="s">
        <v>1472</v>
      </c>
      <c r="N228" t="s">
        <v>1462</v>
      </c>
      <c r="P228" t="s">
        <v>1464</v>
      </c>
      <c r="S228" t="s">
        <v>1465</v>
      </c>
      <c r="T228" t="s">
        <v>1488</v>
      </c>
      <c r="U228" t="s">
        <v>1489</v>
      </c>
      <c r="V228" t="s">
        <v>1490</v>
      </c>
      <c r="W228" t="s">
        <v>1468</v>
      </c>
      <c r="X228" t="s">
        <v>1491</v>
      </c>
      <c r="Y228" t="s">
        <v>1470</v>
      </c>
      <c r="AC228">
        <v>-8.8814265156083993E-3</v>
      </c>
      <c r="AD228">
        <v>-8.2046718306600095</v>
      </c>
      <c r="AE228">
        <v>18.63130439335163</v>
      </c>
      <c r="AF228">
        <v>11.741868596463712</v>
      </c>
      <c r="AH228" t="s">
        <v>1509</v>
      </c>
      <c r="AI228">
        <v>0.12592589796846504</v>
      </c>
    </row>
    <row r="229" spans="13:35" x14ac:dyDescent="0.25">
      <c r="N229">
        <v>1</v>
      </c>
      <c r="O229">
        <f>R207/S207*(T207-$Y$217)</f>
        <v>-6.2874295678869458</v>
      </c>
      <c r="P229">
        <f>O229/$O$240</f>
        <v>0.14640677240320787</v>
      </c>
      <c r="S229">
        <f>SUMPRODUCT(P229:P239,P207:P217)</f>
        <v>-2.1360813091743595E-3</v>
      </c>
      <c r="T229">
        <f>SUMPRODUCT(P229:P239,R207:R217)</f>
        <v>9.7206008651493134E-2</v>
      </c>
      <c r="U229">
        <f>T229^2*AA198</f>
        <v>7.9602579754066745E-7</v>
      </c>
      <c r="V229">
        <f>SUMPRODUCT(P229:P239,P229:P239,S207:S217)</f>
        <v>5.5412209084617659E-5</v>
      </c>
      <c r="W229">
        <f>U229+V229</f>
        <v>5.6208234882158327E-5</v>
      </c>
      <c r="X229">
        <f>W229^0.5</f>
        <v>7.4972151417815351E-3</v>
      </c>
      <c r="Y229">
        <f>S229/X229</f>
        <v>-0.28491663488087798</v>
      </c>
      <c r="AC229">
        <v>4.1594008327889174E-3</v>
      </c>
      <c r="AD229">
        <v>15.219618356997874</v>
      </c>
      <c r="AE229">
        <v>11.741868596463712</v>
      </c>
      <c r="AF229">
        <v>97.743949830099609</v>
      </c>
      <c r="AH229" t="s">
        <v>1510</v>
      </c>
      <c r="AI229">
        <v>-2.8162189599077646E-2</v>
      </c>
    </row>
    <row r="230" spans="13:35" x14ac:dyDescent="0.25">
      <c r="N230">
        <v>2</v>
      </c>
      <c r="O230">
        <f t="shared" ref="O230:O239" si="75">R208/S208*(T208-$Y$217)</f>
        <v>-22.293322683759506</v>
      </c>
      <c r="P230">
        <f t="shared" ref="P230:P239" si="76">O230/$O$240</f>
        <v>0.51911411253698792</v>
      </c>
    </row>
    <row r="231" spans="13:35" x14ac:dyDescent="0.25">
      <c r="N231">
        <v>3</v>
      </c>
      <c r="O231">
        <f t="shared" si="75"/>
        <v>-6.5245289690873634</v>
      </c>
      <c r="P231">
        <f t="shared" si="76"/>
        <v>0.151927781854476</v>
      </c>
    </row>
    <row r="232" spans="13:35" x14ac:dyDescent="0.25">
      <c r="N232">
        <v>4</v>
      </c>
      <c r="O232">
        <f t="shared" si="75"/>
        <v>-1.6829228838170591</v>
      </c>
      <c r="P232">
        <f t="shared" si="76"/>
        <v>3.918792329405936E-2</v>
      </c>
    </row>
    <row r="233" spans="13:35" x14ac:dyDescent="0.25">
      <c r="N233">
        <v>5</v>
      </c>
      <c r="O233">
        <f t="shared" si="75"/>
        <v>4.8483370336854472</v>
      </c>
      <c r="P233">
        <f t="shared" si="76"/>
        <v>-0.11289659294957095</v>
      </c>
      <c r="AC233" t="s">
        <v>16</v>
      </c>
      <c r="AD233" t="s">
        <v>1522</v>
      </c>
    </row>
    <row r="234" spans="13:35" x14ac:dyDescent="0.25">
      <c r="N234">
        <v>6</v>
      </c>
      <c r="O234">
        <f t="shared" si="75"/>
        <v>-8.5859969323719962E-2</v>
      </c>
      <c r="P234">
        <f t="shared" si="76"/>
        <v>1.9993036664025673E-3</v>
      </c>
      <c r="AC234" t="s">
        <v>1523</v>
      </c>
      <c r="AD234">
        <f>AI227*AA200+AI228*AB200+AI229*AC200</f>
        <v>-0.48013813127531735</v>
      </c>
    </row>
    <row r="235" spans="13:35" x14ac:dyDescent="0.25">
      <c r="N235">
        <v>7</v>
      </c>
      <c r="O235">
        <f t="shared" si="75"/>
        <v>-14.068842635178742</v>
      </c>
      <c r="P235">
        <f t="shared" si="76"/>
        <v>0.3276018950868983</v>
      </c>
    </row>
    <row r="236" spans="13:35" x14ac:dyDescent="0.25">
      <c r="N236">
        <v>8</v>
      </c>
      <c r="O236">
        <f t="shared" si="75"/>
        <v>1.0724357820284791</v>
      </c>
      <c r="P236">
        <f t="shared" si="76"/>
        <v>-2.4972345178773545E-2</v>
      </c>
      <c r="AC236" t="s">
        <v>16</v>
      </c>
      <c r="AD236">
        <v>-0.48013813127531618</v>
      </c>
    </row>
    <row r="237" spans="13:35" x14ac:dyDescent="0.25">
      <c r="N237">
        <v>9</v>
      </c>
      <c r="O237">
        <f t="shared" si="75"/>
        <v>3.4628151052414924</v>
      </c>
      <c r="P237">
        <f t="shared" si="76"/>
        <v>-8.0633838918352324E-2</v>
      </c>
    </row>
    <row r="238" spans="13:35" x14ac:dyDescent="0.25">
      <c r="N238">
        <v>10</v>
      </c>
      <c r="O238">
        <f t="shared" si="75"/>
        <v>-5.2227016581484387</v>
      </c>
      <c r="P238">
        <f t="shared" si="76"/>
        <v>0.12161390990362564</v>
      </c>
    </row>
    <row r="239" spans="13:35" x14ac:dyDescent="0.25">
      <c r="N239">
        <v>11</v>
      </c>
      <c r="O239">
        <f t="shared" si="75"/>
        <v>3.8370837832673472</v>
      </c>
      <c r="P239">
        <f t="shared" si="76"/>
        <v>-8.9348921698960915E-2</v>
      </c>
    </row>
    <row r="240" spans="13:35" x14ac:dyDescent="0.25">
      <c r="N240" t="s">
        <v>1463</v>
      </c>
      <c r="O240">
        <f>SUM(O229:O239)</f>
        <v>-42.944936662979011</v>
      </c>
      <c r="P240">
        <f>SUM(P229:P239)</f>
        <v>1</v>
      </c>
    </row>
  </sheetData>
  <sortState xmlns:xlrd2="http://schemas.microsoft.com/office/spreadsheetml/2017/richdata2" ref="O207:T217">
    <sortCondition descending="1" ref="T207:T21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Cut_off</vt:lpstr>
      <vt:lpstr>M-factor_model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Luděk Benada</cp:lastModifiedBy>
  <dcterms:created xsi:type="dcterms:W3CDTF">2023-04-25T15:19:46Z</dcterms:created>
  <dcterms:modified xsi:type="dcterms:W3CDTF">2023-04-25T17:35:04Z</dcterms:modified>
</cp:coreProperties>
</file>