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drawings/drawing5.xml" ContentType="application/vnd.openxmlformats-officedocument.drawing+xml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13_ncr:1_{D3DA5B78-1FF4-450B-BF8B-795D757BF05C}" xr6:coauthVersionLast="47" xr6:coauthVersionMax="47" xr10:uidLastSave="{00000000-0000-0000-0000-000000000000}"/>
  <bookViews>
    <workbookView xWindow="-120" yWindow="-120" windowWidth="25440" windowHeight="15390" activeTab="4" xr2:uid="{C476B182-8BFC-468F-937A-FCC7A7278C43}"/>
  </bookViews>
  <sheets>
    <sheet name="Ex01" sheetId="1" r:id="rId1"/>
    <sheet name="Ex02" sheetId="2" r:id="rId2"/>
    <sheet name="Ex03" sheetId="3" r:id="rId3"/>
    <sheet name="Ex04" sheetId="4" r:id="rId4"/>
    <sheet name="Ex0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I34" i="5"/>
  <c r="I29" i="5"/>
  <c r="J29" i="5"/>
  <c r="K29" i="5"/>
  <c r="L29" i="5"/>
  <c r="M29" i="5"/>
  <c r="I30" i="5"/>
  <c r="J30" i="5"/>
  <c r="K30" i="5"/>
  <c r="L30" i="5"/>
  <c r="M30" i="5"/>
  <c r="I31" i="5"/>
  <c r="J31" i="5"/>
  <c r="K31" i="5"/>
  <c r="L31" i="5"/>
  <c r="M31" i="5"/>
  <c r="I32" i="5"/>
  <c r="J32" i="5"/>
  <c r="K32" i="5"/>
  <c r="L32" i="5"/>
  <c r="M32" i="5"/>
  <c r="J28" i="5"/>
  <c r="K28" i="5"/>
  <c r="L28" i="5"/>
  <c r="M28" i="5"/>
  <c r="I28" i="5"/>
  <c r="I27" i="5" a="1"/>
  <c r="I27" i="5" s="1"/>
  <c r="H29" i="5"/>
  <c r="H30" i="5"/>
  <c r="H31" i="5"/>
  <c r="H32" i="5"/>
  <c r="H28" i="5"/>
  <c r="J20" i="5"/>
  <c r="K20" i="5"/>
  <c r="L20" i="5"/>
  <c r="M20" i="5"/>
  <c r="N20" i="5"/>
  <c r="J21" i="5"/>
  <c r="K21" i="5"/>
  <c r="L21" i="5"/>
  <c r="M21" i="5"/>
  <c r="N21" i="5"/>
  <c r="J22" i="5"/>
  <c r="K22" i="5"/>
  <c r="L22" i="5"/>
  <c r="M22" i="5"/>
  <c r="N22" i="5"/>
  <c r="J23" i="5"/>
  <c r="K23" i="5"/>
  <c r="L23" i="5"/>
  <c r="M23" i="5"/>
  <c r="N23" i="5"/>
  <c r="K19" i="5"/>
  <c r="L19" i="5"/>
  <c r="M19" i="5"/>
  <c r="N19" i="5"/>
  <c r="J19" i="5"/>
  <c r="J18" i="5" a="1"/>
  <c r="J18" i="5" s="1"/>
  <c r="I20" i="5"/>
  <c r="I21" i="5"/>
  <c r="I22" i="5"/>
  <c r="I23" i="5"/>
  <c r="I19" i="5"/>
  <c r="L14" i="5"/>
  <c r="K13" i="5" a="1"/>
  <c r="K13" i="5" s="1"/>
  <c r="J12" i="5" a="1"/>
  <c r="J13" i="5" s="1"/>
  <c r="I11" i="5" a="1"/>
  <c r="I13" i="5" s="1"/>
  <c r="B13" i="5"/>
  <c r="B10" i="5"/>
  <c r="B11" i="4"/>
  <c r="B12" i="4"/>
  <c r="B13" i="4"/>
  <c r="B14" i="4"/>
  <c r="B15" i="4"/>
  <c r="B16" i="4"/>
  <c r="B17" i="4"/>
  <c r="B18" i="4"/>
  <c r="B19" i="4"/>
  <c r="B20" i="4"/>
  <c r="B10" i="4"/>
  <c r="C6" i="4"/>
  <c r="B6" i="4"/>
  <c r="A20" i="4"/>
  <c r="A12" i="4"/>
  <c r="A13" i="4"/>
  <c r="A14" i="4"/>
  <c r="A15" i="4" s="1"/>
  <c r="A16" i="4" s="1"/>
  <c r="A17" i="4" s="1"/>
  <c r="A18" i="4" s="1"/>
  <c r="A19" i="4" s="1"/>
  <c r="A11" i="4"/>
  <c r="C11" i="3"/>
  <c r="D11" i="3"/>
  <c r="E11" i="3"/>
  <c r="F11" i="3"/>
  <c r="B11" i="3"/>
  <c r="C10" i="3"/>
  <c r="D10" i="3"/>
  <c r="E10" i="3"/>
  <c r="F10" i="3"/>
  <c r="B10" i="3"/>
  <c r="C8" i="3"/>
  <c r="D8" i="3"/>
  <c r="E8" i="3"/>
  <c r="F8" i="3"/>
  <c r="B8" i="3"/>
  <c r="C7" i="3"/>
  <c r="D7" i="3"/>
  <c r="E7" i="3"/>
  <c r="F7" i="3"/>
  <c r="B7" i="3"/>
  <c r="C6" i="3"/>
  <c r="D6" i="3"/>
  <c r="E6" i="3"/>
  <c r="F6" i="3"/>
  <c r="B6" i="3"/>
  <c r="J23" i="2"/>
  <c r="K23" i="2"/>
  <c r="L23" i="2"/>
  <c r="M23" i="2"/>
  <c r="N23" i="2"/>
  <c r="O23" i="2"/>
  <c r="P23" i="2"/>
  <c r="J24" i="2"/>
  <c r="K24" i="2"/>
  <c r="L24" i="2"/>
  <c r="M24" i="2"/>
  <c r="N24" i="2"/>
  <c r="O24" i="2"/>
  <c r="P24" i="2"/>
  <c r="J25" i="2"/>
  <c r="K25" i="2"/>
  <c r="L25" i="2"/>
  <c r="M25" i="2"/>
  <c r="N25" i="2"/>
  <c r="O25" i="2"/>
  <c r="P25" i="2"/>
  <c r="J26" i="2"/>
  <c r="K26" i="2"/>
  <c r="L26" i="2"/>
  <c r="M26" i="2"/>
  <c r="N26" i="2"/>
  <c r="O26" i="2"/>
  <c r="P26" i="2"/>
  <c r="P22" i="2"/>
  <c r="K22" i="2"/>
  <c r="L22" i="2"/>
  <c r="M22" i="2"/>
  <c r="N22" i="2"/>
  <c r="O22" i="2"/>
  <c r="J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H22" i="2"/>
  <c r="C22" i="2"/>
  <c r="D22" i="2"/>
  <c r="E22" i="2"/>
  <c r="F22" i="2"/>
  <c r="G22" i="2"/>
  <c r="B22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C15" i="2"/>
  <c r="D15" i="2"/>
  <c r="E15" i="2"/>
  <c r="F15" i="2"/>
  <c r="G15" i="2"/>
  <c r="H15" i="2"/>
  <c r="B15" i="2"/>
  <c r="C11" i="2"/>
  <c r="D11" i="2"/>
  <c r="E11" i="2"/>
  <c r="F11" i="2"/>
  <c r="G11" i="2"/>
  <c r="H11" i="2"/>
  <c r="B11" i="2"/>
  <c r="Q9" i="1"/>
  <c r="Q10" i="1" s="1"/>
  <c r="P3" i="1"/>
  <c r="Q4" i="1"/>
  <c r="Q5" i="1"/>
  <c r="Q6" i="1"/>
  <c r="Q7" i="1"/>
  <c r="Q8" i="1"/>
  <c r="Q3" i="1"/>
  <c r="P4" i="1"/>
  <c r="P5" i="1"/>
  <c r="P6" i="1"/>
  <c r="P7" i="1"/>
  <c r="P8" i="1"/>
  <c r="O9" i="1"/>
  <c r="O4" i="1"/>
  <c r="O5" i="1"/>
  <c r="O6" i="1"/>
  <c r="O7" i="1"/>
  <c r="O8" i="1"/>
  <c r="O3" i="1"/>
  <c r="N4" i="1"/>
  <c r="N5" i="1"/>
  <c r="N6" i="1"/>
  <c r="N7" i="1"/>
  <c r="N8" i="1"/>
  <c r="N3" i="1"/>
  <c r="L9" i="1"/>
  <c r="M9" i="1" s="1"/>
  <c r="M4" i="1"/>
  <c r="M5" i="1"/>
  <c r="M6" i="1"/>
  <c r="M7" i="1"/>
  <c r="M8" i="1"/>
  <c r="M3" i="1"/>
  <c r="L4" i="1"/>
  <c r="L5" i="1"/>
  <c r="L6" i="1"/>
  <c r="L7" i="1"/>
  <c r="L8" i="1"/>
  <c r="L3" i="1"/>
  <c r="M27" i="5" l="1"/>
  <c r="L27" i="5"/>
  <c r="K27" i="5"/>
  <c r="J27" i="5"/>
  <c r="N18" i="5"/>
  <c r="M18" i="5"/>
  <c r="L18" i="5"/>
  <c r="K18" i="5"/>
  <c r="K14" i="5"/>
  <c r="J12" i="5"/>
  <c r="J14" i="5"/>
  <c r="I14" i="5"/>
  <c r="I12" i="5"/>
  <c r="I11" i="5"/>
</calcChain>
</file>

<file path=xl/sharedStrings.xml><?xml version="1.0" encoding="utf-8"?>
<sst xmlns="http://schemas.openxmlformats.org/spreadsheetml/2006/main" count="64" uniqueCount="46">
  <si>
    <t>Expert 1</t>
  </si>
  <si>
    <t>Expert 2</t>
  </si>
  <si>
    <t>Expert 3</t>
  </si>
  <si>
    <t>Price</t>
  </si>
  <si>
    <r>
      <t xml:space="preserve">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</si>
  <si>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r>
      <t xml:space="preserve"> 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</si>
  <si>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t>Prices</t>
  </si>
  <si>
    <t>p1i</t>
  </si>
  <si>
    <t>p2i</t>
  </si>
  <si>
    <t>p3i</t>
  </si>
  <si>
    <t>Sump123</t>
  </si>
  <si>
    <t>Standard</t>
  </si>
  <si>
    <t>ri</t>
  </si>
  <si>
    <t>P0</t>
  </si>
  <si>
    <t>ri*pi</t>
  </si>
  <si>
    <t>E (r i)</t>
  </si>
  <si>
    <t>vari</t>
  </si>
  <si>
    <t>vari*pi</t>
  </si>
  <si>
    <t>Var</t>
  </si>
  <si>
    <t>Sigma</t>
  </si>
  <si>
    <t xml:space="preserve">     </t>
  </si>
  <si>
    <t>Rp</t>
  </si>
  <si>
    <t>Weights1</t>
  </si>
  <si>
    <t>Weights2</t>
  </si>
  <si>
    <t>VarP</t>
  </si>
  <si>
    <t>Ro</t>
  </si>
  <si>
    <t>P1</t>
  </si>
  <si>
    <t>P2</t>
  </si>
  <si>
    <t>P3</t>
  </si>
  <si>
    <t>P4</t>
  </si>
  <si>
    <t>P5</t>
  </si>
  <si>
    <t>P6</t>
  </si>
  <si>
    <t>P7</t>
  </si>
  <si>
    <t>SigmaP</t>
  </si>
  <si>
    <t>A</t>
  </si>
  <si>
    <t>B</t>
  </si>
  <si>
    <t>C</t>
  </si>
  <si>
    <t>D</t>
  </si>
  <si>
    <t>E</t>
  </si>
  <si>
    <t>Security</t>
  </si>
  <si>
    <t>Expected return</t>
  </si>
  <si>
    <t>Risk</t>
  </si>
  <si>
    <t>Weight</t>
  </si>
  <si>
    <t>E(ri)</t>
  </si>
  <si>
    <t>CovarM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</si>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</sst>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5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fgColor rgb="FF000000"/>
        <bgColor rgb="FFF2F2F2"/>
      </patternFill>
    </fill>
    <fill>
      <patternFill patternType="gray125">
        <fgColor rgb="FF000000"/>
        <bgColor rgb="FFE5E5E5"/>
      </patternFill>
    </fill>
    <fill>
      <patternFill patternType="gray125">
        <fgColor rgb="FF000000"/>
        <bgColor rgb="FFD9D9D9"/>
      </patternFill>
    </fill>
  </fills>
  <borders count="4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/>
    <xf numFmtId="0" fontId="2" fillId="6" borderId="22" xfId="0" applyFont="1" applyFill="1" applyBorder="1" applyAlignment="1">
      <alignment vertical="top" wrapText="1"/>
    </xf>
    <xf numFmtId="0" fontId="2" fillId="6" borderId="23" xfId="0" applyFont="1" applyFill="1" applyBorder="1" applyAlignment="1">
      <alignment vertical="top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4" fillId="0" borderId="4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4" fillId="8" borderId="47" xfId="0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 wrapText="1"/>
    </xf>
    <xf numFmtId="0" fontId="4" fillId="8" borderId="7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9" fillId="9" borderId="47" xfId="0" applyFont="1" applyFill="1" applyBorder="1" applyAlignment="1">
      <alignment vertical="top" wrapText="1"/>
    </xf>
    <xf numFmtId="0" fontId="9" fillId="8" borderId="5" xfId="0" applyFont="1" applyFill="1" applyBorder="1" applyAlignment="1">
      <alignment vertical="top" wrapText="1"/>
    </xf>
    <xf numFmtId="0" fontId="9" fillId="8" borderId="6" xfId="0" applyFont="1" applyFill="1" applyBorder="1" applyAlignment="1">
      <alignment vertical="top" wrapText="1"/>
    </xf>
    <xf numFmtId="0" fontId="9" fillId="8" borderId="7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9" fontId="3" fillId="0" borderId="33" xfId="0" applyNumberFormat="1" applyFont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9" fontId="3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13" Type="http://schemas.openxmlformats.org/officeDocument/2006/relationships/image" Target="../media/image16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12" Type="http://schemas.openxmlformats.org/officeDocument/2006/relationships/image" Target="../media/image15.wmf"/><Relationship Id="rId2" Type="http://schemas.openxmlformats.org/officeDocument/2006/relationships/image" Target="../media/image5.wmf"/><Relationship Id="rId16" Type="http://schemas.openxmlformats.org/officeDocument/2006/relationships/image" Target="../media/image19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11" Type="http://schemas.openxmlformats.org/officeDocument/2006/relationships/image" Target="../media/image14.wmf"/><Relationship Id="rId5" Type="http://schemas.openxmlformats.org/officeDocument/2006/relationships/image" Target="../media/image8.wmf"/><Relationship Id="rId15" Type="http://schemas.openxmlformats.org/officeDocument/2006/relationships/image" Target="../media/image18.wmf"/><Relationship Id="rId10" Type="http://schemas.openxmlformats.org/officeDocument/2006/relationships/image" Target="../media/image13.wmf"/><Relationship Id="rId4" Type="http://schemas.openxmlformats.org/officeDocument/2006/relationships/image" Target="../media/image7.wmf"/><Relationship Id="rId9" Type="http://schemas.openxmlformats.org/officeDocument/2006/relationships/image" Target="../media/image12.wmf"/><Relationship Id="rId14" Type="http://schemas.openxmlformats.org/officeDocument/2006/relationships/image" Target="../media/image17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wmf"/><Relationship Id="rId2" Type="http://schemas.openxmlformats.org/officeDocument/2006/relationships/image" Target="../media/image21.wmf"/><Relationship Id="rId1" Type="http://schemas.openxmlformats.org/officeDocument/2006/relationships/image" Target="../media/image20.wmf"/><Relationship Id="rId6" Type="http://schemas.openxmlformats.org/officeDocument/2006/relationships/image" Target="../media/image25.wmf"/><Relationship Id="rId5" Type="http://schemas.openxmlformats.org/officeDocument/2006/relationships/image" Target="../media/image24.wmf"/><Relationship Id="rId4" Type="http://schemas.openxmlformats.org/officeDocument/2006/relationships/image" Target="../media/image23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wmf"/><Relationship Id="rId2" Type="http://schemas.openxmlformats.org/officeDocument/2006/relationships/image" Target="../media/image27.wmf"/><Relationship Id="rId1" Type="http://schemas.openxmlformats.org/officeDocument/2006/relationships/image" Target="../media/image26.wmf"/><Relationship Id="rId6" Type="http://schemas.openxmlformats.org/officeDocument/2006/relationships/image" Target="../media/image31.wmf"/><Relationship Id="rId5" Type="http://schemas.openxmlformats.org/officeDocument/2006/relationships/image" Target="../media/image30.wmf"/><Relationship Id="rId4" Type="http://schemas.openxmlformats.org/officeDocument/2006/relationships/image" Target="../media/image29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5.wmf"/><Relationship Id="rId3" Type="http://schemas.openxmlformats.org/officeDocument/2006/relationships/image" Target="../media/image28.wmf"/><Relationship Id="rId7" Type="http://schemas.openxmlformats.org/officeDocument/2006/relationships/image" Target="../media/image34.wmf"/><Relationship Id="rId2" Type="http://schemas.openxmlformats.org/officeDocument/2006/relationships/image" Target="../media/image27.wmf"/><Relationship Id="rId1" Type="http://schemas.openxmlformats.org/officeDocument/2006/relationships/image" Target="../media/image26.wmf"/><Relationship Id="rId6" Type="http://schemas.openxmlformats.org/officeDocument/2006/relationships/image" Target="../media/image33.wmf"/><Relationship Id="rId5" Type="http://schemas.openxmlformats.org/officeDocument/2006/relationships/image" Target="../media/image30.wmf"/><Relationship Id="rId10" Type="http://schemas.openxmlformats.org/officeDocument/2006/relationships/image" Target="../media/image37.wmf"/><Relationship Id="rId4" Type="http://schemas.openxmlformats.org/officeDocument/2006/relationships/image" Target="../media/image32.wmf"/><Relationship Id="rId9" Type="http://schemas.openxmlformats.org/officeDocument/2006/relationships/image" Target="../media/image36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295275</xdr:colOff>
          <xdr:row>1</xdr:row>
          <xdr:rowOff>238125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295275</xdr:colOff>
          <xdr:row>1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5</xdr:col>
          <xdr:colOff>295275</xdr:colOff>
          <xdr:row>1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142875</xdr:colOff>
          <xdr:row>0</xdr:row>
          <xdr:rowOff>200025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180975</xdr:colOff>
          <xdr:row>0</xdr:row>
          <xdr:rowOff>200025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457200</xdr:colOff>
          <xdr:row>0</xdr:row>
          <xdr:rowOff>219075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571500</xdr:colOff>
          <xdr:row>0</xdr:row>
          <xdr:rowOff>219075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190500</xdr:colOff>
          <xdr:row>1</xdr:row>
          <xdr:rowOff>200025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542925</xdr:colOff>
          <xdr:row>1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38100</xdr:colOff>
          <xdr:row>1</xdr:row>
          <xdr:rowOff>219075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200025</xdr:colOff>
          <xdr:row>3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466725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161925</xdr:colOff>
          <xdr:row>6</xdr:row>
          <xdr:rowOff>200025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180975</xdr:colOff>
          <xdr:row>6</xdr:row>
          <xdr:rowOff>200025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3</xdr:col>
          <xdr:colOff>180975</xdr:colOff>
          <xdr:row>6</xdr:row>
          <xdr:rowOff>200025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180975</xdr:colOff>
          <xdr:row>6</xdr:row>
          <xdr:rowOff>200025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5</xdr:col>
          <xdr:colOff>180975</xdr:colOff>
          <xdr:row>6</xdr:row>
          <xdr:rowOff>200025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180975</xdr:colOff>
          <xdr:row>6</xdr:row>
          <xdr:rowOff>200025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7</xdr:col>
          <xdr:colOff>180975</xdr:colOff>
          <xdr:row>6</xdr:row>
          <xdr:rowOff>200025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523875</xdr:colOff>
          <xdr:row>1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276225</xdr:colOff>
          <xdr:row>3</xdr:row>
          <xdr:rowOff>57150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276225</xdr:colOff>
          <xdr:row>4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11</xdr:col>
          <xdr:colOff>47625</xdr:colOff>
          <xdr:row>4</xdr:row>
          <xdr:rowOff>47625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</xdr:row>
          <xdr:rowOff>0</xdr:rowOff>
        </xdr:from>
        <xdr:to>
          <xdr:col>14</xdr:col>
          <xdr:colOff>238125</xdr:colOff>
          <xdr:row>4</xdr:row>
          <xdr:rowOff>47625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47625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9525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9525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238125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9525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266700</xdr:colOff>
          <xdr:row>5</xdr:row>
          <xdr:rowOff>47625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266700</xdr:colOff>
          <xdr:row>6</xdr:row>
          <xdr:rowOff>47625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266700</xdr:colOff>
          <xdr:row>7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12</xdr:col>
          <xdr:colOff>28575</xdr:colOff>
          <xdr:row>8</xdr:row>
          <xdr:rowOff>19050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image" Target="../media/image11.wmf"/><Relationship Id="rId26" Type="http://schemas.openxmlformats.org/officeDocument/2006/relationships/image" Target="../media/image15.wmf"/><Relationship Id="rId3" Type="http://schemas.openxmlformats.org/officeDocument/2006/relationships/oleObject" Target="../embeddings/oleObject4.bin"/><Relationship Id="rId21" Type="http://schemas.openxmlformats.org/officeDocument/2006/relationships/oleObject" Target="../embeddings/oleObject13.bin"/><Relationship Id="rId34" Type="http://schemas.openxmlformats.org/officeDocument/2006/relationships/image" Target="../media/image19.wmf"/><Relationship Id="rId7" Type="http://schemas.openxmlformats.org/officeDocument/2006/relationships/oleObject" Target="../embeddings/oleObject6.bin"/><Relationship Id="rId12" Type="http://schemas.openxmlformats.org/officeDocument/2006/relationships/image" Target="../media/image8.wmf"/><Relationship Id="rId17" Type="http://schemas.openxmlformats.org/officeDocument/2006/relationships/oleObject" Target="../embeddings/oleObject11.bin"/><Relationship Id="rId25" Type="http://schemas.openxmlformats.org/officeDocument/2006/relationships/oleObject" Target="../embeddings/oleObject15.bin"/><Relationship Id="rId33" Type="http://schemas.openxmlformats.org/officeDocument/2006/relationships/oleObject" Target="../embeddings/oleObject19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0.wmf"/><Relationship Id="rId20" Type="http://schemas.openxmlformats.org/officeDocument/2006/relationships/image" Target="../media/image12.wmf"/><Relationship Id="rId29" Type="http://schemas.openxmlformats.org/officeDocument/2006/relationships/oleObject" Target="../embeddings/oleObject17.bin"/><Relationship Id="rId1" Type="http://schemas.openxmlformats.org/officeDocument/2006/relationships/drawing" Target="../drawings/drawing2.xml"/><Relationship Id="rId6" Type="http://schemas.openxmlformats.org/officeDocument/2006/relationships/image" Target="../media/image5.wmf"/><Relationship Id="rId11" Type="http://schemas.openxmlformats.org/officeDocument/2006/relationships/oleObject" Target="../embeddings/oleObject8.bin"/><Relationship Id="rId24" Type="http://schemas.openxmlformats.org/officeDocument/2006/relationships/image" Target="../media/image14.wmf"/><Relationship Id="rId32" Type="http://schemas.openxmlformats.org/officeDocument/2006/relationships/image" Target="../media/image18.wmf"/><Relationship Id="rId5" Type="http://schemas.openxmlformats.org/officeDocument/2006/relationships/oleObject" Target="../embeddings/oleObject5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4.bin"/><Relationship Id="rId28" Type="http://schemas.openxmlformats.org/officeDocument/2006/relationships/image" Target="../media/image16.wmf"/><Relationship Id="rId10" Type="http://schemas.openxmlformats.org/officeDocument/2006/relationships/image" Target="../media/image7.wmf"/><Relationship Id="rId19" Type="http://schemas.openxmlformats.org/officeDocument/2006/relationships/oleObject" Target="../embeddings/oleObject12.bin"/><Relationship Id="rId31" Type="http://schemas.openxmlformats.org/officeDocument/2006/relationships/oleObject" Target="../embeddings/oleObject18.bin"/><Relationship Id="rId4" Type="http://schemas.openxmlformats.org/officeDocument/2006/relationships/image" Target="../media/image4.wmf"/><Relationship Id="rId9" Type="http://schemas.openxmlformats.org/officeDocument/2006/relationships/oleObject" Target="../embeddings/oleObject7.bin"/><Relationship Id="rId14" Type="http://schemas.openxmlformats.org/officeDocument/2006/relationships/image" Target="../media/image9.wmf"/><Relationship Id="rId22" Type="http://schemas.openxmlformats.org/officeDocument/2006/relationships/image" Target="../media/image13.wmf"/><Relationship Id="rId27" Type="http://schemas.openxmlformats.org/officeDocument/2006/relationships/oleObject" Target="../embeddings/oleObject16.bin"/><Relationship Id="rId30" Type="http://schemas.openxmlformats.org/officeDocument/2006/relationships/image" Target="../media/image17.wmf"/><Relationship Id="rId8" Type="http://schemas.openxmlformats.org/officeDocument/2006/relationships/image" Target="../media/image6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wmf"/><Relationship Id="rId13" Type="http://schemas.openxmlformats.org/officeDocument/2006/relationships/oleObject" Target="../embeddings/oleObject25.bin"/><Relationship Id="rId3" Type="http://schemas.openxmlformats.org/officeDocument/2006/relationships/oleObject" Target="../embeddings/oleObject20.bin"/><Relationship Id="rId7" Type="http://schemas.openxmlformats.org/officeDocument/2006/relationships/oleObject" Target="../embeddings/oleObject22.bin"/><Relationship Id="rId12" Type="http://schemas.openxmlformats.org/officeDocument/2006/relationships/image" Target="../media/image24.w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1.wmf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21.bin"/><Relationship Id="rId10" Type="http://schemas.openxmlformats.org/officeDocument/2006/relationships/image" Target="../media/image23.wmf"/><Relationship Id="rId4" Type="http://schemas.openxmlformats.org/officeDocument/2006/relationships/image" Target="../media/image20.wmf"/><Relationship Id="rId9" Type="http://schemas.openxmlformats.org/officeDocument/2006/relationships/oleObject" Target="../embeddings/oleObject23.bin"/><Relationship Id="rId14" Type="http://schemas.openxmlformats.org/officeDocument/2006/relationships/image" Target="../media/image25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wmf"/><Relationship Id="rId13" Type="http://schemas.openxmlformats.org/officeDocument/2006/relationships/oleObject" Target="../embeddings/oleObject31.bin"/><Relationship Id="rId3" Type="http://schemas.openxmlformats.org/officeDocument/2006/relationships/oleObject" Target="../embeddings/oleObject26.bin"/><Relationship Id="rId7" Type="http://schemas.openxmlformats.org/officeDocument/2006/relationships/oleObject" Target="../embeddings/oleObject28.bin"/><Relationship Id="rId12" Type="http://schemas.openxmlformats.org/officeDocument/2006/relationships/image" Target="../media/image30.wmf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27.wmf"/><Relationship Id="rId11" Type="http://schemas.openxmlformats.org/officeDocument/2006/relationships/oleObject" Target="../embeddings/oleObject30.bin"/><Relationship Id="rId5" Type="http://schemas.openxmlformats.org/officeDocument/2006/relationships/oleObject" Target="../embeddings/oleObject27.bin"/><Relationship Id="rId10" Type="http://schemas.openxmlformats.org/officeDocument/2006/relationships/image" Target="../media/image29.wmf"/><Relationship Id="rId4" Type="http://schemas.openxmlformats.org/officeDocument/2006/relationships/image" Target="../media/image26.wmf"/><Relationship Id="rId9" Type="http://schemas.openxmlformats.org/officeDocument/2006/relationships/oleObject" Target="../embeddings/oleObject29.bin"/><Relationship Id="rId14" Type="http://schemas.openxmlformats.org/officeDocument/2006/relationships/image" Target="../media/image31.w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4.bin"/><Relationship Id="rId13" Type="http://schemas.openxmlformats.org/officeDocument/2006/relationships/image" Target="../media/image30.wmf"/><Relationship Id="rId18" Type="http://schemas.openxmlformats.org/officeDocument/2006/relationships/oleObject" Target="../embeddings/oleObject39.bin"/><Relationship Id="rId3" Type="http://schemas.openxmlformats.org/officeDocument/2006/relationships/vmlDrawing" Target="../drawings/vmlDrawing5.vml"/><Relationship Id="rId21" Type="http://schemas.openxmlformats.org/officeDocument/2006/relationships/image" Target="../media/image36.wmf"/><Relationship Id="rId7" Type="http://schemas.openxmlformats.org/officeDocument/2006/relationships/image" Target="../media/image27.wmf"/><Relationship Id="rId12" Type="http://schemas.openxmlformats.org/officeDocument/2006/relationships/oleObject" Target="../embeddings/oleObject36.bin"/><Relationship Id="rId17" Type="http://schemas.openxmlformats.org/officeDocument/2006/relationships/image" Target="../media/image34.w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38.bin"/><Relationship Id="rId20" Type="http://schemas.openxmlformats.org/officeDocument/2006/relationships/oleObject" Target="../embeddings/oleObject40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3.bin"/><Relationship Id="rId11" Type="http://schemas.openxmlformats.org/officeDocument/2006/relationships/image" Target="../media/image32.wmf"/><Relationship Id="rId5" Type="http://schemas.openxmlformats.org/officeDocument/2006/relationships/image" Target="../media/image26.wmf"/><Relationship Id="rId15" Type="http://schemas.openxmlformats.org/officeDocument/2006/relationships/image" Target="../media/image33.wmf"/><Relationship Id="rId23" Type="http://schemas.openxmlformats.org/officeDocument/2006/relationships/image" Target="../media/image37.wmf"/><Relationship Id="rId10" Type="http://schemas.openxmlformats.org/officeDocument/2006/relationships/oleObject" Target="../embeddings/oleObject35.bin"/><Relationship Id="rId19" Type="http://schemas.openxmlformats.org/officeDocument/2006/relationships/image" Target="../media/image35.wmf"/><Relationship Id="rId4" Type="http://schemas.openxmlformats.org/officeDocument/2006/relationships/oleObject" Target="../embeddings/oleObject32.bin"/><Relationship Id="rId9" Type="http://schemas.openxmlformats.org/officeDocument/2006/relationships/image" Target="../media/image28.wmf"/><Relationship Id="rId14" Type="http://schemas.openxmlformats.org/officeDocument/2006/relationships/oleObject" Target="../embeddings/oleObject37.bin"/><Relationship Id="rId22" Type="http://schemas.openxmlformats.org/officeDocument/2006/relationships/oleObject" Target="../embeddings/oleObject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2C7D-66CF-42F2-9D4C-5DDD4F06FA56}">
  <dimension ref="A1:Q14"/>
  <sheetViews>
    <sheetView topLeftCell="D1" zoomScale="145" zoomScaleNormal="145" workbookViewId="0">
      <selection activeCell="Q9" sqref="Q9"/>
    </sheetView>
  </sheetViews>
  <sheetFormatPr defaultRowHeight="15" x14ac:dyDescent="0.25"/>
  <sheetData>
    <row r="1" spans="1:17" ht="16.5" thickTop="1" thickBot="1" x14ac:dyDescent="0.3">
      <c r="A1" s="84" t="s">
        <v>0</v>
      </c>
      <c r="B1" s="85"/>
      <c r="C1" s="86" t="s">
        <v>1</v>
      </c>
      <c r="D1" s="85"/>
      <c r="E1" s="86" t="s">
        <v>2</v>
      </c>
      <c r="F1" s="87"/>
    </row>
    <row r="2" spans="1:17" ht="21.75" thickTop="1" thickBot="1" x14ac:dyDescent="0.3">
      <c r="A2" s="1" t="s">
        <v>3</v>
      </c>
      <c r="B2" s="2" t="s">
        <v>4</v>
      </c>
      <c r="C2" s="3" t="s">
        <v>3</v>
      </c>
      <c r="D2" s="2" t="s">
        <v>5</v>
      </c>
      <c r="E2" s="3" t="s">
        <v>3</v>
      </c>
      <c r="F2" s="4" t="s">
        <v>4</v>
      </c>
      <c r="H2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14</v>
      </c>
      <c r="P2" s="17" t="s">
        <v>16</v>
      </c>
      <c r="Q2" s="17" t="s">
        <v>17</v>
      </c>
    </row>
    <row r="3" spans="1:17" ht="16.5" thickTop="1" thickBot="1" x14ac:dyDescent="0.3">
      <c r="A3" s="5">
        <v>80</v>
      </c>
      <c r="B3" s="6">
        <v>10</v>
      </c>
      <c r="C3" s="6">
        <v>100</v>
      </c>
      <c r="D3" s="6">
        <v>20</v>
      </c>
      <c r="E3" s="6">
        <v>120</v>
      </c>
      <c r="F3" s="7">
        <v>50</v>
      </c>
      <c r="H3">
        <v>80</v>
      </c>
      <c r="I3">
        <v>0.1</v>
      </c>
      <c r="L3">
        <f>SUM(I3:K3)</f>
        <v>0.1</v>
      </c>
      <c r="M3">
        <f>L3/3</f>
        <v>3.3333333333333333E-2</v>
      </c>
      <c r="N3">
        <f>LN(H3/$B$7)</f>
        <v>-0.22314355131420971</v>
      </c>
      <c r="O3">
        <f>N3*M3</f>
        <v>-7.4381183771403238E-3</v>
      </c>
      <c r="P3">
        <f>(N3-$O$9)^2</f>
        <v>0.18475284872084619</v>
      </c>
      <c r="Q3">
        <f>P3*M3</f>
        <v>6.1584282906948732E-3</v>
      </c>
    </row>
    <row r="4" spans="1:17" ht="15.75" thickBot="1" x14ac:dyDescent="0.3">
      <c r="A4" s="8">
        <v>100</v>
      </c>
      <c r="B4" s="9">
        <v>80</v>
      </c>
      <c r="C4" s="9">
        <v>120</v>
      </c>
      <c r="D4" s="9">
        <v>30</v>
      </c>
      <c r="E4" s="9">
        <v>160</v>
      </c>
      <c r="F4" s="10">
        <v>50</v>
      </c>
      <c r="H4">
        <v>100</v>
      </c>
      <c r="I4">
        <v>0.8</v>
      </c>
      <c r="J4">
        <v>0.2</v>
      </c>
      <c r="L4">
        <f t="shared" ref="L4:L8" si="0">SUM(I4:K4)</f>
        <v>1</v>
      </c>
      <c r="M4">
        <f t="shared" ref="M4:M9" si="1">L4/3</f>
        <v>0.33333333333333331</v>
      </c>
      <c r="N4">
        <f t="shared" ref="N4:N8" si="2">LN(H4/$B$7)</f>
        <v>0</v>
      </c>
      <c r="O4">
        <f t="shared" ref="O4:O8" si="3">N4*M4</f>
        <v>0</v>
      </c>
      <c r="P4">
        <f t="shared" ref="P4:P8" si="4">(N4-$O$9)^2</f>
        <v>4.2718816745731102E-2</v>
      </c>
      <c r="Q4">
        <f t="shared" ref="Q4:Q8" si="5">P4*M4</f>
        <v>1.4239605581910366E-2</v>
      </c>
    </row>
    <row r="5" spans="1:17" ht="15.75" thickBot="1" x14ac:dyDescent="0.3">
      <c r="A5" s="11">
        <v>180</v>
      </c>
      <c r="B5" s="12">
        <v>10</v>
      </c>
      <c r="C5" s="12">
        <v>150</v>
      </c>
      <c r="D5" s="12">
        <v>50</v>
      </c>
      <c r="E5" s="12"/>
      <c r="F5" s="15"/>
      <c r="H5">
        <v>120</v>
      </c>
      <c r="J5">
        <v>0.3</v>
      </c>
      <c r="K5">
        <v>0.5</v>
      </c>
      <c r="L5">
        <f t="shared" si="0"/>
        <v>0.8</v>
      </c>
      <c r="M5">
        <f t="shared" si="1"/>
        <v>0.26666666666666666</v>
      </c>
      <c r="N5">
        <f t="shared" si="2"/>
        <v>0.18232155679395459</v>
      </c>
      <c r="O5">
        <f t="shared" si="3"/>
        <v>4.8619081811721226E-2</v>
      </c>
      <c r="P5">
        <f t="shared" si="4"/>
        <v>5.935923967212471E-4</v>
      </c>
      <c r="Q5">
        <f t="shared" si="5"/>
        <v>1.5829130579233256E-4</v>
      </c>
    </row>
    <row r="6" spans="1:17" ht="15.75" thickTop="1" x14ac:dyDescent="0.25">
      <c r="H6">
        <v>150</v>
      </c>
      <c r="J6">
        <v>0.5</v>
      </c>
      <c r="L6">
        <f t="shared" si="0"/>
        <v>0.5</v>
      </c>
      <c r="M6">
        <f t="shared" si="1"/>
        <v>0.16666666666666666</v>
      </c>
      <c r="N6">
        <f t="shared" si="2"/>
        <v>0.40546510810816438</v>
      </c>
      <c r="O6">
        <f t="shared" si="3"/>
        <v>6.7577518018027388E-2</v>
      </c>
      <c r="P6">
        <f t="shared" si="4"/>
        <v>3.9513408736117722E-2</v>
      </c>
      <c r="Q6">
        <f t="shared" si="5"/>
        <v>6.5855681226862865E-3</v>
      </c>
    </row>
    <row r="7" spans="1:17" x14ac:dyDescent="0.25">
      <c r="A7" t="s">
        <v>13</v>
      </c>
      <c r="B7" s="18">
        <v>100</v>
      </c>
      <c r="H7">
        <v>160</v>
      </c>
      <c r="K7">
        <v>0.5</v>
      </c>
      <c r="L7">
        <f t="shared" si="0"/>
        <v>0.5</v>
      </c>
      <c r="M7">
        <f t="shared" si="1"/>
        <v>0.16666666666666666</v>
      </c>
      <c r="N7">
        <f t="shared" si="2"/>
        <v>0.47000362924573563</v>
      </c>
      <c r="O7">
        <f t="shared" si="3"/>
        <v>7.8333938207622605E-2</v>
      </c>
      <c r="P7">
        <f t="shared" si="4"/>
        <v>6.9336538045461707E-2</v>
      </c>
      <c r="Q7">
        <f t="shared" si="5"/>
        <v>1.1556089674243618E-2</v>
      </c>
    </row>
    <row r="8" spans="1:17" x14ac:dyDescent="0.25">
      <c r="H8">
        <v>180</v>
      </c>
      <c r="I8">
        <v>0.1</v>
      </c>
      <c r="L8">
        <f t="shared" si="0"/>
        <v>0.1</v>
      </c>
      <c r="M8">
        <f t="shared" si="1"/>
        <v>3.3333333333333333E-2</v>
      </c>
      <c r="N8">
        <f t="shared" si="2"/>
        <v>0.58778666490211906</v>
      </c>
      <c r="O8">
        <f t="shared" si="3"/>
        <v>1.9592888830070637E-2</v>
      </c>
      <c r="P8">
        <f t="shared" si="4"/>
        <v>0.14523824385892717</v>
      </c>
      <c r="Q8">
        <f t="shared" si="5"/>
        <v>4.8412747952975722E-3</v>
      </c>
    </row>
    <row r="9" spans="1:17" x14ac:dyDescent="0.25">
      <c r="L9">
        <f>SUM(L3:L8)</f>
        <v>3.0000000000000004</v>
      </c>
      <c r="M9">
        <f t="shared" si="1"/>
        <v>1.0000000000000002</v>
      </c>
      <c r="N9" s="19" t="s">
        <v>15</v>
      </c>
      <c r="O9" s="19">
        <f>SUM(O3:O8)</f>
        <v>0.20668530849030151</v>
      </c>
      <c r="P9" s="21" t="s">
        <v>18</v>
      </c>
      <c r="Q9" s="21">
        <f>SUM(Q3:Q8)</f>
        <v>4.3539257770625048E-2</v>
      </c>
    </row>
    <row r="10" spans="1:17" x14ac:dyDescent="0.25">
      <c r="P10" s="22" t="s">
        <v>19</v>
      </c>
      <c r="Q10" s="22">
        <f>Q9^0.5</f>
        <v>0.20866062822349848</v>
      </c>
    </row>
    <row r="14" spans="1:17" x14ac:dyDescent="0.25">
      <c r="M14" s="20"/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5" r:id="rId8">
          <objectPr defaultSize="0" autoPict="0" r:id="rId9">
            <anchor moveWithCells="1" siz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9DDF-4E23-4CA1-B0C1-4C5869D8C252}">
  <dimension ref="A1:P26"/>
  <sheetViews>
    <sheetView topLeftCell="A16" zoomScale="190" zoomScaleNormal="190" workbookViewId="0">
      <selection activeCell="J16" sqref="J16"/>
    </sheetView>
  </sheetViews>
  <sheetFormatPr defaultRowHeight="15" x14ac:dyDescent="0.25"/>
  <sheetData>
    <row r="1" spans="1:8" ht="20.25" thickTop="1" thickBot="1" x14ac:dyDescent="0.3">
      <c r="A1" s="23"/>
      <c r="B1" s="24"/>
      <c r="C1" s="25"/>
      <c r="D1" s="26"/>
      <c r="E1" s="27"/>
    </row>
    <row r="2" spans="1:8" ht="20.25" thickTop="1" thickBot="1" x14ac:dyDescent="0.3">
      <c r="A2" s="28"/>
      <c r="B2" s="29">
        <v>0.05</v>
      </c>
      <c r="C2" s="30">
        <v>0.2</v>
      </c>
      <c r="D2" s="31"/>
      <c r="E2" s="32"/>
    </row>
    <row r="3" spans="1:8" x14ac:dyDescent="0.25">
      <c r="A3" s="88"/>
      <c r="B3" s="90">
        <v>0.15</v>
      </c>
      <c r="C3" s="92">
        <v>0.4</v>
      </c>
      <c r="D3" s="94" t="s">
        <v>20</v>
      </c>
      <c r="E3" s="95"/>
    </row>
    <row r="4" spans="1:8" ht="15.75" thickBot="1" x14ac:dyDescent="0.3">
      <c r="A4" s="89"/>
      <c r="B4" s="91"/>
      <c r="C4" s="93"/>
      <c r="D4" s="96"/>
      <c r="E4" s="97"/>
    </row>
    <row r="5" spans="1:8" ht="15.75" thickTop="1" x14ac:dyDescent="0.25"/>
    <row r="6" spans="1:8" ht="15.75" thickBot="1" x14ac:dyDescent="0.3"/>
    <row r="7" spans="1:8" ht="16.5" thickTop="1" thickBot="1" x14ac:dyDescent="0.3">
      <c r="A7" s="33"/>
      <c r="B7" s="39"/>
      <c r="C7" s="39"/>
      <c r="D7" s="39"/>
      <c r="E7" s="39"/>
      <c r="F7" s="39"/>
      <c r="G7" s="39"/>
      <c r="H7" s="40"/>
    </row>
    <row r="8" spans="1:8" ht="16.5" thickTop="1" thickBot="1" x14ac:dyDescent="0.3">
      <c r="A8" s="34" t="s">
        <v>22</v>
      </c>
      <c r="B8" s="41">
        <v>1</v>
      </c>
      <c r="C8" s="41">
        <v>0.83</v>
      </c>
      <c r="D8" s="41">
        <v>0.67</v>
      </c>
      <c r="E8" s="41">
        <v>0.5</v>
      </c>
      <c r="F8" s="41">
        <v>0.33</v>
      </c>
      <c r="G8" s="41">
        <v>0.17</v>
      </c>
      <c r="H8" s="42">
        <v>0</v>
      </c>
    </row>
    <row r="9" spans="1:8" ht="15.75" thickBot="1" x14ac:dyDescent="0.3">
      <c r="A9" s="35" t="s">
        <v>23</v>
      </c>
      <c r="B9" s="43">
        <v>0</v>
      </c>
      <c r="C9" s="43">
        <v>0.17</v>
      </c>
      <c r="D9" s="43">
        <v>0.33</v>
      </c>
      <c r="E9" s="43">
        <v>0.5</v>
      </c>
      <c r="F9" s="43">
        <v>0.67</v>
      </c>
      <c r="G9" s="43">
        <v>0.83</v>
      </c>
      <c r="H9" s="44">
        <v>1</v>
      </c>
    </row>
    <row r="10" spans="1:8" ht="15.75" thickTop="1" x14ac:dyDescent="0.25"/>
    <row r="11" spans="1:8" x14ac:dyDescent="0.25">
      <c r="A11" s="19" t="s">
        <v>21</v>
      </c>
      <c r="B11" s="19">
        <f>$B$2*B8+$B$3*B9</f>
        <v>0.05</v>
      </c>
      <c r="C11" s="19">
        <f t="shared" ref="C11:H11" si="0">$B$2*C8+$B$3*C9</f>
        <v>6.7000000000000004E-2</v>
      </c>
      <c r="D11" s="19">
        <f t="shared" si="0"/>
        <v>8.3000000000000004E-2</v>
      </c>
      <c r="E11" s="19">
        <f t="shared" si="0"/>
        <v>0.1</v>
      </c>
      <c r="F11" s="19">
        <f t="shared" si="0"/>
        <v>0.11700000000000001</v>
      </c>
      <c r="G11" s="19">
        <f t="shared" si="0"/>
        <v>0.13299999999999998</v>
      </c>
      <c r="H11" s="19">
        <f t="shared" si="0"/>
        <v>0.15</v>
      </c>
    </row>
    <row r="12" spans="1:8" x14ac:dyDescent="0.25">
      <c r="A12" s="36"/>
    </row>
    <row r="13" spans="1:8" x14ac:dyDescent="0.25">
      <c r="A13" t="s">
        <v>24</v>
      </c>
    </row>
    <row r="14" spans="1:8" x14ac:dyDescent="0.25">
      <c r="A14" s="37" t="s">
        <v>25</v>
      </c>
      <c r="B14" s="45" t="s">
        <v>26</v>
      </c>
      <c r="C14" s="45" t="s">
        <v>27</v>
      </c>
      <c r="D14" s="45" t="s">
        <v>28</v>
      </c>
      <c r="E14" s="45" t="s">
        <v>29</v>
      </c>
      <c r="F14" s="45" t="s">
        <v>30</v>
      </c>
      <c r="G14" s="45" t="s">
        <v>31</v>
      </c>
      <c r="H14" s="45" t="s">
        <v>32</v>
      </c>
    </row>
    <row r="15" spans="1:8" x14ac:dyDescent="0.25">
      <c r="A15" s="38">
        <v>1</v>
      </c>
      <c r="B15">
        <f>B$8^2*$C$2^2+B$9^2*$C$3^2+2*B$8*B$9*$A15*$C$2*$C$3</f>
        <v>4.0000000000000008E-2</v>
      </c>
      <c r="C15">
        <f t="shared" ref="C15:H19" si="1">C$8^2*$C$2^2+C$9^2*$C$3^2+2*C$8*C$9*$A15*$C$2*$C$3</f>
        <v>5.4756000000000013E-2</v>
      </c>
      <c r="D15">
        <f t="shared" si="1"/>
        <v>7.0756000000000013E-2</v>
      </c>
      <c r="E15">
        <f t="shared" si="1"/>
        <v>9.0000000000000024E-2</v>
      </c>
      <c r="F15">
        <f t="shared" si="1"/>
        <v>0.11155600000000004</v>
      </c>
      <c r="G15">
        <f t="shared" si="1"/>
        <v>0.13395600000000002</v>
      </c>
      <c r="H15">
        <f t="shared" si="1"/>
        <v>0.16000000000000003</v>
      </c>
    </row>
    <row r="16" spans="1:8" x14ac:dyDescent="0.25">
      <c r="A16" s="38">
        <v>0.5</v>
      </c>
      <c r="B16">
        <f t="shared" ref="B16:B19" si="2">B$8^2*$C$2^2+B$9^2*$C$3^2+2*B$8*B$9*$A16*$C$2*$C$3</f>
        <v>4.0000000000000008E-2</v>
      </c>
      <c r="C16">
        <f t="shared" si="1"/>
        <v>4.3468000000000007E-2</v>
      </c>
      <c r="D16">
        <f t="shared" si="1"/>
        <v>5.3068000000000018E-2</v>
      </c>
      <c r="E16">
        <f t="shared" si="1"/>
        <v>7.0000000000000007E-2</v>
      </c>
      <c r="F16">
        <f t="shared" si="1"/>
        <v>9.3868000000000035E-2</v>
      </c>
      <c r="G16">
        <f t="shared" si="1"/>
        <v>0.12266800000000003</v>
      </c>
      <c r="H16">
        <f t="shared" si="1"/>
        <v>0.16000000000000003</v>
      </c>
    </row>
    <row r="17" spans="1:16" x14ac:dyDescent="0.25">
      <c r="A17" s="38">
        <v>0</v>
      </c>
      <c r="B17">
        <f t="shared" si="2"/>
        <v>4.0000000000000008E-2</v>
      </c>
      <c r="C17">
        <f t="shared" si="1"/>
        <v>3.2180000000000007E-2</v>
      </c>
      <c r="D17">
        <f t="shared" si="1"/>
        <v>3.5380000000000009E-2</v>
      </c>
      <c r="E17">
        <f t="shared" si="1"/>
        <v>5.000000000000001E-2</v>
      </c>
      <c r="F17">
        <f t="shared" si="1"/>
        <v>7.6180000000000025E-2</v>
      </c>
      <c r="G17">
        <f t="shared" si="1"/>
        <v>0.11138000000000002</v>
      </c>
      <c r="H17">
        <f t="shared" si="1"/>
        <v>0.16000000000000003</v>
      </c>
    </row>
    <row r="18" spans="1:16" x14ac:dyDescent="0.25">
      <c r="A18" s="38">
        <v>-0.5</v>
      </c>
      <c r="B18">
        <f t="shared" si="2"/>
        <v>4.0000000000000008E-2</v>
      </c>
      <c r="C18">
        <f t="shared" si="1"/>
        <v>2.0892000000000008E-2</v>
      </c>
      <c r="D18">
        <f t="shared" si="1"/>
        <v>1.7692000000000003E-2</v>
      </c>
      <c r="E18">
        <f t="shared" si="1"/>
        <v>3.0000000000000006E-2</v>
      </c>
      <c r="F18">
        <f t="shared" si="1"/>
        <v>5.8492000000000016E-2</v>
      </c>
      <c r="G18">
        <f t="shared" si="1"/>
        <v>0.10009200000000001</v>
      </c>
      <c r="H18">
        <f t="shared" si="1"/>
        <v>0.16000000000000003</v>
      </c>
    </row>
    <row r="19" spans="1:16" x14ac:dyDescent="0.25">
      <c r="A19" s="38">
        <v>-1</v>
      </c>
      <c r="B19">
        <f t="shared" si="2"/>
        <v>4.0000000000000008E-2</v>
      </c>
      <c r="C19">
        <f t="shared" si="1"/>
        <v>9.6040000000000049E-3</v>
      </c>
      <c r="D19">
        <f t="shared" si="1"/>
        <v>3.9999999999970615E-6</v>
      </c>
      <c r="E19">
        <f t="shared" si="1"/>
        <v>1.0000000000000002E-2</v>
      </c>
      <c r="F19">
        <f t="shared" si="1"/>
        <v>4.0804000000000014E-2</v>
      </c>
      <c r="G19">
        <f t="shared" si="1"/>
        <v>8.8804000000000022E-2</v>
      </c>
      <c r="H19">
        <f t="shared" si="1"/>
        <v>0.16000000000000003</v>
      </c>
    </row>
    <row r="21" spans="1:16" x14ac:dyDescent="0.25">
      <c r="A21" t="s">
        <v>33</v>
      </c>
    </row>
    <row r="22" spans="1:16" x14ac:dyDescent="0.25">
      <c r="B22">
        <f>B15^0.5</f>
        <v>0.2</v>
      </c>
      <c r="C22">
        <f t="shared" ref="C22:G22" si="3">C15^0.5</f>
        <v>0.23400000000000004</v>
      </c>
      <c r="D22">
        <f t="shared" si="3"/>
        <v>0.26600000000000001</v>
      </c>
      <c r="E22">
        <f t="shared" si="3"/>
        <v>0.30000000000000004</v>
      </c>
      <c r="F22">
        <f t="shared" si="3"/>
        <v>0.33400000000000007</v>
      </c>
      <c r="G22">
        <f t="shared" si="3"/>
        <v>0.36600000000000005</v>
      </c>
      <c r="H22">
        <f>H15^0.5</f>
        <v>0.4</v>
      </c>
      <c r="J22">
        <f>B15^0.5</f>
        <v>0.2</v>
      </c>
      <c r="K22">
        <f t="shared" ref="K22:O22" si="4">C15^0.5</f>
        <v>0.23400000000000004</v>
      </c>
      <c r="L22">
        <f t="shared" si="4"/>
        <v>0.26600000000000001</v>
      </c>
      <c r="M22">
        <f t="shared" si="4"/>
        <v>0.30000000000000004</v>
      </c>
      <c r="N22">
        <f t="shared" si="4"/>
        <v>0.33400000000000007</v>
      </c>
      <c r="O22">
        <f t="shared" si="4"/>
        <v>0.36600000000000005</v>
      </c>
      <c r="P22">
        <f>H15^0.5</f>
        <v>0.4</v>
      </c>
    </row>
    <row r="23" spans="1:16" x14ac:dyDescent="0.25">
      <c r="B23">
        <f t="shared" ref="B23:H23" si="5">B16^0.5</f>
        <v>0.2</v>
      </c>
      <c r="C23">
        <f t="shared" si="5"/>
        <v>0.20848980790436736</v>
      </c>
      <c r="D23">
        <f t="shared" si="5"/>
        <v>0.23036492788616938</v>
      </c>
      <c r="E23">
        <f t="shared" si="5"/>
        <v>0.26457513110645908</v>
      </c>
      <c r="F23">
        <f t="shared" si="5"/>
        <v>0.30637885044500057</v>
      </c>
      <c r="G23">
        <f t="shared" si="5"/>
        <v>0.35023991777066193</v>
      </c>
      <c r="H23">
        <f t="shared" si="5"/>
        <v>0.4</v>
      </c>
      <c r="J23">
        <f t="shared" ref="J23:J26" si="6">B16^0.5</f>
        <v>0.2</v>
      </c>
      <c r="K23">
        <f t="shared" ref="K23:K26" si="7">C16^0.5</f>
        <v>0.20848980790436736</v>
      </c>
      <c r="L23">
        <f t="shared" ref="L23:L26" si="8">D16^0.5</f>
        <v>0.23036492788616938</v>
      </c>
      <c r="M23">
        <f t="shared" ref="M23:M26" si="9">E16^0.5</f>
        <v>0.26457513110645908</v>
      </c>
      <c r="N23">
        <f t="shared" ref="N23:N26" si="10">F16^0.5</f>
        <v>0.30637885044500057</v>
      </c>
      <c r="O23">
        <f t="shared" ref="O23:P26" si="11">G16^0.5</f>
        <v>0.35023991777066193</v>
      </c>
      <c r="P23">
        <f t="shared" si="11"/>
        <v>0.4</v>
      </c>
    </row>
    <row r="24" spans="1:16" x14ac:dyDescent="0.25">
      <c r="B24">
        <f t="shared" ref="B24:H24" si="12">B17^0.5</f>
        <v>0.2</v>
      </c>
      <c r="C24">
        <f t="shared" si="12"/>
        <v>0.17938784797192928</v>
      </c>
      <c r="D24">
        <f t="shared" si="12"/>
        <v>0.18809572031282373</v>
      </c>
      <c r="E24">
        <f t="shared" si="12"/>
        <v>0.22360679774997899</v>
      </c>
      <c r="F24">
        <f t="shared" si="12"/>
        <v>0.27600724628168738</v>
      </c>
      <c r="G24">
        <f t="shared" si="12"/>
        <v>0.33373642294481437</v>
      </c>
      <c r="H24">
        <f t="shared" si="12"/>
        <v>0.4</v>
      </c>
      <c r="J24">
        <f t="shared" si="6"/>
        <v>0.2</v>
      </c>
      <c r="K24">
        <f t="shared" si="7"/>
        <v>0.17938784797192928</v>
      </c>
      <c r="L24">
        <f t="shared" si="8"/>
        <v>0.18809572031282373</v>
      </c>
      <c r="M24">
        <f t="shared" si="9"/>
        <v>0.22360679774997899</v>
      </c>
      <c r="N24">
        <f t="shared" si="10"/>
        <v>0.27600724628168738</v>
      </c>
      <c r="O24">
        <f t="shared" si="11"/>
        <v>0.33373642294481437</v>
      </c>
      <c r="P24">
        <f t="shared" ref="P24:P26" si="13">H17^0.5</f>
        <v>0.4</v>
      </c>
    </row>
    <row r="25" spans="1:16" x14ac:dyDescent="0.25">
      <c r="B25">
        <f t="shared" ref="B25:H25" si="14">B18^0.5</f>
        <v>0.2</v>
      </c>
      <c r="C25">
        <f t="shared" si="14"/>
        <v>0.14454065172123726</v>
      </c>
      <c r="D25">
        <f t="shared" si="14"/>
        <v>0.13301127771734245</v>
      </c>
      <c r="E25">
        <f t="shared" si="14"/>
        <v>0.17320508075688776</v>
      </c>
      <c r="F25">
        <f t="shared" si="14"/>
        <v>0.24185119391890547</v>
      </c>
      <c r="G25">
        <f t="shared" si="14"/>
        <v>0.31637319734768937</v>
      </c>
      <c r="H25">
        <f t="shared" si="14"/>
        <v>0.4</v>
      </c>
      <c r="J25">
        <f t="shared" si="6"/>
        <v>0.2</v>
      </c>
      <c r="K25">
        <f t="shared" si="7"/>
        <v>0.14454065172123726</v>
      </c>
      <c r="L25">
        <f t="shared" si="8"/>
        <v>0.13301127771734245</v>
      </c>
      <c r="M25">
        <f t="shared" si="9"/>
        <v>0.17320508075688776</v>
      </c>
      <c r="N25">
        <f t="shared" si="10"/>
        <v>0.24185119391890547</v>
      </c>
      <c r="O25">
        <f t="shared" si="11"/>
        <v>0.31637319734768937</v>
      </c>
      <c r="P25">
        <f t="shared" si="13"/>
        <v>0.4</v>
      </c>
    </row>
    <row r="26" spans="1:16" x14ac:dyDescent="0.25">
      <c r="B26">
        <f t="shared" ref="B26:H26" si="15">B19^0.5</f>
        <v>0.2</v>
      </c>
      <c r="C26">
        <f t="shared" si="15"/>
        <v>9.8000000000000032E-2</v>
      </c>
      <c r="D26">
        <f t="shared" si="15"/>
        <v>1.9999999999992654E-3</v>
      </c>
      <c r="E26">
        <f t="shared" si="15"/>
        <v>0.1</v>
      </c>
      <c r="F26">
        <f t="shared" si="15"/>
        <v>0.20200000000000004</v>
      </c>
      <c r="G26">
        <f t="shared" si="15"/>
        <v>0.29800000000000004</v>
      </c>
      <c r="H26">
        <f t="shared" si="15"/>
        <v>0.4</v>
      </c>
      <c r="J26">
        <f t="shared" si="6"/>
        <v>0.2</v>
      </c>
      <c r="K26">
        <f t="shared" si="7"/>
        <v>9.8000000000000032E-2</v>
      </c>
      <c r="L26">
        <f t="shared" si="8"/>
        <v>1.9999999999992654E-3</v>
      </c>
      <c r="M26">
        <f t="shared" si="9"/>
        <v>0.1</v>
      </c>
      <c r="N26">
        <f t="shared" si="10"/>
        <v>0.20200000000000004</v>
      </c>
      <c r="O26">
        <f t="shared" si="11"/>
        <v>0.29800000000000004</v>
      </c>
      <c r="P26">
        <f t="shared" si="13"/>
        <v>0.4</v>
      </c>
    </row>
  </sheetData>
  <mergeCells count="4">
    <mergeCell ref="A3:A4"/>
    <mergeCell ref="B3:B4"/>
    <mergeCell ref="C3:C4"/>
    <mergeCell ref="D3:E4"/>
  </mergeCells>
  <phoneticPr fontId="8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7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0</xdr:row>
                <xdr:rowOff>200025</xdr:rowOff>
              </to>
            </anchor>
          </objectPr>
        </oleObject>
      </mc:Choice>
      <mc:Fallback>
        <oleObject progId="Equation.3" shapeId="2057" r:id="rId3"/>
      </mc:Fallback>
    </mc:AlternateContent>
    <mc:AlternateContent xmlns:mc="http://schemas.openxmlformats.org/markup-compatibility/2006">
      <mc:Choice Requires="x14">
        <oleObject progId="Equation.3" shapeId="2056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0</xdr:row>
                <xdr:rowOff>200025</xdr:rowOff>
              </to>
            </anchor>
          </objectPr>
        </oleObject>
      </mc:Choice>
      <mc:Fallback>
        <oleObject progId="Equation.3" shapeId="2056" r:id="rId5"/>
      </mc:Fallback>
    </mc:AlternateContent>
    <mc:AlternateContent xmlns:mc="http://schemas.openxmlformats.org/markup-compatibility/2006">
      <mc:Choice Requires="x14">
        <oleObject progId="Equation.3" shapeId="2055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457200</xdr:colOff>
                <xdr:row>0</xdr:row>
                <xdr:rowOff>219075</xdr:rowOff>
              </to>
            </anchor>
          </objectPr>
        </oleObject>
      </mc:Choice>
      <mc:Fallback>
        <oleObject progId="Equation.3" shapeId="2055" r:id="rId7"/>
      </mc:Fallback>
    </mc:AlternateContent>
    <mc:AlternateContent xmlns:mc="http://schemas.openxmlformats.org/markup-compatibility/2006">
      <mc:Choice Requires="x14">
        <oleObject progId="Equation.3" shapeId="2054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571500</xdr:colOff>
                <xdr:row>0</xdr:row>
                <xdr:rowOff>219075</xdr:rowOff>
              </to>
            </anchor>
          </objectPr>
        </oleObject>
      </mc:Choice>
      <mc:Fallback>
        <oleObject progId="Equation.3" shapeId="2054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12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190500</xdr:colOff>
                <xdr:row>1</xdr:row>
                <xdr:rowOff>200025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2" r:id="rId13">
          <objectPr defaultSize="0" autoPict="0" r:id="rId14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542925</xdr:colOff>
                <xdr:row>1</xdr:row>
                <xdr:rowOff>219075</xdr:rowOff>
              </to>
            </anchor>
          </objectPr>
        </oleObject>
      </mc:Choice>
      <mc:Fallback>
        <oleObject progId="Equation.3" shapeId="2052" r:id="rId13"/>
      </mc:Fallback>
    </mc:AlternateContent>
    <mc:AlternateContent xmlns:mc="http://schemas.openxmlformats.org/markup-compatibility/2006">
      <mc:Choice Requires="x14">
        <oleObject progId="Equation.3" shapeId="2051" r:id="rId15">
          <objectPr defaultSize="0" autoPict="0" r:id="rId16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219075</xdr:rowOff>
              </to>
            </anchor>
          </objectPr>
        </oleObject>
      </mc:Choice>
      <mc:Fallback>
        <oleObject progId="Equation.3" shapeId="2051" r:id="rId15"/>
      </mc:Fallback>
    </mc:AlternateContent>
    <mc:AlternateContent xmlns:mc="http://schemas.openxmlformats.org/markup-compatibility/2006">
      <mc:Choice Requires="x14">
        <oleObject progId="Equation.3" shapeId="2050" r:id="rId17">
          <objectPr defaultSize="0" autoPict="0" r:id="rId1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Equation.3" shapeId="2050" r:id="rId17"/>
      </mc:Fallback>
    </mc:AlternateContent>
    <mc:AlternateContent xmlns:mc="http://schemas.openxmlformats.org/markup-compatibility/2006">
      <mc:Choice Requires="x14">
        <oleObject progId="Equation.3" shapeId="2049" r:id="rId19">
          <objectPr defaultSize="0" autoPict="0" r:id="rId20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466725</xdr:colOff>
                <xdr:row>4</xdr:row>
                <xdr:rowOff>19050</xdr:rowOff>
              </to>
            </anchor>
          </objectPr>
        </oleObject>
      </mc:Choice>
      <mc:Fallback>
        <oleObject progId="Equation.3" shapeId="2049" r:id="rId19"/>
      </mc:Fallback>
    </mc:AlternateContent>
    <mc:AlternateContent xmlns:mc="http://schemas.openxmlformats.org/markup-compatibility/2006">
      <mc:Choice Requires="x14">
        <oleObject progId="Equation.3" shapeId="2066" r:id="rId21">
          <objectPr defaultSize="0" autoPict="0" r:id="rId22">
            <anchor moveWithCells="1" siz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161925</xdr:colOff>
                <xdr:row>6</xdr:row>
                <xdr:rowOff>200025</xdr:rowOff>
              </to>
            </anchor>
          </objectPr>
        </oleObject>
      </mc:Choice>
      <mc:Fallback>
        <oleObject progId="Equation.3" shapeId="2066" r:id="rId21"/>
      </mc:Fallback>
    </mc:AlternateContent>
    <mc:AlternateContent xmlns:mc="http://schemas.openxmlformats.org/markup-compatibility/2006">
      <mc:Choice Requires="x14">
        <oleObject progId="Equation.3" shapeId="2065" r:id="rId23">
          <objectPr defaultSize="0" autoPict="0" r:id="rId24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5" r:id="rId23"/>
      </mc:Fallback>
    </mc:AlternateContent>
    <mc:AlternateContent xmlns:mc="http://schemas.openxmlformats.org/markup-compatibility/2006">
      <mc:Choice Requires="x14">
        <oleObject progId="Equation.3" shapeId="2064" r:id="rId25">
          <objectPr defaultSize="0" autoPict="0" r:id="rId26">
            <anchor moveWithCells="1" siz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4" r:id="rId25"/>
      </mc:Fallback>
    </mc:AlternateContent>
    <mc:AlternateContent xmlns:mc="http://schemas.openxmlformats.org/markup-compatibility/2006">
      <mc:Choice Requires="x14">
        <oleObject progId="Equation.3" shapeId="2063" r:id="rId27">
          <objectPr defaultSize="0" autoPict="0" r:id="rId28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3" r:id="rId27"/>
      </mc:Fallback>
    </mc:AlternateContent>
    <mc:AlternateContent xmlns:mc="http://schemas.openxmlformats.org/markup-compatibility/2006">
      <mc:Choice Requires="x14">
        <oleObject progId="Equation.3" shapeId="2062" r:id="rId29">
          <objectPr defaultSize="0" autoPict="0" r:id="rId30">
            <anchor moveWithCells="1" siz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2" r:id="rId29"/>
      </mc:Fallback>
    </mc:AlternateContent>
    <mc:AlternateContent xmlns:mc="http://schemas.openxmlformats.org/markup-compatibility/2006">
      <mc:Choice Requires="x14">
        <oleObject progId="Equation.3" shapeId="2061" r:id="rId31">
          <objectPr defaultSize="0" autoPict="0" r:id="rId32">
            <anchor moveWithCells="1" siz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1" r:id="rId31"/>
      </mc:Fallback>
    </mc:AlternateContent>
    <mc:AlternateContent xmlns:mc="http://schemas.openxmlformats.org/markup-compatibility/2006">
      <mc:Choice Requires="x14">
        <oleObject progId="Equation.3" shapeId="2060" r:id="rId33">
          <objectPr defaultSize="0" autoPict="0" r:id="rId34">
            <anchor moveWithCells="1" siz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0" r:id="rId3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2DEC-BFCB-4A8B-92C0-DBDB9905761A}">
  <dimension ref="A1:Q11"/>
  <sheetViews>
    <sheetView zoomScale="160" zoomScaleNormal="160" workbookViewId="0">
      <selection activeCell="B13" sqref="B13:F13"/>
    </sheetView>
  </sheetViews>
  <sheetFormatPr defaultRowHeight="15" x14ac:dyDescent="0.25"/>
  <sheetData>
    <row r="1" spans="1:17" ht="17.25" thickTop="1" thickBot="1" x14ac:dyDescent="0.3">
      <c r="A1" s="46"/>
      <c r="B1" s="47" t="s">
        <v>34</v>
      </c>
      <c r="C1" s="48" t="s">
        <v>35</v>
      </c>
      <c r="D1" s="48" t="s">
        <v>36</v>
      </c>
      <c r="E1" s="48" t="s">
        <v>37</v>
      </c>
      <c r="F1" s="49" t="s">
        <v>38</v>
      </c>
    </row>
    <row r="2" spans="1:17" ht="17.25" thickTop="1" thickBot="1" x14ac:dyDescent="0.3">
      <c r="A2" s="50"/>
      <c r="B2" s="51">
        <v>0.2</v>
      </c>
      <c r="C2" s="52">
        <v>0.25</v>
      </c>
      <c r="D2" s="52">
        <v>0.5</v>
      </c>
      <c r="E2" s="52">
        <v>0.3</v>
      </c>
      <c r="F2" s="53">
        <v>0.1</v>
      </c>
      <c r="Q2" t="s">
        <v>12</v>
      </c>
    </row>
    <row r="3" spans="1:17" ht="16.5" thickBot="1" x14ac:dyDescent="0.3">
      <c r="A3" s="54"/>
      <c r="B3" s="55">
        <v>0.2</v>
      </c>
      <c r="C3" s="56">
        <v>0.25</v>
      </c>
      <c r="D3" s="56">
        <v>0.1</v>
      </c>
      <c r="E3" s="56">
        <v>0.4</v>
      </c>
      <c r="F3" s="57">
        <v>0.2</v>
      </c>
      <c r="Q3">
        <v>16.2</v>
      </c>
    </row>
    <row r="4" spans="1:17" ht="16.5" thickBot="1" x14ac:dyDescent="0.3">
      <c r="A4" s="58"/>
      <c r="B4" s="59">
        <v>0.6</v>
      </c>
      <c r="C4" s="60">
        <v>0.5</v>
      </c>
      <c r="D4" s="60">
        <v>0.4</v>
      </c>
      <c r="E4" s="60">
        <v>0.3</v>
      </c>
      <c r="F4" s="61">
        <v>0.7</v>
      </c>
      <c r="Q4">
        <v>24.6</v>
      </c>
    </row>
    <row r="5" spans="1:17" ht="15.75" thickTop="1" x14ac:dyDescent="0.25">
      <c r="Q5">
        <v>22.8</v>
      </c>
    </row>
    <row r="6" spans="1:17" x14ac:dyDescent="0.25">
      <c r="B6" s="16" t="str">
        <f>B1</f>
        <v>A</v>
      </c>
      <c r="C6" s="16" t="str">
        <f t="shared" ref="C6:F6" si="0">C1</f>
        <v>B</v>
      </c>
      <c r="D6" s="16" t="str">
        <f t="shared" si="0"/>
        <v>C</v>
      </c>
      <c r="E6" s="16" t="str">
        <f t="shared" si="0"/>
        <v>D</v>
      </c>
      <c r="F6" s="16" t="str">
        <f t="shared" si="0"/>
        <v>E</v>
      </c>
    </row>
    <row r="7" spans="1:17" x14ac:dyDescent="0.25">
      <c r="A7" t="s">
        <v>21</v>
      </c>
      <c r="B7">
        <f>SUMPRODUCT(B2:B4,$Q$3:$Q$5)</f>
        <v>21.84</v>
      </c>
      <c r="C7">
        <f t="shared" ref="C7:F7" si="1">SUMPRODUCT(C2:C4,$Q$3:$Q$5)</f>
        <v>21.6</v>
      </c>
      <c r="D7">
        <f t="shared" si="1"/>
        <v>19.68</v>
      </c>
      <c r="E7">
        <f t="shared" si="1"/>
        <v>21.54</v>
      </c>
      <c r="F7">
        <f t="shared" si="1"/>
        <v>22.5</v>
      </c>
      <c r="M7">
        <v>459</v>
      </c>
      <c r="N7">
        <v>-211</v>
      </c>
      <c r="O7">
        <v>112</v>
      </c>
    </row>
    <row r="8" spans="1:17" x14ac:dyDescent="0.25">
      <c r="B8">
        <f>B2*$Q$3+B3*$Q$4+B4*$Q$5</f>
        <v>21.84</v>
      </c>
      <c r="C8">
        <f t="shared" ref="C8:F8" si="2">C2*$Q$3+C3*$Q$4+C4*$Q$5</f>
        <v>21.6</v>
      </c>
      <c r="D8">
        <f t="shared" si="2"/>
        <v>19.68</v>
      </c>
      <c r="E8">
        <f t="shared" si="2"/>
        <v>21.54</v>
      </c>
      <c r="F8">
        <f t="shared" si="2"/>
        <v>22.5</v>
      </c>
      <c r="N8">
        <v>312</v>
      </c>
      <c r="O8">
        <v>215</v>
      </c>
    </row>
    <row r="9" spans="1:17" x14ac:dyDescent="0.25">
      <c r="O9">
        <v>179</v>
      </c>
    </row>
    <row r="10" spans="1:17" x14ac:dyDescent="0.25">
      <c r="A10" t="s">
        <v>24</v>
      </c>
      <c r="B10">
        <f>B2^2*$M$7+B3^2*$N$8+B4^2*$O$9+2*B2*B3*$N$7+2*B2*B4*$O$7+2*B3*B4*$O$8</f>
        <v>156.88</v>
      </c>
      <c r="C10">
        <f t="shared" ref="C10:F10" si="3">C2^2*$M$7+C3^2*$N$8+C4^2*$O$9+2*C2*C3*$N$7+2*C2*C4*$O$7+2*C3*C4*$O$8</f>
        <v>148.3125</v>
      </c>
      <c r="D10">
        <f t="shared" si="3"/>
        <v>187.41000000000003</v>
      </c>
      <c r="E10">
        <f t="shared" si="3"/>
        <v>128.46</v>
      </c>
      <c r="F10">
        <f t="shared" si="3"/>
        <v>172.22</v>
      </c>
    </row>
    <row r="11" spans="1:17" x14ac:dyDescent="0.25">
      <c r="A11" t="s">
        <v>33</v>
      </c>
      <c r="B11">
        <f>B10^0.5</f>
        <v>12.52517464948094</v>
      </c>
      <c r="C11">
        <f t="shared" ref="C11:F11" si="4">C10^0.5</f>
        <v>12.1783619588186</v>
      </c>
      <c r="D11">
        <f t="shared" si="4"/>
        <v>13.689777207829206</v>
      </c>
      <c r="E11">
        <f t="shared" si="4"/>
        <v>11.334019587066189</v>
      </c>
      <c r="F11">
        <f t="shared" si="4"/>
        <v>13.123261789661898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6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523875</xdr:colOff>
                <xdr:row>1</xdr:row>
                <xdr:rowOff>47625</xdr:rowOff>
              </to>
            </anchor>
          </objectPr>
        </oleObject>
      </mc:Choice>
      <mc:Fallback>
        <oleObject progId="Equation.3" shapeId="3076" r:id="rId3"/>
      </mc:Fallback>
    </mc:AlternateContent>
    <mc:AlternateContent xmlns:mc="http://schemas.openxmlformats.org/markup-compatibility/2006">
      <mc:Choice Requires="x14">
        <oleObject progId="Equation.3" shapeId="3075" r:id="rId5">
          <objectPr defaultSize="0" autoPict="0" r:id="rId6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47625</xdr:rowOff>
              </to>
            </anchor>
          </objectPr>
        </oleObject>
      </mc:Choice>
      <mc:Fallback>
        <oleObject progId="Equation.3" shapeId="3075" r:id="rId5"/>
      </mc:Fallback>
    </mc:AlternateContent>
    <mc:AlternateContent xmlns:mc="http://schemas.openxmlformats.org/markup-compatibility/2006">
      <mc:Choice Requires="x14">
        <oleObject progId="Equation.3" shapeId="3074" r:id="rId7">
          <objectPr defaultSize="0" autoPict="0" r:id="rId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276225</xdr:colOff>
                <xdr:row>3</xdr:row>
                <xdr:rowOff>57150</xdr:rowOff>
              </to>
            </anchor>
          </objectPr>
        </oleObject>
      </mc:Choice>
      <mc:Fallback>
        <oleObject progId="Equation.3" shapeId="3074" r:id="rId7"/>
      </mc:Fallback>
    </mc:AlternateContent>
    <mc:AlternateContent xmlns:mc="http://schemas.openxmlformats.org/markup-compatibility/2006">
      <mc:Choice Requires="x14">
        <oleObject progId="Equation.3" shapeId="3073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276225</xdr:colOff>
                <xdr:row>4</xdr:row>
                <xdr:rowOff>57150</xdr:rowOff>
              </to>
            </anchor>
          </objectPr>
        </oleObject>
      </mc:Choice>
      <mc:Fallback>
        <oleObject progId="Equation.3" shapeId="3073" r:id="rId9"/>
      </mc:Fallback>
    </mc:AlternateContent>
    <mc:AlternateContent xmlns:mc="http://schemas.openxmlformats.org/markup-compatibility/2006">
      <mc:Choice Requires="x14">
        <oleObject progId="Equation.3" shapeId="3077" r:id="rId11">
          <objectPr defaultSize="0" autoPict="0" r:id="rId12">
            <anchor moveWithCells="1" sizeWithCells="1">
              <from>
                <xdr:col>8</xdr:col>
                <xdr:colOff>0</xdr:colOff>
                <xdr:row>1</xdr:row>
                <xdr:rowOff>0</xdr:rowOff>
              </from>
              <to>
                <xdr:col>11</xdr:col>
                <xdr:colOff>47625</xdr:colOff>
                <xdr:row>4</xdr:row>
                <xdr:rowOff>47625</xdr:rowOff>
              </to>
            </anchor>
          </objectPr>
        </oleObject>
      </mc:Choice>
      <mc:Fallback>
        <oleObject progId="Equation.3" shapeId="3077" r:id="rId11"/>
      </mc:Fallback>
    </mc:AlternateContent>
    <mc:AlternateContent xmlns:mc="http://schemas.openxmlformats.org/markup-compatibility/2006">
      <mc:Choice Requires="x14">
        <oleObject progId="Equation.3" shapeId="3078" r:id="rId13">
          <objectPr defaultSize="0" autoPict="0" r:id="rId14">
            <anchor moveWithCells="1" sizeWithCells="1">
              <from>
                <xdr:col>13</xdr:col>
                <xdr:colOff>0</xdr:colOff>
                <xdr:row>1</xdr:row>
                <xdr:rowOff>0</xdr:rowOff>
              </from>
              <to>
                <xdr:col>14</xdr:col>
                <xdr:colOff>238125</xdr:colOff>
                <xdr:row>4</xdr:row>
                <xdr:rowOff>47625</xdr:rowOff>
              </to>
            </anchor>
          </objectPr>
        </oleObject>
      </mc:Choice>
      <mc:Fallback>
        <oleObject progId="Equation.3" shapeId="3078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61DD-B308-47BA-B4BA-DD136BE3FDEA}">
  <dimension ref="A1:D20"/>
  <sheetViews>
    <sheetView topLeftCell="A2" zoomScale="175" zoomScaleNormal="175" workbookViewId="0">
      <selection activeCell="B10" sqref="B10"/>
    </sheetView>
  </sheetViews>
  <sheetFormatPr defaultRowHeight="15" x14ac:dyDescent="0.25"/>
  <sheetData>
    <row r="1" spans="1:4" ht="33" thickTop="1" thickBot="1" x14ac:dyDescent="0.3">
      <c r="A1" s="62" t="s">
        <v>39</v>
      </c>
      <c r="B1" s="63" t="s">
        <v>40</v>
      </c>
      <c r="C1" s="64" t="s">
        <v>41</v>
      </c>
      <c r="D1" s="65" t="s">
        <v>42</v>
      </c>
    </row>
    <row r="2" spans="1:4" ht="17.25" thickTop="1" thickBot="1" x14ac:dyDescent="0.3">
      <c r="A2" s="66"/>
      <c r="B2" s="67"/>
      <c r="C2" s="68"/>
      <c r="D2" s="69"/>
    </row>
    <row r="3" spans="1:4" ht="17.25" thickTop="1" thickBot="1" x14ac:dyDescent="0.3">
      <c r="A3" s="46"/>
      <c r="B3" s="70">
        <v>0.15</v>
      </c>
      <c r="C3" s="71">
        <v>0.28000000000000003</v>
      </c>
      <c r="D3" s="72">
        <v>0.6</v>
      </c>
    </row>
    <row r="4" spans="1:4" ht="16.5" thickBot="1" x14ac:dyDescent="0.3">
      <c r="A4" s="73"/>
      <c r="B4" s="74">
        <v>0.21</v>
      </c>
      <c r="C4" s="13">
        <v>0.42</v>
      </c>
      <c r="D4" s="14">
        <v>0.4</v>
      </c>
    </row>
    <row r="5" spans="1:4" ht="15.75" thickTop="1" x14ac:dyDescent="0.25"/>
    <row r="6" spans="1:4" x14ac:dyDescent="0.25">
      <c r="A6" t="s">
        <v>21</v>
      </c>
      <c r="B6">
        <f>SUMPRODUCT(B3:B4,D3:D4)</f>
        <v>0.17399999999999999</v>
      </c>
      <c r="C6">
        <f>D3*B3+D4*B4</f>
        <v>0.17399999999999999</v>
      </c>
    </row>
    <row r="8" spans="1:4" x14ac:dyDescent="0.25">
      <c r="A8" t="s">
        <v>24</v>
      </c>
    </row>
    <row r="9" spans="1:4" x14ac:dyDescent="0.25">
      <c r="A9" t="s">
        <v>25</v>
      </c>
    </row>
    <row r="10" spans="1:4" x14ac:dyDescent="0.25">
      <c r="A10">
        <v>1</v>
      </c>
      <c r="B10">
        <f>$D$3^2*$C$3^2+$D$4^2*$C$4^2+2*$D$3*$D$4*$C$3*$C$4*A10</f>
        <v>0.11289600000000001</v>
      </c>
    </row>
    <row r="11" spans="1:4" x14ac:dyDescent="0.25">
      <c r="A11">
        <f>A10-0.2</f>
        <v>0.8</v>
      </c>
      <c r="B11">
        <f t="shared" ref="B11:B20" si="0">$D$3^2*$C$3^2+$D$4^2*$C$4^2+2*$D$3*$D$4*$C$3*$C$4*A11</f>
        <v>0.10160640000000001</v>
      </c>
    </row>
    <row r="12" spans="1:4" x14ac:dyDescent="0.25">
      <c r="A12">
        <f t="shared" ref="A12:A19" si="1">A11-0.2</f>
        <v>0.60000000000000009</v>
      </c>
      <c r="B12">
        <f t="shared" si="0"/>
        <v>9.0316800000000017E-2</v>
      </c>
    </row>
    <row r="13" spans="1:4" x14ac:dyDescent="0.25">
      <c r="A13">
        <f t="shared" si="1"/>
        <v>0.40000000000000008</v>
      </c>
      <c r="B13">
        <f t="shared" si="0"/>
        <v>7.902720000000002E-2</v>
      </c>
    </row>
    <row r="14" spans="1:4" x14ac:dyDescent="0.25">
      <c r="A14">
        <f t="shared" si="1"/>
        <v>0.20000000000000007</v>
      </c>
      <c r="B14">
        <f t="shared" si="0"/>
        <v>6.7737600000000009E-2</v>
      </c>
    </row>
    <row r="15" spans="1:4" x14ac:dyDescent="0.25">
      <c r="A15">
        <f t="shared" si="1"/>
        <v>0</v>
      </c>
      <c r="B15">
        <f t="shared" si="0"/>
        <v>5.6448000000000005E-2</v>
      </c>
    </row>
    <row r="16" spans="1:4" x14ac:dyDescent="0.25">
      <c r="A16">
        <f t="shared" si="1"/>
        <v>-0.2</v>
      </c>
      <c r="B16">
        <f t="shared" si="0"/>
        <v>4.5158400000000001E-2</v>
      </c>
    </row>
    <row r="17" spans="1:2" x14ac:dyDescent="0.25">
      <c r="A17">
        <f t="shared" si="1"/>
        <v>-0.4</v>
      </c>
      <c r="B17">
        <f t="shared" si="0"/>
        <v>3.3868800000000004E-2</v>
      </c>
    </row>
    <row r="18" spans="1:2" x14ac:dyDescent="0.25">
      <c r="A18">
        <f t="shared" si="1"/>
        <v>-0.60000000000000009</v>
      </c>
      <c r="B18">
        <f t="shared" si="0"/>
        <v>2.2579199999999994E-2</v>
      </c>
    </row>
    <row r="19" spans="1:2" x14ac:dyDescent="0.25">
      <c r="A19">
        <f t="shared" si="1"/>
        <v>-0.8</v>
      </c>
      <c r="B19">
        <f t="shared" si="0"/>
        <v>1.1289599999999997E-2</v>
      </c>
    </row>
    <row r="20" spans="1:2" x14ac:dyDescent="0.25">
      <c r="A20">
        <f>A19-0.2</f>
        <v>-1</v>
      </c>
      <c r="B20">
        <f t="shared" si="0"/>
        <v>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2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47625</xdr:rowOff>
              </to>
            </anchor>
          </objectPr>
        </oleObject>
      </mc:Choice>
      <mc:Fallback>
        <oleObject progId="Equation.3" shapeId="4102" r:id="rId3"/>
      </mc:Fallback>
    </mc:AlternateContent>
    <mc:AlternateContent xmlns:mc="http://schemas.openxmlformats.org/markup-compatibility/2006">
      <mc:Choice Requires="x14">
        <oleObject progId="Equation.3" shapeId="4101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47625</xdr:rowOff>
              </to>
            </anchor>
          </objectPr>
        </oleObject>
      </mc:Choice>
      <mc:Fallback>
        <oleObject progId="Equation.3" shapeId="4101" r:id="rId5"/>
      </mc:Fallback>
    </mc:AlternateContent>
    <mc:AlternateContent xmlns:mc="http://schemas.openxmlformats.org/markup-compatibility/2006">
      <mc:Choice Requires="x14">
        <oleObject progId="Equation.3" shapeId="4100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19050</xdr:rowOff>
              </to>
            </anchor>
          </objectPr>
        </oleObject>
      </mc:Choice>
      <mc:Fallback>
        <oleObject progId="Equation.3" shapeId="4100" r:id="rId7"/>
      </mc:Fallback>
    </mc:AlternateContent>
    <mc:AlternateContent xmlns:mc="http://schemas.openxmlformats.org/markup-compatibility/2006">
      <mc:Choice Requires="x14">
        <oleObject progId="Equation.3" shapeId="4099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47625</xdr:rowOff>
              </to>
            </anchor>
          </objectPr>
        </oleObject>
      </mc:Choice>
      <mc:Fallback>
        <oleObject progId="Equation.3" shapeId="4099" r:id="rId9"/>
      </mc:Fallback>
    </mc:AlternateContent>
    <mc:AlternateContent xmlns:mc="http://schemas.openxmlformats.org/markup-compatibility/2006">
      <mc:Choice Requires="x14">
        <oleObject progId="Equation.3" shapeId="4098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4098" r:id="rId11"/>
      </mc:Fallback>
    </mc:AlternateContent>
    <mc:AlternateContent xmlns:mc="http://schemas.openxmlformats.org/markup-compatibility/2006">
      <mc:Choice Requires="x14">
        <oleObject progId="Equation.3" shapeId="4097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4097" r:id="rId1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DD85-7709-473D-B313-9EF05A6BE03B}">
  <dimension ref="A1:N34"/>
  <sheetViews>
    <sheetView tabSelected="1" topLeftCell="A19" zoomScale="190" zoomScaleNormal="190" workbookViewId="0">
      <selection activeCell="K36" sqref="K36"/>
    </sheetView>
  </sheetViews>
  <sheetFormatPr defaultRowHeight="15" x14ac:dyDescent="0.25"/>
  <sheetData>
    <row r="1" spans="1:13" ht="17.25" thickTop="1" thickBot="1" x14ac:dyDescent="0.3">
      <c r="A1" s="75" t="s">
        <v>39</v>
      </c>
      <c r="B1" s="76" t="s">
        <v>43</v>
      </c>
      <c r="C1" s="77" t="s">
        <v>41</v>
      </c>
      <c r="D1" s="78" t="s">
        <v>42</v>
      </c>
    </row>
    <row r="2" spans="1:13" ht="20.25" thickTop="1" thickBot="1" x14ac:dyDescent="0.3">
      <c r="A2" s="79"/>
      <c r="B2" s="80"/>
      <c r="C2" s="81"/>
      <c r="D2" s="82"/>
    </row>
    <row r="3" spans="1:13" ht="17.25" thickTop="1" thickBot="1" x14ac:dyDescent="0.3">
      <c r="A3" s="83"/>
      <c r="B3" s="70">
        <v>0.13</v>
      </c>
      <c r="C3" s="71">
        <v>0.28000000000000003</v>
      </c>
      <c r="D3" s="72">
        <v>0.2</v>
      </c>
    </row>
    <row r="4" spans="1:13" ht="16.5" thickBot="1" x14ac:dyDescent="0.3">
      <c r="A4" s="73"/>
      <c r="B4" s="74">
        <v>0.25</v>
      </c>
      <c r="C4" s="13">
        <v>0.42</v>
      </c>
      <c r="D4" s="14">
        <v>0.4</v>
      </c>
    </row>
    <row r="5" spans="1:13" ht="17.25" thickTop="1" thickBot="1" x14ac:dyDescent="0.3">
      <c r="A5" s="58"/>
      <c r="B5" s="74">
        <v>0.21</v>
      </c>
      <c r="C5" s="13">
        <v>0.35</v>
      </c>
      <c r="D5" s="14">
        <v>0.1</v>
      </c>
    </row>
    <row r="6" spans="1:13" ht="17.25" thickTop="1" thickBot="1" x14ac:dyDescent="0.3">
      <c r="A6" s="58"/>
      <c r="B6" s="74">
        <v>0.41</v>
      </c>
      <c r="C6" s="13">
        <v>0.48</v>
      </c>
      <c r="D6" s="14">
        <v>0.2</v>
      </c>
    </row>
    <row r="7" spans="1:13" ht="17.25" thickTop="1" thickBot="1" x14ac:dyDescent="0.3">
      <c r="A7" s="58"/>
      <c r="B7" s="74">
        <v>0.3</v>
      </c>
      <c r="C7" s="13">
        <v>0.39</v>
      </c>
      <c r="D7" s="14">
        <v>0.1</v>
      </c>
    </row>
    <row r="8" spans="1:13" ht="15.75" thickTop="1" x14ac:dyDescent="0.25"/>
    <row r="10" spans="1:13" x14ac:dyDescent="0.25">
      <c r="A10" t="s">
        <v>21</v>
      </c>
      <c r="B10">
        <f>SUMPRODUCT(B3:B7,D3:D7)</f>
        <v>0.25900000000000001</v>
      </c>
      <c r="I10">
        <v>1</v>
      </c>
      <c r="J10">
        <v>0.3</v>
      </c>
      <c r="K10">
        <v>0.41</v>
      </c>
      <c r="L10">
        <v>-0.23</v>
      </c>
      <c r="M10">
        <v>0.13</v>
      </c>
    </row>
    <row r="11" spans="1:13" x14ac:dyDescent="0.25">
      <c r="I11">
        <f t="array" ref="I11:I14">TRANSPOSE(J10:M10)</f>
        <v>0.3</v>
      </c>
      <c r="J11">
        <v>1</v>
      </c>
      <c r="K11">
        <v>0.25</v>
      </c>
      <c r="L11">
        <v>-0.09</v>
      </c>
      <c r="M11">
        <v>0</v>
      </c>
    </row>
    <row r="12" spans="1:13" x14ac:dyDescent="0.25">
      <c r="I12">
        <v>0.41</v>
      </c>
      <c r="J12">
        <f t="array" ref="J12:J14">TRANSPOSE(K11:M11)</f>
        <v>0.25</v>
      </c>
      <c r="K12">
        <v>1</v>
      </c>
      <c r="L12">
        <v>-0.22</v>
      </c>
      <c r="M12">
        <v>0.31</v>
      </c>
    </row>
    <row r="13" spans="1:13" x14ac:dyDescent="0.25">
      <c r="A13" t="s">
        <v>24</v>
      </c>
      <c r="B13" s="98">
        <f>D3^2*C3^2+D4^2*C4^2+D5^2*C5^2+D6^2*C6^2+D7^2*C7^2+2*D3*D4*C3*C4*J10+2*D3*D5*C3*C5*K10+2*D3*D6*C3*C6*L10+2*D3*D7*C3*C7*M10+2*D4*D5*C4*C5*K11+2*D4*D6*C4*C6*L11+2*D4*D7*C4*C7*M11+2*D5*D6*C5*C6*L12+2*D5*D7*C5*C7*M12+2*D6*D7*C6*C7*M13</f>
        <v>4.9122060000000002E-2</v>
      </c>
      <c r="I13">
        <v>-0.23</v>
      </c>
      <c r="J13">
        <v>-0.09</v>
      </c>
      <c r="K13">
        <f t="array" ref="K13:K14">TRANSPOSE(L12:M12)</f>
        <v>-0.22</v>
      </c>
      <c r="L13">
        <v>1</v>
      </c>
      <c r="M13">
        <v>0.14000000000000001</v>
      </c>
    </row>
    <row r="14" spans="1:13" x14ac:dyDescent="0.25">
      <c r="A14" t="s">
        <v>33</v>
      </c>
      <c r="B14">
        <f>B13^0.5</f>
        <v>0.22163497016490877</v>
      </c>
      <c r="I14">
        <v>0.13</v>
      </c>
      <c r="J14">
        <v>0</v>
      </c>
      <c r="K14">
        <v>0.31</v>
      </c>
      <c r="L14">
        <f>M13</f>
        <v>0.14000000000000001</v>
      </c>
      <c r="M14">
        <v>1</v>
      </c>
    </row>
    <row r="17" spans="8:14" x14ac:dyDescent="0.25">
      <c r="I17" t="s">
        <v>44</v>
      </c>
    </row>
    <row r="18" spans="8:14" x14ac:dyDescent="0.25">
      <c r="I18" t="s">
        <v>19</v>
      </c>
      <c r="J18">
        <f t="array" ref="J18:N18">TRANSPOSE(I19:I23)</f>
        <v>0.28000000000000003</v>
      </c>
      <c r="K18">
        <v>0.42</v>
      </c>
      <c r="L18">
        <v>0.35</v>
      </c>
      <c r="M18">
        <v>0.48</v>
      </c>
      <c r="N18">
        <v>0.39</v>
      </c>
    </row>
    <row r="19" spans="8:14" x14ac:dyDescent="0.25">
      <c r="I19">
        <f>C3</f>
        <v>0.28000000000000003</v>
      </c>
      <c r="J19">
        <f>$I19*J$18*I10</f>
        <v>7.8400000000000011E-2</v>
      </c>
      <c r="K19">
        <f t="shared" ref="K19:N19" si="0">$I19*K$18*J10</f>
        <v>3.5279999999999999E-2</v>
      </c>
      <c r="L19">
        <f t="shared" si="0"/>
        <v>4.018E-2</v>
      </c>
      <c r="M19">
        <f t="shared" si="0"/>
        <v>-3.0912000000000005E-2</v>
      </c>
      <c r="N19">
        <f t="shared" si="0"/>
        <v>1.4196000000000004E-2</v>
      </c>
    </row>
    <row r="20" spans="8:14" x14ac:dyDescent="0.25">
      <c r="I20">
        <f t="shared" ref="I20:I23" si="1">C4</f>
        <v>0.42</v>
      </c>
      <c r="J20">
        <f t="shared" ref="J20:N20" si="2">$I20*J$18*I11</f>
        <v>3.5279999999999999E-2</v>
      </c>
      <c r="K20">
        <f t="shared" si="2"/>
        <v>0.17639999999999997</v>
      </c>
      <c r="L20">
        <f t="shared" si="2"/>
        <v>3.6749999999999998E-2</v>
      </c>
      <c r="M20">
        <f t="shared" si="2"/>
        <v>-1.8143999999999997E-2</v>
      </c>
      <c r="N20">
        <f t="shared" si="2"/>
        <v>0</v>
      </c>
    </row>
    <row r="21" spans="8:14" x14ac:dyDescent="0.25">
      <c r="I21">
        <f t="shared" si="1"/>
        <v>0.35</v>
      </c>
      <c r="J21">
        <f t="shared" ref="J21:N21" si="3">$I21*J$18*I12</f>
        <v>4.018E-2</v>
      </c>
      <c r="K21">
        <f t="shared" si="3"/>
        <v>3.6749999999999998E-2</v>
      </c>
      <c r="L21">
        <f t="shared" si="3"/>
        <v>0.12249999999999998</v>
      </c>
      <c r="M21">
        <f t="shared" si="3"/>
        <v>-3.696E-2</v>
      </c>
      <c r="N21">
        <f t="shared" si="3"/>
        <v>4.2314999999999992E-2</v>
      </c>
    </row>
    <row r="22" spans="8:14" x14ac:dyDescent="0.25">
      <c r="I22">
        <f t="shared" si="1"/>
        <v>0.48</v>
      </c>
      <c r="J22">
        <f t="shared" ref="J22:N22" si="4">$I22*J$18*I13</f>
        <v>-3.0912000000000005E-2</v>
      </c>
      <c r="K22">
        <f t="shared" si="4"/>
        <v>-1.8143999999999997E-2</v>
      </c>
      <c r="L22">
        <f t="shared" si="4"/>
        <v>-3.696E-2</v>
      </c>
      <c r="M22">
        <f t="shared" si="4"/>
        <v>0.23039999999999999</v>
      </c>
      <c r="N22">
        <f t="shared" si="4"/>
        <v>2.6208000000000002E-2</v>
      </c>
    </row>
    <row r="23" spans="8:14" x14ac:dyDescent="0.25">
      <c r="I23">
        <f t="shared" si="1"/>
        <v>0.39</v>
      </c>
      <c r="J23">
        <f t="shared" ref="J23:N23" si="5">$I23*J$18*I14</f>
        <v>1.4196000000000004E-2</v>
      </c>
      <c r="K23">
        <f t="shared" si="5"/>
        <v>0</v>
      </c>
      <c r="L23">
        <f t="shared" si="5"/>
        <v>4.2314999999999992E-2</v>
      </c>
      <c r="M23">
        <f t="shared" si="5"/>
        <v>2.6208000000000002E-2</v>
      </c>
      <c r="N23">
        <f t="shared" si="5"/>
        <v>0.15210000000000001</v>
      </c>
    </row>
    <row r="27" spans="8:14" x14ac:dyDescent="0.25">
      <c r="H27" t="s">
        <v>45</v>
      </c>
      <c r="I27">
        <f t="array" ref="I27:M27">TRANSPOSE(H28:H32)</f>
        <v>0.2</v>
      </c>
      <c r="J27">
        <v>0.4</v>
      </c>
      <c r="K27">
        <v>0.1</v>
      </c>
      <c r="L27">
        <v>0.2</v>
      </c>
      <c r="M27">
        <v>0.1</v>
      </c>
    </row>
    <row r="28" spans="8:14" x14ac:dyDescent="0.25">
      <c r="H28">
        <f>D3</f>
        <v>0.2</v>
      </c>
      <c r="I28">
        <f>$H28*I$27*J19</f>
        <v>3.1360000000000012E-3</v>
      </c>
      <c r="J28">
        <f t="shared" ref="J28:M28" si="6">$H28*J$27*K19</f>
        <v>2.8224000000000005E-3</v>
      </c>
      <c r="K28">
        <f t="shared" si="6"/>
        <v>8.0360000000000013E-4</v>
      </c>
      <c r="L28">
        <f t="shared" si="6"/>
        <v>-1.2364800000000005E-3</v>
      </c>
      <c r="M28">
        <f t="shared" si="6"/>
        <v>2.8392000000000011E-4</v>
      </c>
    </row>
    <row r="29" spans="8:14" x14ac:dyDescent="0.25">
      <c r="H29">
        <f t="shared" ref="H29:H32" si="7">D4</f>
        <v>0.4</v>
      </c>
      <c r="I29">
        <f t="shared" ref="I29:M29" si="8">$H29*I$27*J20</f>
        <v>2.8224000000000005E-3</v>
      </c>
      <c r="J29">
        <f t="shared" si="8"/>
        <v>2.8224000000000003E-2</v>
      </c>
      <c r="K29">
        <f t="shared" si="8"/>
        <v>1.4700000000000002E-3</v>
      </c>
      <c r="L29">
        <f t="shared" si="8"/>
        <v>-1.45152E-3</v>
      </c>
      <c r="M29">
        <f t="shared" si="8"/>
        <v>0</v>
      </c>
    </row>
    <row r="30" spans="8:14" x14ac:dyDescent="0.25">
      <c r="H30">
        <f t="shared" si="7"/>
        <v>0.1</v>
      </c>
      <c r="I30">
        <f t="shared" ref="I30:M30" si="9">$H30*I$27*J21</f>
        <v>8.0360000000000013E-4</v>
      </c>
      <c r="J30">
        <f t="shared" si="9"/>
        <v>1.4700000000000002E-3</v>
      </c>
      <c r="K30">
        <f t="shared" si="9"/>
        <v>1.2250000000000002E-3</v>
      </c>
      <c r="L30">
        <f t="shared" si="9"/>
        <v>-7.3920000000000019E-4</v>
      </c>
      <c r="M30">
        <f t="shared" si="9"/>
        <v>4.2315000000000001E-4</v>
      </c>
    </row>
    <row r="31" spans="8:14" x14ac:dyDescent="0.25">
      <c r="H31">
        <f t="shared" si="7"/>
        <v>0.2</v>
      </c>
      <c r="I31">
        <f t="shared" ref="I31:M31" si="10">$H31*I$27*J22</f>
        <v>-1.2364800000000005E-3</v>
      </c>
      <c r="J31">
        <f t="shared" si="10"/>
        <v>-1.45152E-3</v>
      </c>
      <c r="K31">
        <f t="shared" si="10"/>
        <v>-7.3920000000000019E-4</v>
      </c>
      <c r="L31">
        <f t="shared" si="10"/>
        <v>9.216000000000002E-3</v>
      </c>
      <c r="M31">
        <f t="shared" si="10"/>
        <v>5.2416000000000019E-4</v>
      </c>
    </row>
    <row r="32" spans="8:14" x14ac:dyDescent="0.25">
      <c r="H32">
        <f t="shared" si="7"/>
        <v>0.1</v>
      </c>
      <c r="I32">
        <f t="shared" ref="I32:M32" si="11">$H32*I$27*J23</f>
        <v>2.8392000000000011E-4</v>
      </c>
      <c r="J32">
        <f t="shared" si="11"/>
        <v>0</v>
      </c>
      <c r="K32">
        <f t="shared" si="11"/>
        <v>4.2315000000000001E-4</v>
      </c>
      <c r="L32">
        <f t="shared" si="11"/>
        <v>5.2416000000000019E-4</v>
      </c>
      <c r="M32">
        <f t="shared" si="11"/>
        <v>1.5210000000000004E-3</v>
      </c>
    </row>
    <row r="34" spans="8:9" x14ac:dyDescent="0.25">
      <c r="H34" t="s">
        <v>24</v>
      </c>
      <c r="I34" s="98">
        <f>SUM(I28:M32)</f>
        <v>4.9122060000000002E-2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51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9525</xdr:rowOff>
              </to>
            </anchor>
          </objectPr>
        </oleObject>
      </mc:Choice>
      <mc:Fallback>
        <oleObject progId="Equation.3" shapeId="5129" r:id="rId4"/>
      </mc:Fallback>
    </mc:AlternateContent>
    <mc:AlternateContent xmlns:mc="http://schemas.openxmlformats.org/markup-compatibility/2006">
      <mc:Choice Requires="x14">
        <oleObject progId="Equation.3" shapeId="5128" r:id="rId6">
          <objectPr defaultSize="0" autoPict="0" r:id="rId7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9525</xdr:rowOff>
              </to>
            </anchor>
          </objectPr>
        </oleObject>
      </mc:Choice>
      <mc:Fallback>
        <oleObject progId="Equation.3" shapeId="5128" r:id="rId6"/>
      </mc:Fallback>
    </mc:AlternateContent>
    <mc:AlternateContent xmlns:mc="http://schemas.openxmlformats.org/markup-compatibility/2006">
      <mc:Choice Requires="x14">
        <oleObject progId="Equation.3" shapeId="5127" r:id="rId8">
          <objectPr defaultSize="0" autoPict="0" r:id="rId9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238125</xdr:rowOff>
              </to>
            </anchor>
          </objectPr>
        </oleObject>
      </mc:Choice>
      <mc:Fallback>
        <oleObject progId="Equation.3" shapeId="5127" r:id="rId8"/>
      </mc:Fallback>
    </mc:AlternateContent>
    <mc:AlternateContent xmlns:mc="http://schemas.openxmlformats.org/markup-compatibility/2006">
      <mc:Choice Requires="x14">
        <oleObject progId="Equation.3" shapeId="5126" r:id="rId10">
          <objectPr defaultSize="0" autoPict="0" r:id="rId11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9525</xdr:rowOff>
              </to>
            </anchor>
          </objectPr>
        </oleObject>
      </mc:Choice>
      <mc:Fallback>
        <oleObject progId="Equation.3" shapeId="5126" r:id="rId10"/>
      </mc:Fallback>
    </mc:AlternateContent>
    <mc:AlternateContent xmlns:mc="http://schemas.openxmlformats.org/markup-compatibility/2006">
      <mc:Choice Requires="x14">
        <oleObject progId="Equation.3" shapeId="5125" r:id="rId12">
          <objectPr defaultSize="0" autoPict="0" r:id="rId13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5125" r:id="rId12"/>
      </mc:Fallback>
    </mc:AlternateContent>
    <mc:AlternateContent xmlns:mc="http://schemas.openxmlformats.org/markup-compatibility/2006">
      <mc:Choice Requires="x14">
        <oleObject progId="Equation.3" shapeId="5124" r:id="rId14">
          <objectPr defaultSize="0" autoPict="0" r:id="rId15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5124" r:id="rId14"/>
      </mc:Fallback>
    </mc:AlternateContent>
    <mc:AlternateContent xmlns:mc="http://schemas.openxmlformats.org/markup-compatibility/2006">
      <mc:Choice Requires="x14">
        <oleObject progId="Equation.3" shapeId="5123" r:id="rId16">
          <objectPr defaultSize="0" autoPict="0" r:id="rId17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266700</xdr:colOff>
                <xdr:row>5</xdr:row>
                <xdr:rowOff>47625</xdr:rowOff>
              </to>
            </anchor>
          </objectPr>
        </oleObject>
      </mc:Choice>
      <mc:Fallback>
        <oleObject progId="Equation.3" shapeId="5123" r:id="rId16"/>
      </mc:Fallback>
    </mc:AlternateContent>
    <mc:AlternateContent xmlns:mc="http://schemas.openxmlformats.org/markup-compatibility/2006">
      <mc:Choice Requires="x14">
        <oleObject progId="Equation.3" shapeId="5122" r:id="rId18">
          <objectPr defaultSize="0" autoPict="0" r:id="rId19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266700</xdr:colOff>
                <xdr:row>6</xdr:row>
                <xdr:rowOff>47625</xdr:rowOff>
              </to>
            </anchor>
          </objectPr>
        </oleObject>
      </mc:Choice>
      <mc:Fallback>
        <oleObject progId="Equation.3" shapeId="5122" r:id="rId18"/>
      </mc:Fallback>
    </mc:AlternateContent>
    <mc:AlternateContent xmlns:mc="http://schemas.openxmlformats.org/markup-compatibility/2006">
      <mc:Choice Requires="x14">
        <oleObject progId="Equation.3" shapeId="5121" r:id="rId20">
          <objectPr defaultSize="0" autoPict="0" r:id="rId21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266700</xdr:colOff>
                <xdr:row>7</xdr:row>
                <xdr:rowOff>47625</xdr:rowOff>
              </to>
            </anchor>
          </objectPr>
        </oleObject>
      </mc:Choice>
      <mc:Fallback>
        <oleObject progId="Equation.3" shapeId="5121" r:id="rId20"/>
      </mc:Fallback>
    </mc:AlternateContent>
    <mc:AlternateContent xmlns:mc="http://schemas.openxmlformats.org/markup-compatibility/2006">
      <mc:Choice Requires="x14">
        <oleObject progId="Equation.3" shapeId="5130" r:id="rId22">
          <objectPr defaultSize="0" autoPict="0" r:id="rId23">
            <anchor moveWithCells="1" sizeWithCells="1">
              <from>
                <xdr:col>7</xdr:col>
                <xdr:colOff>0</xdr:colOff>
                <xdr:row>2</xdr:row>
                <xdr:rowOff>0</xdr:rowOff>
              </from>
              <to>
                <xdr:col>12</xdr:col>
                <xdr:colOff>28575</xdr:colOff>
                <xdr:row>8</xdr:row>
                <xdr:rowOff>19050</xdr:rowOff>
              </to>
            </anchor>
          </objectPr>
        </oleObject>
      </mc:Choice>
      <mc:Fallback>
        <oleObject progId="Equation.3" shapeId="5130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Ex01</vt:lpstr>
      <vt:lpstr>Ex02</vt:lpstr>
      <vt:lpstr>Ex03</vt:lpstr>
      <vt:lpstr>Ex04</vt:lpstr>
      <vt:lpstr>Ex05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2023-02-21T17:13:52Z</dcterms:created>
  <dcterms:modified xsi:type="dcterms:W3CDTF">2023-02-24T10:46:33Z</dcterms:modified>
</cp:coreProperties>
</file>