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2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3.xml" ContentType="application/vnd.openxmlformats-officedocument.drawing+xml"/>
  <Override PartName="/xl/embeddings/oleObject19.bin" ContentType="application/vnd.openxmlformats-officedocument.oleObject"/>
  <Override PartName="/xl/drawings/drawing4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APOT\"/>
    </mc:Choice>
  </mc:AlternateContent>
  <xr:revisionPtr revIDLastSave="0" documentId="8_{8192FA22-F702-4370-ACB3-EADC525349F5}" xr6:coauthVersionLast="47" xr6:coauthVersionMax="47" xr10:uidLastSave="{00000000-0000-0000-0000-000000000000}"/>
  <bookViews>
    <workbookView xWindow="-120" yWindow="-120" windowWidth="29040" windowHeight="15720" activeTab="3" xr2:uid="{97DB3A74-62A9-46CA-99DD-549FCE7D5DA2}"/>
  </bookViews>
  <sheets>
    <sheet name="Ex01" sheetId="1" r:id="rId1"/>
    <sheet name="Ex02" sheetId="2" r:id="rId2"/>
    <sheet name="Ex03" sheetId="3" r:id="rId3"/>
    <sheet name="Ex0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G10" i="4"/>
  <c r="E11" i="4"/>
  <c r="C12" i="4"/>
  <c r="C11" i="4"/>
  <c r="B11" i="4"/>
  <c r="G17" i="3"/>
  <c r="G16" i="3"/>
  <c r="L20" i="3"/>
  <c r="K20" i="3"/>
  <c r="K15" i="3"/>
  <c r="L13" i="3"/>
  <c r="L12" i="3"/>
  <c r="G13" i="3"/>
  <c r="G12" i="3"/>
  <c r="H8" i="3"/>
  <c r="G8" i="3"/>
  <c r="J31" i="2"/>
  <c r="J32" i="2" s="1"/>
  <c r="J29" i="2"/>
  <c r="L29" i="2"/>
  <c r="K29" i="2"/>
  <c r="L26" i="2"/>
  <c r="L25" i="2"/>
  <c r="J26" i="2"/>
  <c r="J25" i="2"/>
  <c r="J22" i="2"/>
  <c r="J20" i="2"/>
  <c r="J19" i="2"/>
  <c r="H11" i="1"/>
  <c r="H10" i="1"/>
  <c r="H8" i="1"/>
  <c r="G8" i="1"/>
  <c r="E9" i="1"/>
  <c r="E10" i="1"/>
  <c r="E8" i="1"/>
</calcChain>
</file>

<file path=xl/sharedStrings.xml><?xml version="1.0" encoding="utf-8"?>
<sst xmlns="http://schemas.openxmlformats.org/spreadsheetml/2006/main" count="86" uniqueCount="57">
  <si>
    <t>Security</t>
  </si>
  <si>
    <r>
      <t>W</t>
    </r>
    <r>
      <rPr>
        <vertAlign val="subscript"/>
        <sz val="12"/>
        <color theme="1"/>
        <rFont val="Times New Roman"/>
        <family val="1"/>
        <charset val="238"/>
      </rPr>
      <t>i</t>
    </r>
    <r>
      <rPr>
        <sz val="12"/>
        <color theme="1"/>
        <rFont val="Times New Roman"/>
        <family val="1"/>
        <charset val="238"/>
      </rPr>
      <t xml:space="preserve"> </t>
    </r>
  </si>
  <si>
    <t>S1</t>
  </si>
  <si>
    <t>S2</t>
  </si>
  <si>
    <t>S3</t>
  </si>
  <si>
    <t>= 1,20</t>
  </si>
  <si>
    <t>= 0,80</t>
  </si>
  <si>
    <t>beta_i</t>
  </si>
  <si>
    <t>Sigma_Fi</t>
  </si>
  <si>
    <t>beta_Fi</t>
  </si>
  <si>
    <t>Beta_i</t>
  </si>
  <si>
    <t>bp1</t>
  </si>
  <si>
    <t>bp2</t>
  </si>
  <si>
    <t>VarP</t>
  </si>
  <si>
    <t>SigmaP</t>
  </si>
  <si>
    <t xml:space="preserve">   </t>
  </si>
  <si>
    <t xml:space="preserve"> </t>
  </si>
  <si>
    <t xml:space="preserve">, </t>
  </si>
  <si>
    <t xml:space="preserve">= 1,20, </t>
  </si>
  <si>
    <t xml:space="preserve">= 0,56, </t>
  </si>
  <si>
    <t xml:space="preserve">= 1,58 </t>
  </si>
  <si>
    <t>F1</t>
  </si>
  <si>
    <t>F2</t>
  </si>
  <si>
    <t>F3</t>
  </si>
  <si>
    <t>b_x</t>
  </si>
  <si>
    <t>b_y</t>
  </si>
  <si>
    <t>E ( ri)</t>
  </si>
  <si>
    <t>X</t>
  </si>
  <si>
    <t>Y</t>
  </si>
  <si>
    <t>wi</t>
  </si>
  <si>
    <t>alfa</t>
  </si>
  <si>
    <t>Sigma_eps</t>
  </si>
  <si>
    <t>eps</t>
  </si>
  <si>
    <t>r_i</t>
  </si>
  <si>
    <t>E (Rp)</t>
  </si>
  <si>
    <t>Var_i</t>
  </si>
  <si>
    <t>Sigma_i</t>
  </si>
  <si>
    <t>bp3</t>
  </si>
  <si>
    <t>Var_m</t>
  </si>
  <si>
    <t>cov_F1,m</t>
  </si>
  <si>
    <t>cov_F2,m</t>
  </si>
  <si>
    <t>rf</t>
  </si>
  <si>
    <t>rm</t>
  </si>
  <si>
    <t>b_A</t>
  </si>
  <si>
    <t>b_B</t>
  </si>
  <si>
    <t>beta_I</t>
  </si>
  <si>
    <t>A</t>
  </si>
  <si>
    <t xml:space="preserve">B </t>
  </si>
  <si>
    <t>CAPM:</t>
  </si>
  <si>
    <t>B</t>
  </si>
  <si>
    <t xml:space="preserve">E (Rp) </t>
  </si>
  <si>
    <t>…not all important parameters awailable</t>
  </si>
  <si>
    <t>lambda1</t>
  </si>
  <si>
    <t>lambda2</t>
  </si>
  <si>
    <t>CP</t>
  </si>
  <si>
    <t>budged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</si>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</sst>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9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wmf"/><Relationship Id="rId3" Type="http://schemas.openxmlformats.org/officeDocument/2006/relationships/image" Target="../media/image10.wmf"/><Relationship Id="rId7" Type="http://schemas.openxmlformats.org/officeDocument/2006/relationships/image" Target="../media/image14.wmf"/><Relationship Id="rId2" Type="http://schemas.openxmlformats.org/officeDocument/2006/relationships/image" Target="../media/image9.wmf"/><Relationship Id="rId1" Type="http://schemas.openxmlformats.org/officeDocument/2006/relationships/image" Target="../media/image8.wmf"/><Relationship Id="rId6" Type="http://schemas.openxmlformats.org/officeDocument/2006/relationships/image" Target="../media/image13.wmf"/><Relationship Id="rId11" Type="http://schemas.openxmlformats.org/officeDocument/2006/relationships/image" Target="../media/image18.wmf"/><Relationship Id="rId5" Type="http://schemas.openxmlformats.org/officeDocument/2006/relationships/image" Target="../media/image12.wmf"/><Relationship Id="rId10" Type="http://schemas.openxmlformats.org/officeDocument/2006/relationships/image" Target="../media/image17.wmf"/><Relationship Id="rId4" Type="http://schemas.openxmlformats.org/officeDocument/2006/relationships/image" Target="../media/image11.wmf"/><Relationship Id="rId9" Type="http://schemas.openxmlformats.org/officeDocument/2006/relationships/image" Target="../media/image16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wmf"/><Relationship Id="rId2" Type="http://schemas.openxmlformats.org/officeDocument/2006/relationships/image" Target="../media/image21.wmf"/><Relationship Id="rId1" Type="http://schemas.openxmlformats.org/officeDocument/2006/relationships/image" Target="../media/image20.wmf"/><Relationship Id="rId4" Type="http://schemas.openxmlformats.org/officeDocument/2006/relationships/image" Target="../media/image23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228600</xdr:colOff>
          <xdr:row>1</xdr:row>
          <xdr:rowOff>9525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6CC5155-8030-41CC-A8FA-1BE8E4A5C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238125</xdr:colOff>
          <xdr:row>1</xdr:row>
          <xdr:rowOff>9525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90C7352-46E5-4554-9CC5-F315848277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0</xdr:rowOff>
        </xdr:from>
        <xdr:to>
          <xdr:col>4</xdr:col>
          <xdr:colOff>238125</xdr:colOff>
          <xdr:row>0</xdr:row>
          <xdr:rowOff>228600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1E95D48-FC39-4BB8-9C4E-31B2F35CEE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1</xdr:col>
          <xdr:colOff>238125</xdr:colOff>
          <xdr:row>5</xdr:row>
          <xdr:rowOff>57150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6B71BD9-E05F-49E3-A01C-6D2ABAFF84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0</xdr:rowOff>
        </xdr:from>
        <xdr:to>
          <xdr:col>2</xdr:col>
          <xdr:colOff>257175</xdr:colOff>
          <xdr:row>5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7AAD14D-A092-4084-82B2-F46972C23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</xdr:row>
          <xdr:rowOff>0</xdr:rowOff>
        </xdr:from>
        <xdr:to>
          <xdr:col>4</xdr:col>
          <xdr:colOff>76200</xdr:colOff>
          <xdr:row>5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6B377E4-DCD1-4C13-A2FC-0EFE6E0B4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</xdr:row>
          <xdr:rowOff>0</xdr:rowOff>
        </xdr:from>
        <xdr:to>
          <xdr:col>5</xdr:col>
          <xdr:colOff>76200</xdr:colOff>
          <xdr:row>5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8E1E9BF-F62A-447C-AAC8-59849648A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4</xdr:col>
          <xdr:colOff>104775</xdr:colOff>
          <xdr:row>1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DC00C56F-2D6E-4DB7-9771-A2079BFB73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2</xdr:col>
          <xdr:colOff>390525</xdr:colOff>
          <xdr:row>2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BE313E8A-420D-47E4-AB52-E3C36D875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0</xdr:rowOff>
        </xdr:from>
        <xdr:to>
          <xdr:col>7</xdr:col>
          <xdr:colOff>66675</xdr:colOff>
          <xdr:row>3</xdr:row>
          <xdr:rowOff>38100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80472641-E13B-499D-99CA-E52B7379A1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0</xdr:col>
          <xdr:colOff>581025</xdr:colOff>
          <xdr:row>4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4FE4948B-47B2-48B7-9474-A314C0AA5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</xdr:row>
          <xdr:rowOff>0</xdr:rowOff>
        </xdr:from>
        <xdr:to>
          <xdr:col>0</xdr:col>
          <xdr:colOff>561975</xdr:colOff>
          <xdr:row>4</xdr:row>
          <xdr:rowOff>190500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4BEE78C-D91A-47BD-BC94-1DD1BA354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</xdr:row>
          <xdr:rowOff>0</xdr:rowOff>
        </xdr:from>
        <xdr:to>
          <xdr:col>6</xdr:col>
          <xdr:colOff>142875</xdr:colOff>
          <xdr:row>6</xdr:row>
          <xdr:rowOff>57150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1D9944A0-DE2B-4816-8EDC-D81336BD7A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0</xdr:rowOff>
        </xdr:from>
        <xdr:to>
          <xdr:col>1</xdr:col>
          <xdr:colOff>66675</xdr:colOff>
          <xdr:row>7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F4D81BB2-2A55-4B8B-8A87-2B949B841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0</xdr:rowOff>
        </xdr:from>
        <xdr:to>
          <xdr:col>1</xdr:col>
          <xdr:colOff>123825</xdr:colOff>
          <xdr:row>8</xdr:row>
          <xdr:rowOff>28575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3735CE59-844D-4755-9C56-01025561C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228600</xdr:colOff>
          <xdr:row>9</xdr:row>
          <xdr:rowOff>38100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99DF2E1A-7D6C-474E-911F-8E3698DE5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0</xdr:col>
          <xdr:colOff>238125</xdr:colOff>
          <xdr:row>10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9A55C5CB-283E-4B05-A733-FFAD6EFDB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0</xdr:rowOff>
        </xdr:from>
        <xdr:to>
          <xdr:col>0</xdr:col>
          <xdr:colOff>238125</xdr:colOff>
          <xdr:row>11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9E83B5E-B034-4712-82A5-2FB5CB3EDF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6</xdr:col>
          <xdr:colOff>142875</xdr:colOff>
          <xdr:row>2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DA7216F7-6FAA-4EF9-B9B8-D7BE5A3A6E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228600</xdr:colOff>
          <xdr:row>2</xdr:row>
          <xdr:rowOff>38100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8ABA47B9-82DB-4188-A7BB-1CE281558D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0</xdr:rowOff>
        </xdr:from>
        <xdr:to>
          <xdr:col>3</xdr:col>
          <xdr:colOff>238125</xdr:colOff>
          <xdr:row>2</xdr:row>
          <xdr:rowOff>38100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6DF79FD8-8D44-415D-A19E-014538672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4</xdr:col>
          <xdr:colOff>152400</xdr:colOff>
          <xdr:row>1</xdr:row>
          <xdr:rowOff>190500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89FCA18-6DE3-4D17-9197-ACDD008C1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1</xdr:col>
          <xdr:colOff>161925</xdr:colOff>
          <xdr:row>4</xdr:row>
          <xdr:rowOff>190500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6694B01-6936-4814-8680-8BAD6FC7F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wmf"/><Relationship Id="rId13" Type="http://schemas.openxmlformats.org/officeDocument/2006/relationships/oleObject" Target="../embeddings/oleObject13.bin"/><Relationship Id="rId18" Type="http://schemas.openxmlformats.org/officeDocument/2006/relationships/image" Target="../media/image15.wmf"/><Relationship Id="rId3" Type="http://schemas.openxmlformats.org/officeDocument/2006/relationships/oleObject" Target="../embeddings/oleObject8.bin"/><Relationship Id="rId21" Type="http://schemas.openxmlformats.org/officeDocument/2006/relationships/oleObject" Target="../embeddings/oleObject17.bin"/><Relationship Id="rId7" Type="http://schemas.openxmlformats.org/officeDocument/2006/relationships/oleObject" Target="../embeddings/oleObject10.bin"/><Relationship Id="rId12" Type="http://schemas.openxmlformats.org/officeDocument/2006/relationships/image" Target="../media/image12.wmf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2.vml"/><Relationship Id="rId16" Type="http://schemas.openxmlformats.org/officeDocument/2006/relationships/image" Target="../media/image14.wmf"/><Relationship Id="rId20" Type="http://schemas.openxmlformats.org/officeDocument/2006/relationships/image" Target="../media/image16.wmf"/><Relationship Id="rId1" Type="http://schemas.openxmlformats.org/officeDocument/2006/relationships/drawing" Target="../drawings/drawing2.xml"/><Relationship Id="rId6" Type="http://schemas.openxmlformats.org/officeDocument/2006/relationships/image" Target="../media/image9.wmf"/><Relationship Id="rId11" Type="http://schemas.openxmlformats.org/officeDocument/2006/relationships/oleObject" Target="../embeddings/oleObject12.bin"/><Relationship Id="rId24" Type="http://schemas.openxmlformats.org/officeDocument/2006/relationships/image" Target="../media/image18.wmf"/><Relationship Id="rId5" Type="http://schemas.openxmlformats.org/officeDocument/2006/relationships/oleObject" Target="../embeddings/oleObject9.bin"/><Relationship Id="rId15" Type="http://schemas.openxmlformats.org/officeDocument/2006/relationships/oleObject" Target="../embeddings/oleObject14.bin"/><Relationship Id="rId23" Type="http://schemas.openxmlformats.org/officeDocument/2006/relationships/oleObject" Target="../embeddings/oleObject18.bin"/><Relationship Id="rId10" Type="http://schemas.openxmlformats.org/officeDocument/2006/relationships/image" Target="../media/image11.wmf"/><Relationship Id="rId19" Type="http://schemas.openxmlformats.org/officeDocument/2006/relationships/oleObject" Target="../embeddings/oleObject16.bin"/><Relationship Id="rId4" Type="http://schemas.openxmlformats.org/officeDocument/2006/relationships/image" Target="../media/image8.wmf"/><Relationship Id="rId9" Type="http://schemas.openxmlformats.org/officeDocument/2006/relationships/oleObject" Target="../embeddings/oleObject11.bin"/><Relationship Id="rId14" Type="http://schemas.openxmlformats.org/officeDocument/2006/relationships/image" Target="../media/image13.wmf"/><Relationship Id="rId22" Type="http://schemas.openxmlformats.org/officeDocument/2006/relationships/image" Target="../media/image17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9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9.w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wmf"/><Relationship Id="rId3" Type="http://schemas.openxmlformats.org/officeDocument/2006/relationships/oleObject" Target="../embeddings/oleObject20.bin"/><Relationship Id="rId7" Type="http://schemas.openxmlformats.org/officeDocument/2006/relationships/oleObject" Target="../embeddings/oleObject22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21.wmf"/><Relationship Id="rId5" Type="http://schemas.openxmlformats.org/officeDocument/2006/relationships/oleObject" Target="../embeddings/oleObject21.bin"/><Relationship Id="rId10" Type="http://schemas.openxmlformats.org/officeDocument/2006/relationships/image" Target="../media/image23.wmf"/><Relationship Id="rId4" Type="http://schemas.openxmlformats.org/officeDocument/2006/relationships/image" Target="../media/image20.wmf"/><Relationship Id="rId9" Type="http://schemas.openxmlformats.org/officeDocument/2006/relationships/oleObject" Target="../embeddings/oleObject2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108BA-9BDF-41E6-9D7D-D78062B5AEB5}">
  <dimension ref="A1:H12"/>
  <sheetViews>
    <sheetView zoomScale="175" zoomScaleNormal="175" workbookViewId="0">
      <selection activeCell="H12" sqref="H12"/>
    </sheetView>
  </sheetViews>
  <sheetFormatPr defaultRowHeight="15" x14ac:dyDescent="0.25"/>
  <sheetData>
    <row r="1" spans="1:8" ht="20.25" thickTop="1" thickBot="1" x14ac:dyDescent="0.3">
      <c r="A1" s="1" t="s">
        <v>0</v>
      </c>
      <c r="B1" s="2"/>
      <c r="C1" s="2"/>
      <c r="D1" s="3" t="s">
        <v>1</v>
      </c>
      <c r="E1" s="4"/>
    </row>
    <row r="2" spans="1:8" ht="16.5" thickBot="1" x14ac:dyDescent="0.3">
      <c r="A2" s="5" t="s">
        <v>2</v>
      </c>
      <c r="B2" s="6">
        <v>0.4</v>
      </c>
      <c r="C2" s="6">
        <v>1.85</v>
      </c>
      <c r="D2" s="7">
        <v>0.25</v>
      </c>
      <c r="E2" s="8">
        <v>0.03</v>
      </c>
    </row>
    <row r="3" spans="1:8" ht="16.5" thickBot="1" x14ac:dyDescent="0.3">
      <c r="A3" s="5" t="s">
        <v>3</v>
      </c>
      <c r="B3" s="6">
        <v>-0.5</v>
      </c>
      <c r="C3" s="6">
        <v>0.75</v>
      </c>
      <c r="D3" s="7">
        <v>0.4</v>
      </c>
      <c r="E3" s="8">
        <v>0.02</v>
      </c>
    </row>
    <row r="4" spans="1:8" ht="16.5" thickBot="1" x14ac:dyDescent="0.3">
      <c r="A4" s="5" t="s">
        <v>4</v>
      </c>
      <c r="B4" s="6">
        <v>0.67</v>
      </c>
      <c r="C4" s="6">
        <v>-0.25</v>
      </c>
      <c r="D4" s="7">
        <v>0.35</v>
      </c>
      <c r="E4" s="16">
        <v>5.0000000000000001E-3</v>
      </c>
    </row>
    <row r="5" spans="1:8" ht="16.5" thickBot="1" x14ac:dyDescent="0.3">
      <c r="A5" s="9"/>
      <c r="B5" s="10" t="s">
        <v>5</v>
      </c>
      <c r="C5" s="11" t="s">
        <v>6</v>
      </c>
      <c r="D5" s="12"/>
      <c r="E5" s="13"/>
    </row>
    <row r="6" spans="1:8" ht="15.75" thickTop="1" x14ac:dyDescent="0.25"/>
    <row r="7" spans="1:8" ht="15.75" x14ac:dyDescent="0.25">
      <c r="A7" s="14" t="s">
        <v>9</v>
      </c>
      <c r="D7" s="15" t="s">
        <v>10</v>
      </c>
      <c r="G7" t="s">
        <v>11</v>
      </c>
      <c r="H7" t="s">
        <v>12</v>
      </c>
    </row>
    <row r="8" spans="1:8" x14ac:dyDescent="0.25">
      <c r="A8">
        <v>1</v>
      </c>
      <c r="B8">
        <v>1.2</v>
      </c>
      <c r="D8">
        <v>1</v>
      </c>
      <c r="E8">
        <f>B2*$B$8+C2*$B$9</f>
        <v>1.9600000000000002</v>
      </c>
      <c r="G8">
        <f>SUMPRODUCT(B2:B4,D2:D4)</f>
        <v>0.13449999999999998</v>
      </c>
      <c r="H8">
        <f>SUMPRODUCT(C2:C4,D2:D4)</f>
        <v>0.67500000000000004</v>
      </c>
    </row>
    <row r="9" spans="1:8" x14ac:dyDescent="0.25">
      <c r="A9">
        <v>2</v>
      </c>
      <c r="B9">
        <v>0.8</v>
      </c>
      <c r="D9">
        <v>2</v>
      </c>
      <c r="E9">
        <f t="shared" ref="E9:E10" si="0">B3*$B$8+C3*$B$9</f>
        <v>0</v>
      </c>
    </row>
    <row r="10" spans="1:8" x14ac:dyDescent="0.25">
      <c r="A10" t="s">
        <v>8</v>
      </c>
      <c r="D10">
        <v>3</v>
      </c>
      <c r="E10">
        <f t="shared" si="0"/>
        <v>0.60400000000000009</v>
      </c>
      <c r="G10" t="s">
        <v>13</v>
      </c>
      <c r="H10">
        <f>G8^2*B11^2+H8^2*B12^2+SUMPRODUCT(D2:D4,D2:D4,E2:E4,E2:E4)</f>
        <v>9.7771725000000021E-3</v>
      </c>
    </row>
    <row r="11" spans="1:8" x14ac:dyDescent="0.25">
      <c r="A11">
        <v>1</v>
      </c>
      <c r="B11">
        <v>0.2</v>
      </c>
      <c r="G11" t="s">
        <v>14</v>
      </c>
      <c r="H11">
        <f>H10^0.5</f>
        <v>9.8879585860783228E-2</v>
      </c>
    </row>
    <row r="12" spans="1:8" x14ac:dyDescent="0.25">
      <c r="A12">
        <v>2</v>
      </c>
      <c r="B12">
        <v>0.14000000000000001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228600</xdr:colOff>
                <xdr:row>1</xdr:row>
                <xdr:rowOff>9525</xdr:rowOff>
              </to>
            </anchor>
          </objectPr>
        </oleObject>
      </mc:Choice>
      <mc:Fallback>
        <oleObject progId="Equation.3" shapeId="1031" r:id="rId4"/>
      </mc:Fallback>
    </mc:AlternateContent>
    <mc:AlternateContent xmlns:mc="http://schemas.openxmlformats.org/markup-compatibility/2006">
      <mc:Choice Requires="x14">
        <oleObject progId="Equation.3" shapeId="1030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238125</xdr:colOff>
                <xdr:row>1</xdr:row>
                <xdr:rowOff>9525</xdr:rowOff>
              </to>
            </anchor>
          </objectPr>
        </oleObject>
      </mc:Choice>
      <mc:Fallback>
        <oleObject progId="Equation.3" shapeId="1030" r:id="rId6"/>
      </mc:Fallback>
    </mc:AlternateContent>
    <mc:AlternateContent xmlns:mc="http://schemas.openxmlformats.org/markup-compatibility/2006">
      <mc:Choice Requires="x14">
        <oleObject progId="Equation.3" shapeId="1029" r:id="rId8">
          <objectPr defaultSize="0" autoPict="0" r:id="rId9">
            <anchor moveWithCells="1" sizeWithCells="1">
              <from>
                <xdr:col>4</xdr:col>
                <xdr:colOff>0</xdr:colOff>
                <xdr:row>0</xdr:row>
                <xdr:rowOff>0</xdr:rowOff>
              </from>
              <to>
                <xdr:col>4</xdr:col>
                <xdr:colOff>238125</xdr:colOff>
                <xdr:row>0</xdr:row>
                <xdr:rowOff>228600</xdr:rowOff>
              </to>
            </anchor>
          </objectPr>
        </oleObject>
      </mc:Choice>
      <mc:Fallback>
        <oleObject progId="Equation.3" shapeId="1029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 siz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238125</xdr:colOff>
                <xdr:row>5</xdr:row>
                <xdr:rowOff>57150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7" r:id="rId12">
          <objectPr defaultSize="0" autoPict="0" r:id="rId13">
            <anchor moveWithCells="1" sizeWithCells="1">
              <from>
                <xdr:col>2</xdr:col>
                <xdr:colOff>0</xdr:colOff>
                <xdr:row>4</xdr:row>
                <xdr:rowOff>0</xdr:rowOff>
              </from>
              <to>
                <xdr:col>2</xdr:col>
                <xdr:colOff>257175</xdr:colOff>
                <xdr:row>5</xdr:row>
                <xdr:rowOff>57150</xdr:rowOff>
              </to>
            </anchor>
          </objectPr>
        </oleObject>
      </mc:Choice>
      <mc:Fallback>
        <oleObject progId="Equation.3" shapeId="1027" r:id="rId12"/>
      </mc:Fallback>
    </mc:AlternateContent>
    <mc:AlternateContent xmlns:mc="http://schemas.openxmlformats.org/markup-compatibility/2006">
      <mc:Choice Requires="x14">
        <oleObject progId="Equation.3" shapeId="1026" r:id="rId14">
          <objectPr defaultSize="0" autoPict="0" r:id="rId15">
            <anchor moveWithCells="1" sizeWithCells="1">
              <from>
                <xdr:col>3</xdr:col>
                <xdr:colOff>0</xdr:colOff>
                <xdr:row>4</xdr:row>
                <xdr:rowOff>0</xdr:rowOff>
              </from>
              <to>
                <xdr:col>4</xdr:col>
                <xdr:colOff>76200</xdr:colOff>
                <xdr:row>5</xdr:row>
                <xdr:rowOff>28575</xdr:rowOff>
              </to>
            </anchor>
          </objectPr>
        </oleObject>
      </mc:Choice>
      <mc:Fallback>
        <oleObject progId="Equation.3" shapeId="1026" r:id="rId14"/>
      </mc:Fallback>
    </mc:AlternateContent>
    <mc:AlternateContent xmlns:mc="http://schemas.openxmlformats.org/markup-compatibility/2006">
      <mc:Choice Requires="x14">
        <oleObject progId="Equation.3" shapeId="1025" r:id="rId16">
          <objectPr defaultSize="0" autoPict="0" r:id="rId17">
            <anchor moveWithCells="1" sizeWithCells="1">
              <from>
                <xdr:col>4</xdr:col>
                <xdr:colOff>0</xdr:colOff>
                <xdr:row>4</xdr:row>
                <xdr:rowOff>0</xdr:rowOff>
              </from>
              <to>
                <xdr:col>5</xdr:col>
                <xdr:colOff>76200</xdr:colOff>
                <xdr:row>5</xdr:row>
                <xdr:rowOff>28575</xdr:rowOff>
              </to>
            </anchor>
          </objectPr>
        </oleObject>
      </mc:Choice>
      <mc:Fallback>
        <oleObject progId="Equation.3" shapeId="1025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D4DE-3FD4-4F0C-BC44-C76A381A79AF}">
  <dimension ref="A1:L32"/>
  <sheetViews>
    <sheetView topLeftCell="A10" zoomScale="160" zoomScaleNormal="160" workbookViewId="0">
      <selection activeCell="J32" sqref="J32"/>
    </sheetView>
  </sheetViews>
  <sheetFormatPr defaultRowHeight="15" x14ac:dyDescent="0.25"/>
  <sheetData>
    <row r="1" spans="1:11" ht="15.75" x14ac:dyDescent="0.25">
      <c r="A1" s="17" t="s">
        <v>15</v>
      </c>
    </row>
    <row r="2" spans="1:11" ht="15.75" x14ac:dyDescent="0.25">
      <c r="A2" s="17" t="s">
        <v>16</v>
      </c>
    </row>
    <row r="3" spans="1:11" ht="15.75" x14ac:dyDescent="0.25">
      <c r="A3" s="18" t="s">
        <v>17</v>
      </c>
    </row>
    <row r="4" spans="1:11" ht="15.75" x14ac:dyDescent="0.25">
      <c r="A4" s="18" t="s">
        <v>17</v>
      </c>
    </row>
    <row r="5" spans="1:11" ht="15.75" x14ac:dyDescent="0.25">
      <c r="A5" s="19"/>
    </row>
    <row r="6" spans="1:11" ht="15.75" x14ac:dyDescent="0.25">
      <c r="A6" s="19" t="s">
        <v>17</v>
      </c>
    </row>
    <row r="7" spans="1:11" ht="15.75" x14ac:dyDescent="0.25">
      <c r="A7" s="19" t="s">
        <v>17</v>
      </c>
    </row>
    <row r="8" spans="1:11" ht="15.75" x14ac:dyDescent="0.25">
      <c r="A8" s="18"/>
    </row>
    <row r="9" spans="1:11" ht="15.75" x14ac:dyDescent="0.25">
      <c r="A9" s="18" t="s">
        <v>18</v>
      </c>
    </row>
    <row r="10" spans="1:11" ht="15.75" x14ac:dyDescent="0.25">
      <c r="A10" s="18" t="s">
        <v>19</v>
      </c>
    </row>
    <row r="11" spans="1:11" ht="15.75" x14ac:dyDescent="0.25">
      <c r="A11" s="18" t="s">
        <v>20</v>
      </c>
      <c r="J11" t="s">
        <v>27</v>
      </c>
      <c r="K11" t="s">
        <v>28</v>
      </c>
    </row>
    <row r="12" spans="1:11" x14ac:dyDescent="0.25">
      <c r="I12" t="s">
        <v>29</v>
      </c>
      <c r="J12">
        <v>0.65</v>
      </c>
      <c r="K12">
        <v>0.35</v>
      </c>
    </row>
    <row r="13" spans="1:11" x14ac:dyDescent="0.25">
      <c r="D13" t="s">
        <v>21</v>
      </c>
      <c r="E13" t="s">
        <v>22</v>
      </c>
      <c r="F13" t="s">
        <v>23</v>
      </c>
      <c r="I13" t="s">
        <v>30</v>
      </c>
      <c r="J13">
        <v>0.06</v>
      </c>
      <c r="K13">
        <v>0.09</v>
      </c>
    </row>
    <row r="14" spans="1:11" x14ac:dyDescent="0.25">
      <c r="C14" t="s">
        <v>26</v>
      </c>
      <c r="D14">
        <v>0.04</v>
      </c>
      <c r="E14">
        <v>6.5000000000000002E-2</v>
      </c>
      <c r="F14">
        <v>0.09</v>
      </c>
      <c r="I14" t="s">
        <v>32</v>
      </c>
      <c r="J14">
        <v>2.5000000000000001E-2</v>
      </c>
      <c r="K14">
        <v>1.8499999999999999E-2</v>
      </c>
    </row>
    <row r="15" spans="1:11" x14ac:dyDescent="0.25">
      <c r="C15" t="s">
        <v>24</v>
      </c>
      <c r="D15">
        <v>0.08</v>
      </c>
      <c r="E15">
        <v>0.4</v>
      </c>
      <c r="F15">
        <v>1.48</v>
      </c>
      <c r="I15" t="s">
        <v>31</v>
      </c>
      <c r="J15">
        <v>0.14000000000000001</v>
      </c>
      <c r="K15">
        <v>0.25</v>
      </c>
    </row>
    <row r="16" spans="1:11" x14ac:dyDescent="0.25">
      <c r="C16" t="s">
        <v>25</v>
      </c>
      <c r="D16">
        <v>0.75</v>
      </c>
      <c r="E16">
        <v>0.65</v>
      </c>
      <c r="F16">
        <v>0.59</v>
      </c>
    </row>
    <row r="17" spans="3:12" x14ac:dyDescent="0.25">
      <c r="C17" t="s">
        <v>8</v>
      </c>
      <c r="D17">
        <v>0.1</v>
      </c>
      <c r="E17">
        <v>9.5000000000000001E-2</v>
      </c>
      <c r="F17">
        <v>0.12</v>
      </c>
    </row>
    <row r="18" spans="3:12" x14ac:dyDescent="0.25">
      <c r="C18" t="s">
        <v>9</v>
      </c>
      <c r="D18">
        <v>1.2</v>
      </c>
      <c r="E18">
        <v>0.56000000000000005</v>
      </c>
      <c r="F18">
        <v>1.58</v>
      </c>
      <c r="I18" t="s">
        <v>33</v>
      </c>
    </row>
    <row r="19" spans="3:12" x14ac:dyDescent="0.25">
      <c r="I19" t="s">
        <v>27</v>
      </c>
      <c r="J19">
        <f>J13+D15*D14+E15*E14+F15*F14+J14</f>
        <v>0.24739999999999998</v>
      </c>
    </row>
    <row r="20" spans="3:12" x14ac:dyDescent="0.25">
      <c r="I20" t="s">
        <v>28</v>
      </c>
      <c r="J20">
        <f>K13+D16*D14+E16*E14+F16*F14+K14</f>
        <v>0.23384999999999997</v>
      </c>
    </row>
    <row r="22" spans="3:12" x14ac:dyDescent="0.25">
      <c r="I22" t="s">
        <v>34</v>
      </c>
      <c r="J22">
        <f>J12*J19+K12*J20</f>
        <v>0.24265749999999997</v>
      </c>
    </row>
    <row r="24" spans="3:12" x14ac:dyDescent="0.25">
      <c r="I24" t="s">
        <v>35</v>
      </c>
      <c r="L24" t="s">
        <v>36</v>
      </c>
    </row>
    <row r="25" spans="3:12" x14ac:dyDescent="0.25">
      <c r="I25" t="s">
        <v>27</v>
      </c>
      <c r="J25">
        <f>D15^2*D17^2+E15^2*E17^2+F15^2*F17^2+J15^2</f>
        <v>5.2649760000000004E-2</v>
      </c>
      <c r="L25">
        <f>J25^0.5</f>
        <v>0.22945535513471896</v>
      </c>
    </row>
    <row r="26" spans="3:12" x14ac:dyDescent="0.25">
      <c r="I26" t="s">
        <v>28</v>
      </c>
      <c r="J26">
        <f>D16^2*D17^2+E16^2*E17^2+F16^2*F17^2+K15^2</f>
        <v>7.6950702499999996E-2</v>
      </c>
      <c r="L26">
        <f>J26^0.5</f>
        <v>0.27739989635902895</v>
      </c>
    </row>
    <row r="28" spans="3:12" x14ac:dyDescent="0.25">
      <c r="J28" t="s">
        <v>11</v>
      </c>
      <c r="K28" t="s">
        <v>12</v>
      </c>
      <c r="L28" t="s">
        <v>37</v>
      </c>
    </row>
    <row r="29" spans="3:12" x14ac:dyDescent="0.25">
      <c r="J29">
        <f>D15*J12+D16*K12</f>
        <v>0.31449999999999995</v>
      </c>
      <c r="K29">
        <f>E15*J12+E16*K12</f>
        <v>0.48749999999999999</v>
      </c>
      <c r="L29">
        <f>F15*J12+F16*K12</f>
        <v>1.1684999999999999</v>
      </c>
    </row>
    <row r="31" spans="3:12" x14ac:dyDescent="0.25">
      <c r="I31" t="s">
        <v>13</v>
      </c>
      <c r="J31">
        <f>J29^2*D17^2+K29^2*E17^2+L29^2*F17^2+SUMPRODUCT(J12:K12,J12:K12,J15:K15,J15:K15)</f>
        <v>3.8732848556249991E-2</v>
      </c>
    </row>
    <row r="32" spans="3:12" x14ac:dyDescent="0.25">
      <c r="I32" t="s">
        <v>14</v>
      </c>
      <c r="J32">
        <f>J31^0.5</f>
        <v>0.19680662731790816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59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104775</xdr:colOff>
                <xdr:row>1</xdr:row>
                <xdr:rowOff>0</xdr:rowOff>
              </to>
            </anchor>
          </objectPr>
        </oleObject>
      </mc:Choice>
      <mc:Fallback>
        <oleObject progId="Equation.3" shapeId="2059" r:id="rId3"/>
      </mc:Fallback>
    </mc:AlternateContent>
    <mc:AlternateContent xmlns:mc="http://schemas.openxmlformats.org/markup-compatibility/2006">
      <mc:Choice Requires="x14">
        <oleObject progId="Equation.3" shapeId="2058" r:id="rId5">
          <objectPr defaultSize="0" autoPict="0" r:id="rId6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2</xdr:col>
                <xdr:colOff>390525</xdr:colOff>
                <xdr:row>2</xdr:row>
                <xdr:rowOff>0</xdr:rowOff>
              </to>
            </anchor>
          </objectPr>
        </oleObject>
      </mc:Choice>
      <mc:Fallback>
        <oleObject progId="Equation.3" shapeId="2058" r:id="rId5"/>
      </mc:Fallback>
    </mc:AlternateContent>
    <mc:AlternateContent xmlns:mc="http://schemas.openxmlformats.org/markup-compatibility/2006">
      <mc:Choice Requires="x14">
        <oleObject progId="Equation.3" shapeId="2057" r:id="rId7">
          <objectPr defaultSize="0" autoPict="0" r:id="rId8">
            <anchor moveWithCells="1" sizeWithCells="1">
              <from>
                <xdr:col>0</xdr:col>
                <xdr:colOff>0</xdr:colOff>
                <xdr:row>2</xdr:row>
                <xdr:rowOff>0</xdr:rowOff>
              </from>
              <to>
                <xdr:col>7</xdr:col>
                <xdr:colOff>66675</xdr:colOff>
                <xdr:row>3</xdr:row>
                <xdr:rowOff>38100</xdr:rowOff>
              </to>
            </anchor>
          </objectPr>
        </oleObject>
      </mc:Choice>
      <mc:Fallback>
        <oleObject progId="Equation.3" shapeId="2057" r:id="rId7"/>
      </mc:Fallback>
    </mc:AlternateContent>
    <mc:AlternateContent xmlns:mc="http://schemas.openxmlformats.org/markup-compatibility/2006">
      <mc:Choice Requires="x14">
        <oleObject progId="Equation.3" shapeId="2056" r:id="rId9">
          <objectPr defaultSize="0" autoPict="0" r:id="rId10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581025</xdr:colOff>
                <xdr:row>4</xdr:row>
                <xdr:rowOff>0</xdr:rowOff>
              </to>
            </anchor>
          </objectPr>
        </oleObject>
      </mc:Choice>
      <mc:Fallback>
        <oleObject progId="Equation.3" shapeId="2056" r:id="rId9"/>
      </mc:Fallback>
    </mc:AlternateContent>
    <mc:AlternateContent xmlns:mc="http://schemas.openxmlformats.org/markup-compatibility/2006">
      <mc:Choice Requires="x14">
        <oleObject progId="Equation.3" shapeId="2055" r:id="rId11">
          <objectPr defaultSize="0" autoPict="0" r:id="rId12">
            <anchor moveWithCells="1" siz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561975</xdr:colOff>
                <xdr:row>4</xdr:row>
                <xdr:rowOff>190500</xdr:rowOff>
              </to>
            </anchor>
          </objectPr>
        </oleObject>
      </mc:Choice>
      <mc:Fallback>
        <oleObject progId="Equation.3" shapeId="2055" r:id="rId11"/>
      </mc:Fallback>
    </mc:AlternateContent>
    <mc:AlternateContent xmlns:mc="http://schemas.openxmlformats.org/markup-compatibility/2006">
      <mc:Choice Requires="x14">
        <oleObject progId="Equation.3" shapeId="2054" r:id="rId13">
          <objectPr defaultSize="0" autoPict="0" r:id="rId14">
            <anchor moveWithCells="1" sizeWithCells="1">
              <from>
                <xdr:col>0</xdr:col>
                <xdr:colOff>0</xdr:colOff>
                <xdr:row>5</xdr:row>
                <xdr:rowOff>0</xdr:rowOff>
              </from>
              <to>
                <xdr:col>6</xdr:col>
                <xdr:colOff>142875</xdr:colOff>
                <xdr:row>6</xdr:row>
                <xdr:rowOff>57150</xdr:rowOff>
              </to>
            </anchor>
          </objectPr>
        </oleObject>
      </mc:Choice>
      <mc:Fallback>
        <oleObject progId="Equation.3" shapeId="2054" r:id="rId13"/>
      </mc:Fallback>
    </mc:AlternateContent>
    <mc:AlternateContent xmlns:mc="http://schemas.openxmlformats.org/markup-compatibility/2006">
      <mc:Choice Requires="x14">
        <oleObject progId="Equation.3" shapeId="2053" r:id="rId15">
          <objectPr defaultSize="0" autoPict="0" r:id="rId16">
            <anchor moveWithCells="1" sizeWithCells="1">
              <from>
                <xdr:col>0</xdr:col>
                <xdr:colOff>0</xdr:colOff>
                <xdr:row>6</xdr:row>
                <xdr:rowOff>0</xdr:rowOff>
              </from>
              <to>
                <xdr:col>1</xdr:col>
                <xdr:colOff>66675</xdr:colOff>
                <xdr:row>7</xdr:row>
                <xdr:rowOff>0</xdr:rowOff>
              </to>
            </anchor>
          </objectPr>
        </oleObject>
      </mc:Choice>
      <mc:Fallback>
        <oleObject progId="Equation.3" shapeId="2053" r:id="rId15"/>
      </mc:Fallback>
    </mc:AlternateContent>
    <mc:AlternateContent xmlns:mc="http://schemas.openxmlformats.org/markup-compatibility/2006">
      <mc:Choice Requires="x14">
        <oleObject progId="Equation.3" shapeId="2052" r:id="rId17">
          <objectPr defaultSize="0" autoPict="0" r:id="rId18">
            <anchor moveWithCells="1" sizeWithCells="1">
              <from>
                <xdr:col>0</xdr:col>
                <xdr:colOff>0</xdr:colOff>
                <xdr:row>7</xdr:row>
                <xdr:rowOff>0</xdr:rowOff>
              </from>
              <to>
                <xdr:col>1</xdr:col>
                <xdr:colOff>123825</xdr:colOff>
                <xdr:row>8</xdr:row>
                <xdr:rowOff>28575</xdr:rowOff>
              </to>
            </anchor>
          </objectPr>
        </oleObject>
      </mc:Choice>
      <mc:Fallback>
        <oleObject progId="Equation.3" shapeId="2052" r:id="rId17"/>
      </mc:Fallback>
    </mc:AlternateContent>
    <mc:AlternateContent xmlns:mc="http://schemas.openxmlformats.org/markup-compatibility/2006">
      <mc:Choice Requires="x14">
        <oleObject progId="Equation.3" shapeId="2051" r:id="rId19">
          <objectPr defaultSize="0" autoPict="0" r:id="rId20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228600</xdr:colOff>
                <xdr:row>9</xdr:row>
                <xdr:rowOff>38100</xdr:rowOff>
              </to>
            </anchor>
          </objectPr>
        </oleObject>
      </mc:Choice>
      <mc:Fallback>
        <oleObject progId="Equation.3" shapeId="2051" r:id="rId19"/>
      </mc:Fallback>
    </mc:AlternateContent>
    <mc:AlternateContent xmlns:mc="http://schemas.openxmlformats.org/markup-compatibility/2006">
      <mc:Choice Requires="x14">
        <oleObject progId="Equation.3" shapeId="2050" r:id="rId21">
          <objectPr defaultSize="0" autoPict="0" r:id="rId22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238125</xdr:colOff>
                <xdr:row>10</xdr:row>
                <xdr:rowOff>28575</xdr:rowOff>
              </to>
            </anchor>
          </objectPr>
        </oleObject>
      </mc:Choice>
      <mc:Fallback>
        <oleObject progId="Equation.3" shapeId="2050" r:id="rId21"/>
      </mc:Fallback>
    </mc:AlternateContent>
    <mc:AlternateContent xmlns:mc="http://schemas.openxmlformats.org/markup-compatibility/2006">
      <mc:Choice Requires="x14">
        <oleObject progId="Equation.3" shapeId="2049" r:id="rId23">
          <objectPr defaultSize="0" autoPict="0" r:id="rId24">
            <anchor moveWithCells="1" siz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238125</xdr:colOff>
                <xdr:row>11</xdr:row>
                <xdr:rowOff>38100</xdr:rowOff>
              </to>
            </anchor>
          </objectPr>
        </oleObject>
      </mc:Choice>
      <mc:Fallback>
        <oleObject progId="Equation.3" shapeId="2049" r:id="rId2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D468-3C64-4C93-A4E0-1791E9AA877F}">
  <dimension ref="C5:L20"/>
  <sheetViews>
    <sheetView workbookViewId="0">
      <selection activeCell="G18" sqref="G18"/>
    </sheetView>
  </sheetViews>
  <sheetFormatPr defaultRowHeight="15" x14ac:dyDescent="0.25"/>
  <sheetData>
    <row r="5" spans="3:12" x14ac:dyDescent="0.25">
      <c r="G5" t="s">
        <v>21</v>
      </c>
      <c r="H5" t="s">
        <v>22</v>
      </c>
      <c r="I5" t="s">
        <v>29</v>
      </c>
    </row>
    <row r="6" spans="3:12" x14ac:dyDescent="0.25">
      <c r="C6" t="s">
        <v>38</v>
      </c>
      <c r="D6">
        <v>624</v>
      </c>
      <c r="F6" t="s">
        <v>43</v>
      </c>
      <c r="G6">
        <v>0.75</v>
      </c>
      <c r="H6">
        <v>1.5</v>
      </c>
      <c r="I6">
        <v>0.48</v>
      </c>
    </row>
    <row r="7" spans="3:12" x14ac:dyDescent="0.25">
      <c r="C7" t="s">
        <v>39</v>
      </c>
      <c r="D7">
        <v>256</v>
      </c>
      <c r="F7" t="s">
        <v>44</v>
      </c>
      <c r="G7">
        <v>0.85</v>
      </c>
      <c r="H7">
        <v>1.7</v>
      </c>
      <c r="I7">
        <v>0.52</v>
      </c>
    </row>
    <row r="8" spans="3:12" x14ac:dyDescent="0.25">
      <c r="C8" t="s">
        <v>40</v>
      </c>
      <c r="D8">
        <v>850</v>
      </c>
      <c r="F8" t="s">
        <v>7</v>
      </c>
      <c r="G8">
        <f>D7/D6</f>
        <v>0.41025641025641024</v>
      </c>
      <c r="H8">
        <f>D8/D6</f>
        <v>1.3621794871794872</v>
      </c>
    </row>
    <row r="9" spans="3:12" x14ac:dyDescent="0.25">
      <c r="C9" t="s">
        <v>41</v>
      </c>
      <c r="D9">
        <v>6</v>
      </c>
    </row>
    <row r="10" spans="3:12" x14ac:dyDescent="0.25">
      <c r="C10" t="s">
        <v>42</v>
      </c>
      <c r="D10">
        <v>12</v>
      </c>
    </row>
    <row r="11" spans="3:12" x14ac:dyDescent="0.25">
      <c r="F11" t="s">
        <v>45</v>
      </c>
      <c r="J11" t="s">
        <v>48</v>
      </c>
      <c r="K11" t="s">
        <v>33</v>
      </c>
    </row>
    <row r="12" spans="3:12" x14ac:dyDescent="0.25">
      <c r="F12" t="s">
        <v>46</v>
      </c>
      <c r="G12">
        <f>G6*G8+H6*H8</f>
        <v>2.3509615384615383</v>
      </c>
      <c r="K12" t="s">
        <v>46</v>
      </c>
      <c r="L12">
        <f>D9+G12*(D10-D9)</f>
        <v>20.10576923076923</v>
      </c>
    </row>
    <row r="13" spans="3:12" x14ac:dyDescent="0.25">
      <c r="F13" t="s">
        <v>47</v>
      </c>
      <c r="G13">
        <f>G7*G8+H7*H8</f>
        <v>2.664423076923077</v>
      </c>
      <c r="K13" t="s">
        <v>49</v>
      </c>
      <c r="L13">
        <f>D9+G13*(D10-D9)</f>
        <v>21.986538461538462</v>
      </c>
    </row>
    <row r="15" spans="3:12" x14ac:dyDescent="0.25">
      <c r="J15" t="s">
        <v>50</v>
      </c>
      <c r="K15">
        <f>SUMPRODUCT(I6:I7,L12:L13)</f>
        <v>21.083769230769228</v>
      </c>
    </row>
    <row r="16" spans="3:12" x14ac:dyDescent="0.25">
      <c r="F16" t="s">
        <v>52</v>
      </c>
      <c r="G16">
        <f>(D10-D9)*G8</f>
        <v>2.4615384615384617</v>
      </c>
    </row>
    <row r="17" spans="6:12" x14ac:dyDescent="0.25">
      <c r="F17" t="s">
        <v>53</v>
      </c>
      <c r="G17">
        <f>(D10-D9)*H8</f>
        <v>8.1730769230769234</v>
      </c>
      <c r="J17" t="s">
        <v>13</v>
      </c>
      <c r="K17" t="s">
        <v>51</v>
      </c>
    </row>
    <row r="19" spans="6:12" x14ac:dyDescent="0.25">
      <c r="K19" t="s">
        <v>11</v>
      </c>
      <c r="L19" t="s">
        <v>12</v>
      </c>
    </row>
    <row r="20" spans="6:12" x14ac:dyDescent="0.25">
      <c r="K20">
        <f>SUMPRODUCT(G6:G7,I6:I7)</f>
        <v>0.80200000000000005</v>
      </c>
      <c r="L20">
        <f>SUMPRODUCT(H6:H7,I6:I7)</f>
        <v>1.6040000000000001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142875</xdr:colOff>
                <xdr:row>2</xdr:row>
                <xdr:rowOff>114300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8BDE-272D-417E-91AC-6B5017BBC229}">
  <dimension ref="A1:H12"/>
  <sheetViews>
    <sheetView tabSelected="1" zoomScale="175" zoomScaleNormal="175" workbookViewId="0">
      <selection activeCell="H10" sqref="H10"/>
    </sheetView>
  </sheetViews>
  <sheetFormatPr defaultRowHeight="15" x14ac:dyDescent="0.25"/>
  <sheetData>
    <row r="1" spans="1:8" ht="15.75" thickBot="1" x14ac:dyDescent="0.3"/>
    <row r="2" spans="1:8" ht="17.25" thickTop="1" thickBot="1" x14ac:dyDescent="0.3">
      <c r="B2" s="20" t="s">
        <v>54</v>
      </c>
      <c r="C2" s="21"/>
      <c r="D2" s="21"/>
      <c r="E2" s="22"/>
    </row>
    <row r="3" spans="1:8" ht="16.5" thickBot="1" x14ac:dyDescent="0.3">
      <c r="B3" s="23" t="s">
        <v>46</v>
      </c>
      <c r="C3" s="6">
        <v>0.5</v>
      </c>
      <c r="D3" s="6">
        <v>0.8</v>
      </c>
      <c r="E3" s="24">
        <v>16.2</v>
      </c>
    </row>
    <row r="4" spans="1:8" ht="16.5" thickBot="1" x14ac:dyDescent="0.3">
      <c r="B4" s="23" t="s">
        <v>49</v>
      </c>
      <c r="C4" s="6">
        <v>1.5</v>
      </c>
      <c r="D4" s="6">
        <v>1.4</v>
      </c>
      <c r="E4" s="24">
        <v>21.6</v>
      </c>
    </row>
    <row r="5" spans="1:8" ht="16.5" thickBot="1" x14ac:dyDescent="0.3">
      <c r="B5" s="25"/>
      <c r="C5" s="26">
        <v>0</v>
      </c>
      <c r="D5" s="26">
        <v>0</v>
      </c>
      <c r="E5" s="27">
        <v>10</v>
      </c>
    </row>
    <row r="6" spans="1:8" ht="15.75" thickTop="1" x14ac:dyDescent="0.25"/>
    <row r="8" spans="1:8" x14ac:dyDescent="0.25">
      <c r="A8" t="s">
        <v>55</v>
      </c>
      <c r="B8">
        <v>1000</v>
      </c>
    </row>
    <row r="9" spans="1:8" x14ac:dyDescent="0.25">
      <c r="G9" t="s">
        <v>11</v>
      </c>
      <c r="H9" t="s">
        <v>12</v>
      </c>
    </row>
    <row r="10" spans="1:8" x14ac:dyDescent="0.25">
      <c r="B10" t="s">
        <v>56</v>
      </c>
      <c r="C10" t="s">
        <v>29</v>
      </c>
      <c r="E10" t="s">
        <v>34</v>
      </c>
      <c r="G10">
        <f>SUMPRODUCT(C11:C12,C3:C4)</f>
        <v>0</v>
      </c>
      <c r="H10">
        <f>SUMPRODUCT(C11:C12,D3:D4)</f>
        <v>0.50000000000000022</v>
      </c>
    </row>
    <row r="11" spans="1:8" x14ac:dyDescent="0.25">
      <c r="A11" t="s">
        <v>46</v>
      </c>
      <c r="B11">
        <f>B8+ABS(B12)</f>
        <v>1500</v>
      </c>
      <c r="C11">
        <f>B11/$B$8</f>
        <v>1.5</v>
      </c>
      <c r="E11">
        <f>SUMPRODUCT(C11:C12,E3:E4)</f>
        <v>13.499999999999996</v>
      </c>
    </row>
    <row r="12" spans="1:8" x14ac:dyDescent="0.25">
      <c r="A12" t="s">
        <v>49</v>
      </c>
      <c r="B12">
        <v>-500</v>
      </c>
      <c r="C12">
        <f>B12/$B$8</f>
        <v>-0.5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100" r:id="rId3">
          <objectPr defaultSize="0" autoPict="0" r:id="rId4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228600</xdr:colOff>
                <xdr:row>2</xdr:row>
                <xdr:rowOff>38100</xdr:rowOff>
              </to>
            </anchor>
          </objectPr>
        </oleObject>
      </mc:Choice>
      <mc:Fallback>
        <oleObject progId="Equation.3" shapeId="4100" r:id="rId3"/>
      </mc:Fallback>
    </mc:AlternateContent>
    <mc:AlternateContent xmlns:mc="http://schemas.openxmlformats.org/markup-compatibility/2006">
      <mc:Choice Requires="x14">
        <oleObject progId="Equation.3" shapeId="4099" r:id="rId5">
          <objectPr defaultSize="0" autoPict="0" r:id="rId6">
            <anchor moveWithCells="1" sizeWithCells="1">
              <from>
                <xdr:col>3</xdr:col>
                <xdr:colOff>0</xdr:colOff>
                <xdr:row>1</xdr:row>
                <xdr:rowOff>0</xdr:rowOff>
              </from>
              <to>
                <xdr:col>3</xdr:col>
                <xdr:colOff>238125</xdr:colOff>
                <xdr:row>2</xdr:row>
                <xdr:rowOff>38100</xdr:rowOff>
              </to>
            </anchor>
          </objectPr>
        </oleObject>
      </mc:Choice>
      <mc:Fallback>
        <oleObject progId="Equation.3" shapeId="4099" r:id="rId5"/>
      </mc:Fallback>
    </mc:AlternateContent>
    <mc:AlternateContent xmlns:mc="http://schemas.openxmlformats.org/markup-compatibility/2006">
      <mc:Choice Requires="x14">
        <oleObject progId="Equation.3" shapeId="4098" r:id="rId7">
          <objectPr defaultSize="0" autoPict="0" r:id="rId8">
            <anchor moveWithCells="1" sizeWithCells="1">
              <from>
                <xdr:col>4</xdr:col>
                <xdr:colOff>0</xdr:colOff>
                <xdr:row>1</xdr:row>
                <xdr:rowOff>0</xdr:rowOff>
              </from>
              <to>
                <xdr:col>4</xdr:col>
                <xdr:colOff>152400</xdr:colOff>
                <xdr:row>1</xdr:row>
                <xdr:rowOff>190500</xdr:rowOff>
              </to>
            </anchor>
          </objectPr>
        </oleObject>
      </mc:Choice>
      <mc:Fallback>
        <oleObject progId="Equation.3" shapeId="4098" r:id="rId7"/>
      </mc:Fallback>
    </mc:AlternateContent>
    <mc:AlternateContent xmlns:mc="http://schemas.openxmlformats.org/markup-compatibility/2006">
      <mc:Choice Requires="x14">
        <oleObject progId="Equation.3" shapeId="4097" r:id="rId9">
          <objectPr defaultSize="0" autoPict="0" r:id="rId10">
            <anchor moveWithCells="1" siz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161925</xdr:colOff>
                <xdr:row>4</xdr:row>
                <xdr:rowOff>190500</xdr:rowOff>
              </to>
            </anchor>
          </objectPr>
        </oleObject>
      </mc:Choice>
      <mc:Fallback>
        <oleObject progId="Equation.3" shapeId="4097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Ex01</vt:lpstr>
      <vt:lpstr>Ex02</vt:lpstr>
      <vt:lpstr>Ex03</vt:lpstr>
      <vt:lpstr>Ex04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 Benada</dc:creator>
  <cp:lastModifiedBy>Luděk Benada</cp:lastModifiedBy>
  <dcterms:created xsi:type="dcterms:W3CDTF">2023-04-18T16:07:06Z</dcterms:created>
  <dcterms:modified xsi:type="dcterms:W3CDTF">2023-04-18T17:00:45Z</dcterms:modified>
</cp:coreProperties>
</file>