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76289_muni_cz/Documents/Corporate Finance/Přednášky 2024/"/>
    </mc:Choice>
  </mc:AlternateContent>
  <xr:revisionPtr revIDLastSave="71" documentId="8_{8C9F3B09-3198-4D9F-96FB-19DF37373636}" xr6:coauthVersionLast="47" xr6:coauthVersionMax="47" xr10:uidLastSave="{42DDB058-68F0-EC48-AAF2-032FA53CBA60}"/>
  <bookViews>
    <workbookView xWindow="0" yWindow="740" windowWidth="29400" windowHeight="17260" xr2:uid="{FCA554E8-F3E7-4C80-A8FF-5BA7817481BA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7" i="1" l="1"/>
  <c r="N107" i="1"/>
  <c r="O107" i="1"/>
  <c r="P107" i="1"/>
  <c r="Q107" i="1"/>
  <c r="R107" i="1"/>
  <c r="S107" i="1"/>
  <c r="L107" i="1"/>
  <c r="M97" i="1"/>
  <c r="N97" i="1"/>
  <c r="O97" i="1"/>
  <c r="P97" i="1"/>
  <c r="Q97" i="1"/>
  <c r="R97" i="1"/>
  <c r="S97" i="1"/>
  <c r="L97" i="1"/>
  <c r="K97" i="1"/>
  <c r="K99" i="1"/>
  <c r="B98" i="1" s="1"/>
  <c r="K85" i="1"/>
  <c r="L109" i="1"/>
  <c r="M109" i="1" s="1"/>
  <c r="N109" i="1" s="1"/>
  <c r="O109" i="1" s="1"/>
  <c r="P109" i="1" s="1"/>
  <c r="Q109" i="1" s="1"/>
  <c r="R109" i="1" s="1"/>
  <c r="S109" i="1" s="1"/>
  <c r="K107" i="1"/>
  <c r="L80" i="1"/>
  <c r="M80" i="1"/>
  <c r="N80" i="1"/>
  <c r="O80" i="1"/>
  <c r="P80" i="1"/>
  <c r="Q80" i="1"/>
  <c r="R80" i="1"/>
  <c r="S80" i="1"/>
  <c r="K80" i="1"/>
  <c r="B61" i="1"/>
  <c r="B49" i="1"/>
  <c r="B39" i="1"/>
  <c r="B25" i="1"/>
  <c r="L4" i="2"/>
  <c r="M4" i="2"/>
  <c r="N4" i="2"/>
  <c r="O4" i="2"/>
  <c r="P4" i="2"/>
  <c r="Q4" i="2"/>
  <c r="R4" i="2"/>
  <c r="S4" i="2"/>
  <c r="K4" i="2"/>
  <c r="L6" i="1"/>
  <c r="M6" i="1"/>
  <c r="N6" i="1"/>
  <c r="O6" i="1"/>
  <c r="P6" i="1"/>
  <c r="Q6" i="1"/>
  <c r="R6" i="1"/>
  <c r="S6" i="1"/>
  <c r="K6" i="1"/>
  <c r="L112" i="1" l="1"/>
  <c r="M112" i="1" s="1"/>
  <c r="N112" i="1" s="1"/>
  <c r="O112" i="1" s="1"/>
  <c r="P112" i="1" s="1"/>
  <c r="Q112" i="1" s="1"/>
  <c r="R112" i="1" s="1"/>
  <c r="S112" i="1" s="1"/>
  <c r="K102" i="1"/>
  <c r="B100" i="1" s="1"/>
  <c r="K10" i="2"/>
  <c r="K8" i="2"/>
  <c r="K12" i="1"/>
  <c r="K10" i="1"/>
</calcChain>
</file>

<file path=xl/sharedStrings.xml><?xml version="1.0" encoding="utf-8"?>
<sst xmlns="http://schemas.openxmlformats.org/spreadsheetml/2006/main" count="88" uniqueCount="41">
  <si>
    <t>ČÍSTÁ SOUČASNÁ HODNOTA</t>
  </si>
  <si>
    <t xml:space="preserve">Počáteční investice </t>
  </si>
  <si>
    <t xml:space="preserve">Peněžní toky z investice </t>
  </si>
  <si>
    <t>čas</t>
  </si>
  <si>
    <t>CF</t>
  </si>
  <si>
    <t>PV CF</t>
  </si>
  <si>
    <t>Čistá současná hodnota</t>
  </si>
  <si>
    <t>Požadovaná výnosová míra z investice</t>
  </si>
  <si>
    <t>zadána jako desetinné číslo</t>
  </si>
  <si>
    <t>Současná hodnota</t>
  </si>
  <si>
    <t>INDEX ZISKOVOSTI</t>
  </si>
  <si>
    <t>Projekt A</t>
  </si>
  <si>
    <t>PI projekt A</t>
  </si>
  <si>
    <t>Projekt B</t>
  </si>
  <si>
    <t>PI projekt B</t>
  </si>
  <si>
    <t>Projekt C</t>
  </si>
  <si>
    <t>PI projekt C</t>
  </si>
  <si>
    <t>Projekt D</t>
  </si>
  <si>
    <t>PI projekt D</t>
  </si>
  <si>
    <t>VNITŘNÍ VÝNOSOVÉ PROCENTO</t>
  </si>
  <si>
    <t>IRR</t>
  </si>
  <si>
    <t>DOBA NÁVRATNOSTI</t>
  </si>
  <si>
    <t>Průměrná doba návratnosti</t>
  </si>
  <si>
    <t>let</t>
  </si>
  <si>
    <t>Průměrné CF z projektu</t>
  </si>
  <si>
    <t>Doba návratnosti na základě prostého CF</t>
  </si>
  <si>
    <t>Průměrné diskontované CF z projektu</t>
  </si>
  <si>
    <t>Doba návratnosti na základě diskontovaného CF</t>
  </si>
  <si>
    <t>Kumulované CF</t>
  </si>
  <si>
    <t>Kumulované diskontované CF</t>
  </si>
  <si>
    <t>zadáno jako desetinné číslo</t>
  </si>
  <si>
    <t xml:space="preserve">Máte omezený kapitál pro investování. </t>
  </si>
  <si>
    <t>Rozhodnodněte o prioritě projektů.</t>
  </si>
  <si>
    <t>1.</t>
  </si>
  <si>
    <t>2.</t>
  </si>
  <si>
    <t>3.</t>
  </si>
  <si>
    <t>4.</t>
  </si>
  <si>
    <t>Pořadí projektů</t>
  </si>
  <si>
    <t>požadovaná výnosnost</t>
  </si>
  <si>
    <t>mezi 5. a 6. rokem</t>
  </si>
  <si>
    <t>mezi 6. a 7. rokem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</si>
</sst>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0.0000"/>
    <numFmt numFmtId="165" formatCode="0.000000000%"/>
  </numFmts>
  <fonts count="14" x14ac:knownFonts="1">
    <font>
      <sz val="11"/>
      <color theme="1"/>
      <name val="Calibri"/>
      <family val="2"/>
      <charset val="238"/>
      <scheme val="minor"/>
    </font>
    <font>
      <sz val="15"/>
      <color theme="1"/>
      <name val="Cambria"/>
      <family val="1"/>
      <charset val="238"/>
    </font>
    <font>
      <b/>
      <sz val="15"/>
      <color rgb="FFFF0000"/>
      <name val="Cambria"/>
      <family val="1"/>
      <charset val="238"/>
    </font>
    <font>
      <b/>
      <sz val="15"/>
      <name val="Cambria"/>
      <family val="1"/>
      <charset val="238"/>
    </font>
    <font>
      <b/>
      <sz val="15"/>
      <color theme="1"/>
      <name val="Cambria"/>
      <family val="1"/>
      <charset val="238"/>
    </font>
    <font>
      <i/>
      <sz val="15"/>
      <color theme="1"/>
      <name val="Cambria"/>
      <family val="1"/>
      <charset val="238"/>
    </font>
    <font>
      <sz val="15"/>
      <color rgb="FFFF0000"/>
      <name val="Cambria"/>
      <family val="1"/>
      <charset val="238"/>
    </font>
    <font>
      <b/>
      <sz val="15"/>
      <color theme="9"/>
      <name val="Cambria"/>
      <family val="1"/>
      <charset val="238"/>
    </font>
    <font>
      <b/>
      <sz val="20"/>
      <color theme="1"/>
      <name val="Cambria"/>
      <family val="1"/>
      <charset val="238"/>
    </font>
    <font>
      <sz val="15"/>
      <color theme="9" tint="-0.249977111117893"/>
      <name val="Cambria"/>
      <family val="1"/>
      <charset val="238"/>
    </font>
    <font>
      <b/>
      <sz val="15"/>
      <color theme="9" tint="-0.249977111117893"/>
      <name val="Cambria"/>
      <family val="1"/>
      <charset val="238"/>
    </font>
    <font>
      <sz val="11"/>
      <color theme="1"/>
      <name val="Cambria"/>
      <family val="1"/>
    </font>
    <font>
      <b/>
      <sz val="16"/>
      <color theme="1"/>
      <name val="Cambria"/>
      <family val="1"/>
    </font>
    <font>
      <b/>
      <sz val="14"/>
      <color theme="1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4" fillId="3" borderId="2" xfId="0" applyFont="1" applyFill="1" applyBorder="1"/>
    <xf numFmtId="0" fontId="4" fillId="3" borderId="3" xfId="0" applyFont="1" applyFill="1" applyBorder="1"/>
    <xf numFmtId="0" fontId="1" fillId="4" borderId="1" xfId="0" applyFont="1" applyFill="1" applyBorder="1"/>
    <xf numFmtId="0" fontId="4" fillId="0" borderId="0" xfId="0" applyFont="1"/>
    <xf numFmtId="0" fontId="5" fillId="0" borderId="0" xfId="0" applyFont="1"/>
    <xf numFmtId="4" fontId="1" fillId="0" borderId="0" xfId="0" applyNumberFormat="1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4" fontId="2" fillId="0" borderId="0" xfId="0" applyNumberFormat="1" applyFont="1"/>
    <xf numFmtId="4" fontId="7" fillId="0" borderId="0" xfId="0" applyNumberFormat="1" applyFont="1"/>
    <xf numFmtId="4" fontId="7" fillId="0" borderId="4" xfId="0" applyNumberFormat="1" applyFont="1" applyBorder="1"/>
    <xf numFmtId="0" fontId="4" fillId="0" borderId="11" xfId="0" applyFont="1" applyBorder="1"/>
    <xf numFmtId="4" fontId="2" fillId="0" borderId="9" xfId="0" applyNumberFormat="1" applyFont="1" applyBorder="1"/>
    <xf numFmtId="4" fontId="7" fillId="0" borderId="9" xfId="0" applyNumberFormat="1" applyFont="1" applyBorder="1"/>
    <xf numFmtId="4" fontId="7" fillId="0" borderId="10" xfId="0" applyNumberFormat="1" applyFont="1" applyBorder="1"/>
    <xf numFmtId="0" fontId="3" fillId="2" borderId="12" xfId="0" applyFont="1" applyFill="1" applyBorder="1"/>
    <xf numFmtId="0" fontId="3" fillId="2" borderId="13" xfId="0" applyFont="1" applyFill="1" applyBorder="1"/>
    <xf numFmtId="0" fontId="1" fillId="5" borderId="0" xfId="0" applyFont="1" applyFill="1"/>
    <xf numFmtId="0" fontId="0" fillId="5" borderId="0" xfId="0" applyFill="1"/>
    <xf numFmtId="4" fontId="2" fillId="0" borderId="10" xfId="0" applyNumberFormat="1" applyFont="1" applyBorder="1"/>
    <xf numFmtId="0" fontId="4" fillId="0" borderId="14" xfId="0" applyFont="1" applyBorder="1"/>
    <xf numFmtId="0" fontId="4" fillId="0" borderId="15" xfId="0" applyFont="1" applyBorder="1"/>
    <xf numFmtId="4" fontId="2" fillId="6" borderId="1" xfId="0" applyNumberFormat="1" applyFont="1" applyFill="1" applyBorder="1"/>
    <xf numFmtId="0" fontId="8" fillId="0" borderId="0" xfId="0" applyFont="1"/>
    <xf numFmtId="164" fontId="1" fillId="0" borderId="0" xfId="0" applyNumberFormat="1" applyFont="1"/>
    <xf numFmtId="0" fontId="4" fillId="7" borderId="2" xfId="0" applyFont="1" applyFill="1" applyBorder="1"/>
    <xf numFmtId="164" fontId="4" fillId="7" borderId="3" xfId="0" applyNumberFormat="1" applyFont="1" applyFill="1" applyBorder="1"/>
    <xf numFmtId="2" fontId="4" fillId="7" borderId="2" xfId="0" applyNumberFormat="1" applyFont="1" applyFill="1" applyBorder="1"/>
    <xf numFmtId="2" fontId="0" fillId="0" borderId="0" xfId="0" applyNumberFormat="1"/>
    <xf numFmtId="2" fontId="4" fillId="0" borderId="0" xfId="0" applyNumberFormat="1" applyFont="1"/>
    <xf numFmtId="4" fontId="9" fillId="0" borderId="0" xfId="0" applyNumberFormat="1" applyFont="1"/>
    <xf numFmtId="2" fontId="4" fillId="7" borderId="1" xfId="0" applyNumberFormat="1" applyFont="1" applyFill="1" applyBorder="1"/>
    <xf numFmtId="8" fontId="1" fillId="0" borderId="0" xfId="0" applyNumberFormat="1" applyFont="1"/>
    <xf numFmtId="10" fontId="3" fillId="2" borderId="12" xfId="0" applyNumberFormat="1" applyFont="1" applyFill="1" applyBorder="1"/>
    <xf numFmtId="165" fontId="0" fillId="0" borderId="0" xfId="0" applyNumberFormat="1"/>
    <xf numFmtId="4" fontId="2" fillId="0" borderId="2" xfId="0" applyNumberFormat="1" applyFont="1" applyBorder="1"/>
    <xf numFmtId="4" fontId="10" fillId="7" borderId="3" xfId="0" applyNumberFormat="1" applyFont="1" applyFill="1" applyBorder="1"/>
    <xf numFmtId="0" fontId="4" fillId="0" borderId="0" xfId="0" applyFont="1" applyBorder="1"/>
    <xf numFmtId="0" fontId="1" fillId="0" borderId="0" xfId="0" applyFont="1" applyBorder="1"/>
    <xf numFmtId="0" fontId="4" fillId="8" borderId="16" xfId="0" applyFont="1" applyFill="1" applyBorder="1"/>
    <xf numFmtId="0" fontId="4" fillId="8" borderId="15" xfId="0" applyFont="1" applyFill="1" applyBorder="1"/>
    <xf numFmtId="4" fontId="1" fillId="8" borderId="15" xfId="0" applyNumberFormat="1" applyFont="1" applyFill="1" applyBorder="1"/>
    <xf numFmtId="0" fontId="1" fillId="8" borderId="17" xfId="0" applyFont="1" applyFill="1" applyBorder="1"/>
    <xf numFmtId="0" fontId="4" fillId="8" borderId="14" xfId="0" applyFont="1" applyFill="1" applyBorder="1"/>
    <xf numFmtId="0" fontId="4" fillId="8" borderId="0" xfId="0" applyFont="1" applyFill="1" applyBorder="1"/>
    <xf numFmtId="4" fontId="1" fillId="8" borderId="0" xfId="0" applyNumberFormat="1" applyFont="1" applyFill="1" applyBorder="1"/>
    <xf numFmtId="0" fontId="1" fillId="8" borderId="4" xfId="0" applyFont="1" applyFill="1" applyBorder="1"/>
    <xf numFmtId="0" fontId="1" fillId="8" borderId="14" xfId="0" applyFont="1" applyFill="1" applyBorder="1"/>
    <xf numFmtId="0" fontId="1" fillId="8" borderId="0" xfId="0" applyFont="1" applyFill="1" applyBorder="1"/>
    <xf numFmtId="0" fontId="4" fillId="8" borderId="18" xfId="0" applyFont="1" applyFill="1" applyBorder="1"/>
    <xf numFmtId="0" fontId="4" fillId="8" borderId="9" xfId="0" applyFont="1" applyFill="1" applyBorder="1"/>
    <xf numFmtId="0" fontId="5" fillId="8" borderId="10" xfId="0" applyFont="1" applyFill="1" applyBorder="1"/>
    <xf numFmtId="0" fontId="1" fillId="9" borderId="19" xfId="0" applyFont="1" applyFill="1" applyBorder="1"/>
    <xf numFmtId="0" fontId="1" fillId="10" borderId="20" xfId="0" applyFont="1" applyFill="1" applyBorder="1"/>
    <xf numFmtId="0" fontId="1" fillId="10" borderId="8" xfId="0" applyFont="1" applyFill="1" applyBorder="1"/>
    <xf numFmtId="0" fontId="1" fillId="10" borderId="11" xfId="0" applyFont="1" applyFill="1" applyBorder="1"/>
    <xf numFmtId="0" fontId="11" fillId="0" borderId="0" xfId="0" applyFont="1"/>
    <xf numFmtId="0" fontId="12" fillId="11" borderId="16" xfId="0" applyFont="1" applyFill="1" applyBorder="1"/>
    <xf numFmtId="0" fontId="12" fillId="11" borderId="15" xfId="0" applyFont="1" applyFill="1" applyBorder="1"/>
    <xf numFmtId="0" fontId="12" fillId="11" borderId="17" xfId="0" applyFont="1" applyFill="1" applyBorder="1"/>
    <xf numFmtId="0" fontId="12" fillId="11" borderId="14" xfId="0" applyFont="1" applyFill="1" applyBorder="1"/>
    <xf numFmtId="0" fontId="12" fillId="11" borderId="0" xfId="0" applyFont="1" applyFill="1" applyBorder="1"/>
    <xf numFmtId="0" fontId="12" fillId="11" borderId="4" xfId="0" applyFont="1" applyFill="1" applyBorder="1"/>
    <xf numFmtId="0" fontId="12" fillId="11" borderId="18" xfId="0" applyFont="1" applyFill="1" applyBorder="1"/>
    <xf numFmtId="0" fontId="12" fillId="11" borderId="9" xfId="0" applyFont="1" applyFill="1" applyBorder="1"/>
    <xf numFmtId="0" fontId="12" fillId="11" borderId="10" xfId="0" applyFont="1" applyFill="1" applyBorder="1"/>
    <xf numFmtId="0" fontId="1" fillId="0" borderId="0" xfId="0" applyFont="1" applyFill="1" applyBorder="1"/>
    <xf numFmtId="0" fontId="4" fillId="8" borderId="21" xfId="0" applyFont="1" applyFill="1" applyBorder="1"/>
    <xf numFmtId="0" fontId="4" fillId="8" borderId="22" xfId="0" applyFont="1" applyFill="1" applyBorder="1"/>
    <xf numFmtId="4" fontId="1" fillId="8" borderId="23" xfId="0" applyNumberFormat="1" applyFont="1" applyFill="1" applyBorder="1"/>
    <xf numFmtId="0" fontId="4" fillId="8" borderId="24" xfId="0" applyFont="1" applyFill="1" applyBorder="1"/>
    <xf numFmtId="4" fontId="1" fillId="8" borderId="25" xfId="0" applyNumberFormat="1" applyFont="1" applyFill="1" applyBorder="1"/>
    <xf numFmtId="0" fontId="1" fillId="8" borderId="24" xfId="0" applyFont="1" applyFill="1" applyBorder="1"/>
    <xf numFmtId="0" fontId="1" fillId="8" borderId="26" xfId="0" applyFont="1" applyFill="1" applyBorder="1"/>
    <xf numFmtId="0" fontId="1" fillId="8" borderId="27" xfId="0" applyFont="1" applyFill="1" applyBorder="1"/>
    <xf numFmtId="4" fontId="1" fillId="8" borderId="28" xfId="0" applyNumberFormat="1" applyFont="1" applyFill="1" applyBorder="1"/>
    <xf numFmtId="0" fontId="13" fillId="0" borderId="0" xfId="0" applyFont="1"/>
    <xf numFmtId="4" fontId="6" fillId="0" borderId="0" xfId="0" applyNumberFormat="1" applyFont="1" applyBorder="1"/>
    <xf numFmtId="4" fontId="9" fillId="0" borderId="0" xfId="0" applyNumberFormat="1" applyFont="1" applyBorder="1"/>
    <xf numFmtId="0" fontId="0" fillId="0" borderId="0" xfId="0" applyBorder="1"/>
    <xf numFmtId="4" fontId="10" fillId="0" borderId="0" xfId="0" applyNumberFormat="1" applyFont="1" applyBorder="1"/>
    <xf numFmtId="4" fontId="6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2DFE-C413-49DE-95B0-CE254351F76F}">
  <dimension ref="A1:T112"/>
  <sheetViews>
    <sheetView tabSelected="1" topLeftCell="A83" workbookViewId="0">
      <selection activeCell="L117" sqref="L117"/>
    </sheetView>
  </sheetViews>
  <sheetFormatPr baseColWidth="10" defaultColWidth="8.83203125" defaultRowHeight="15" x14ac:dyDescent="0.2"/>
  <cols>
    <col min="1" max="1" width="65.5" customWidth="1"/>
    <col min="2" max="2" width="37.5" customWidth="1"/>
    <col min="3" max="3" width="24.5" customWidth="1"/>
    <col min="10" max="10" width="35.1640625" customWidth="1"/>
    <col min="11" max="11" width="29.1640625" customWidth="1"/>
    <col min="12" max="12" width="23.1640625" customWidth="1"/>
    <col min="13" max="13" width="24" customWidth="1"/>
    <col min="14" max="14" width="19.33203125" customWidth="1"/>
    <col min="15" max="15" width="19.1640625" customWidth="1"/>
    <col min="16" max="16" width="17.83203125" customWidth="1"/>
    <col min="17" max="19" width="14.1640625" bestFit="1" customWidth="1"/>
    <col min="20" max="20" width="13.5" bestFit="1" customWidth="1"/>
  </cols>
  <sheetData>
    <row r="1" spans="1:20" ht="25" x14ac:dyDescent="0.25">
      <c r="J1" s="27" t="s">
        <v>0</v>
      </c>
    </row>
    <row r="3" spans="1:20" ht="19" x14ac:dyDescent="0.2">
      <c r="A3" s="43" t="s">
        <v>1</v>
      </c>
      <c r="B3" s="44"/>
      <c r="C3" s="45">
        <v>100000</v>
      </c>
      <c r="D3" s="4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0" thickBot="1" x14ac:dyDescent="0.25">
      <c r="A4" s="47" t="s">
        <v>2</v>
      </c>
      <c r="B4" s="48"/>
      <c r="C4" s="49">
        <v>10000</v>
      </c>
      <c r="D4" s="50"/>
      <c r="E4" s="1"/>
      <c r="F4" s="1"/>
      <c r="G4" s="1"/>
      <c r="H4" s="1"/>
      <c r="I4" s="1"/>
      <c r="J4" s="8" t="s">
        <v>3</v>
      </c>
      <c r="K4" s="9">
        <v>0</v>
      </c>
      <c r="L4" s="9">
        <v>1</v>
      </c>
      <c r="M4" s="9">
        <v>2</v>
      </c>
      <c r="N4" s="9">
        <v>3</v>
      </c>
      <c r="O4" s="9">
        <v>4</v>
      </c>
      <c r="P4" s="9">
        <v>5</v>
      </c>
      <c r="Q4" s="9">
        <v>6</v>
      </c>
      <c r="R4" s="9">
        <v>7</v>
      </c>
      <c r="S4" s="10">
        <v>8</v>
      </c>
      <c r="T4" s="1"/>
    </row>
    <row r="5" spans="1:20" ht="20" thickTop="1" x14ac:dyDescent="0.2">
      <c r="A5" s="51"/>
      <c r="B5" s="52"/>
      <c r="C5" s="49">
        <v>10000</v>
      </c>
      <c r="D5" s="50"/>
      <c r="E5" s="1"/>
      <c r="F5" s="1"/>
      <c r="G5" s="1"/>
      <c r="H5" s="1"/>
      <c r="I5" s="1"/>
      <c r="J5" s="11" t="s">
        <v>4</v>
      </c>
      <c r="K5" s="12">
        <v>-100000</v>
      </c>
      <c r="L5" s="13">
        <v>10000</v>
      </c>
      <c r="M5" s="13">
        <v>10000</v>
      </c>
      <c r="N5" s="13">
        <v>15000</v>
      </c>
      <c r="O5" s="13">
        <v>25000</v>
      </c>
      <c r="P5" s="13">
        <v>30000</v>
      </c>
      <c r="Q5" s="13">
        <v>25000</v>
      </c>
      <c r="R5" s="13">
        <v>20000</v>
      </c>
      <c r="S5" s="14">
        <v>10000</v>
      </c>
      <c r="T5" s="1"/>
    </row>
    <row r="6" spans="1:20" ht="19" x14ac:dyDescent="0.2">
      <c r="A6" s="51"/>
      <c r="B6" s="52"/>
      <c r="C6" s="49">
        <v>15000</v>
      </c>
      <c r="D6" s="50"/>
      <c r="E6" s="1"/>
      <c r="F6" s="1"/>
      <c r="G6" s="1"/>
      <c r="H6" s="1"/>
      <c r="I6" s="1"/>
      <c r="J6" s="15" t="s">
        <v>5</v>
      </c>
      <c r="K6" s="16">
        <f>K5/(1+$C$12)^K4</f>
        <v>-100000</v>
      </c>
      <c r="L6" s="17">
        <f t="shared" ref="L6:S6" si="0">L5/(1+$C$12)^L4</f>
        <v>9523.8095238095229</v>
      </c>
      <c r="M6" s="17">
        <f t="shared" si="0"/>
        <v>9070.2947845804993</v>
      </c>
      <c r="N6" s="17">
        <f t="shared" si="0"/>
        <v>12957.56397797214</v>
      </c>
      <c r="O6" s="17">
        <f t="shared" si="0"/>
        <v>20567.561869797049</v>
      </c>
      <c r="P6" s="17">
        <f t="shared" si="0"/>
        <v>23505.784994053767</v>
      </c>
      <c r="Q6" s="17">
        <f t="shared" si="0"/>
        <v>18655.384915915693</v>
      </c>
      <c r="R6" s="17">
        <f t="shared" si="0"/>
        <v>14213.62660260243</v>
      </c>
      <c r="S6" s="18">
        <f t="shared" si="0"/>
        <v>6768.3936202868717</v>
      </c>
      <c r="T6" s="1"/>
    </row>
    <row r="7" spans="1:20" ht="19" x14ac:dyDescent="0.2">
      <c r="A7" s="51"/>
      <c r="B7" s="52"/>
      <c r="C7" s="49">
        <v>25000</v>
      </c>
      <c r="D7" s="50"/>
      <c r="E7" s="1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  <c r="T7" s="1"/>
    </row>
    <row r="8" spans="1:20" ht="19" x14ac:dyDescent="0.2">
      <c r="A8" s="51"/>
      <c r="B8" s="52"/>
      <c r="C8" s="49">
        <v>30000</v>
      </c>
      <c r="D8" s="50"/>
      <c r="E8" s="1"/>
      <c r="F8" s="1"/>
      <c r="G8" s="1"/>
      <c r="H8" s="1"/>
      <c r="I8" s="1"/>
      <c r="L8" s="1"/>
      <c r="M8" s="1"/>
      <c r="N8" s="1"/>
      <c r="O8" s="1"/>
      <c r="P8" s="1"/>
      <c r="Q8" s="1"/>
      <c r="R8" s="1"/>
      <c r="S8" s="1"/>
      <c r="T8" s="1"/>
    </row>
    <row r="9" spans="1:20" ht="19" x14ac:dyDescent="0.2">
      <c r="A9" s="51"/>
      <c r="B9" s="52"/>
      <c r="C9" s="49">
        <v>25000</v>
      </c>
      <c r="D9" s="50"/>
      <c r="E9" s="1"/>
      <c r="F9" s="1"/>
      <c r="G9" s="1"/>
      <c r="H9" s="1"/>
      <c r="I9" s="1"/>
      <c r="L9" s="1"/>
      <c r="M9" s="1"/>
      <c r="N9" s="1"/>
      <c r="O9" s="1"/>
      <c r="P9" s="1"/>
      <c r="Q9" s="1"/>
      <c r="R9" s="1"/>
      <c r="S9" s="1"/>
      <c r="T9" s="1"/>
    </row>
    <row r="10" spans="1:20" ht="19" x14ac:dyDescent="0.2">
      <c r="A10" s="51"/>
      <c r="B10" s="52"/>
      <c r="C10" s="49">
        <v>20000</v>
      </c>
      <c r="D10" s="50"/>
      <c r="E10" s="1"/>
      <c r="F10" s="1"/>
      <c r="G10" s="1"/>
      <c r="H10" s="1"/>
      <c r="I10" s="1"/>
      <c r="J10" s="19" t="s">
        <v>6</v>
      </c>
      <c r="K10" s="20">
        <f>SUM(K6:S6)</f>
        <v>15262.420289017979</v>
      </c>
      <c r="L10" s="1"/>
      <c r="M10" s="1"/>
      <c r="N10" s="1"/>
      <c r="O10" s="1"/>
      <c r="P10" s="1"/>
      <c r="Q10" s="1"/>
      <c r="R10" s="1"/>
      <c r="S10" s="1"/>
      <c r="T10" s="1"/>
    </row>
    <row r="11" spans="1:20" ht="20" thickBot="1" x14ac:dyDescent="0.25">
      <c r="A11" s="51"/>
      <c r="B11" s="52"/>
      <c r="C11" s="49">
        <v>10000</v>
      </c>
      <c r="D11" s="5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0" thickBot="1" x14ac:dyDescent="0.25">
      <c r="A12" s="53" t="s">
        <v>7</v>
      </c>
      <c r="B12" s="54"/>
      <c r="C12" s="56">
        <v>0.05</v>
      </c>
      <c r="D12" s="55" t="s">
        <v>30</v>
      </c>
      <c r="E12" s="6"/>
      <c r="F12" s="6"/>
      <c r="G12" s="6"/>
      <c r="H12" s="1"/>
      <c r="I12" s="1"/>
      <c r="J12" s="2" t="s">
        <v>9</v>
      </c>
      <c r="K12" s="3">
        <f>SUM(L6:S6)</f>
        <v>115262.42028901796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22" customFormat="1" ht="19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25" x14ac:dyDescent="0.25">
      <c r="A16" s="1"/>
      <c r="B16" s="1"/>
      <c r="C16" s="1"/>
      <c r="D16" s="1"/>
      <c r="E16" s="1"/>
      <c r="F16" s="1"/>
      <c r="G16" s="1"/>
      <c r="H16" s="1"/>
      <c r="I16" s="1"/>
      <c r="J16" s="27" t="s">
        <v>10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9" x14ac:dyDescent="0.2">
      <c r="A17" s="5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9" x14ac:dyDescent="0.2">
      <c r="A18" s="58" t="s">
        <v>31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9" x14ac:dyDescent="0.2">
      <c r="A19" s="58" t="s">
        <v>32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9" x14ac:dyDescent="0.2">
      <c r="A20" s="59"/>
      <c r="B20" s="1"/>
      <c r="C20" s="1"/>
      <c r="D20" s="1"/>
      <c r="E20" s="1"/>
      <c r="F20" s="1"/>
      <c r="G20" s="1"/>
      <c r="H20" s="1"/>
      <c r="I20" s="5" t="s">
        <v>11</v>
      </c>
      <c r="R20" s="1"/>
      <c r="S20" s="1"/>
    </row>
    <row r="22" spans="1:20" ht="19" x14ac:dyDescent="0.2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0" ht="20" thickBot="1" x14ac:dyDescent="0.25">
      <c r="I23" s="1"/>
      <c r="J23" s="8" t="s">
        <v>3</v>
      </c>
      <c r="K23" s="25">
        <v>0</v>
      </c>
      <c r="L23" s="9">
        <v>1</v>
      </c>
      <c r="M23" s="9">
        <v>2</v>
      </c>
      <c r="N23" s="9">
        <v>3</v>
      </c>
      <c r="O23" s="9">
        <v>4</v>
      </c>
      <c r="P23" s="9">
        <v>5</v>
      </c>
      <c r="Q23" s="9">
        <v>6</v>
      </c>
      <c r="R23" s="9">
        <v>7</v>
      </c>
      <c r="S23" s="10">
        <v>8</v>
      </c>
    </row>
    <row r="24" spans="1:20" ht="21" thickTop="1" thickBot="1" x14ac:dyDescent="0.25">
      <c r="I24" s="1"/>
      <c r="J24" s="24" t="s">
        <v>4</v>
      </c>
      <c r="K24" s="26">
        <v>-100000</v>
      </c>
      <c r="L24" s="13">
        <v>10000</v>
      </c>
      <c r="M24" s="13">
        <v>10000</v>
      </c>
      <c r="N24" s="13">
        <v>15000</v>
      </c>
      <c r="O24" s="13">
        <v>25000</v>
      </c>
      <c r="P24" s="13">
        <v>30000</v>
      </c>
      <c r="Q24" s="13">
        <v>25000</v>
      </c>
      <c r="R24" s="13">
        <v>20000</v>
      </c>
      <c r="S24" s="14">
        <v>10000</v>
      </c>
    </row>
    <row r="25" spans="1:20" ht="20" thickBot="1" x14ac:dyDescent="0.25">
      <c r="A25" s="29" t="s">
        <v>12</v>
      </c>
      <c r="B25" s="30">
        <f>K31/100000</f>
        <v>1.1526242028901796</v>
      </c>
      <c r="I25" s="1"/>
      <c r="J25" s="15" t="s">
        <v>5</v>
      </c>
      <c r="K25" s="16">
        <v>-100000</v>
      </c>
      <c r="L25" s="17">
        <v>9523.8095238095229</v>
      </c>
      <c r="M25" s="17">
        <v>9070.2947845804993</v>
      </c>
      <c r="N25" s="17">
        <v>12957.56397797214</v>
      </c>
      <c r="O25" s="17">
        <v>20567.561869797049</v>
      </c>
      <c r="P25" s="17">
        <v>23505.784994053767</v>
      </c>
      <c r="Q25" s="17">
        <v>18655.384915915693</v>
      </c>
      <c r="R25" s="17">
        <v>14213.62660260243</v>
      </c>
      <c r="S25" s="18">
        <v>6768.3936202868717</v>
      </c>
    </row>
    <row r="26" spans="1:20" ht="19" x14ac:dyDescent="0.2">
      <c r="A26" s="1"/>
      <c r="B26" s="28"/>
      <c r="I26" s="1"/>
      <c r="L26" s="1"/>
      <c r="M26" s="1"/>
      <c r="N26" s="1"/>
      <c r="O26" s="1"/>
      <c r="P26" s="1"/>
      <c r="Q26" s="1"/>
      <c r="R26" s="1"/>
      <c r="S26" s="1"/>
    </row>
    <row r="27" spans="1:20" ht="19" x14ac:dyDescent="0.2">
      <c r="A27" s="1"/>
      <c r="B27" s="28"/>
      <c r="I27" s="1"/>
      <c r="L27" s="1"/>
      <c r="M27" s="1"/>
      <c r="N27" s="1"/>
      <c r="O27" s="1"/>
      <c r="P27" s="1"/>
      <c r="Q27" s="1"/>
      <c r="R27" s="1"/>
      <c r="S27" s="1"/>
    </row>
    <row r="28" spans="1:20" ht="19" x14ac:dyDescent="0.2">
      <c r="A28" s="1"/>
      <c r="B28" s="28"/>
      <c r="I28" s="1"/>
      <c r="L28" s="1"/>
      <c r="M28" s="1"/>
      <c r="N28" s="1"/>
      <c r="O28" s="1"/>
      <c r="P28" s="1"/>
      <c r="Q28" s="1"/>
      <c r="R28" s="1"/>
      <c r="S28" s="1"/>
    </row>
    <row r="29" spans="1:20" ht="19" x14ac:dyDescent="0.2">
      <c r="A29" s="1"/>
      <c r="B29" s="28"/>
      <c r="I29" s="1"/>
      <c r="J29" s="19" t="s">
        <v>6</v>
      </c>
      <c r="K29" s="20">
        <v>15262.420289017979</v>
      </c>
      <c r="L29" s="1"/>
      <c r="M29" s="36"/>
      <c r="N29" s="1"/>
      <c r="O29" s="1"/>
      <c r="P29" s="1"/>
      <c r="Q29" s="1"/>
      <c r="R29" s="1"/>
      <c r="S29" s="1"/>
    </row>
    <row r="30" spans="1:20" ht="20" thickBot="1" x14ac:dyDescent="0.25">
      <c r="A30" s="1"/>
      <c r="B30" s="2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0" ht="20" thickBot="1" x14ac:dyDescent="0.25">
      <c r="A31" s="1"/>
      <c r="B31" s="28"/>
      <c r="I31" s="1"/>
      <c r="J31" s="2" t="s">
        <v>9</v>
      </c>
      <c r="K31" s="3">
        <v>115262.42028901796</v>
      </c>
      <c r="L31" s="1"/>
      <c r="M31" s="1"/>
      <c r="N31" s="1"/>
      <c r="O31" s="1"/>
      <c r="P31" s="1"/>
      <c r="Q31" s="1"/>
      <c r="R31" s="1"/>
      <c r="S31" s="1"/>
    </row>
    <row r="32" spans="1:20" ht="19" x14ac:dyDescent="0.2">
      <c r="A32" s="1"/>
      <c r="B32" s="2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9" x14ac:dyDescent="0.2">
      <c r="A33" s="1"/>
      <c r="B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9" x14ac:dyDescent="0.2">
      <c r="A34" s="1"/>
      <c r="B34" s="28"/>
      <c r="I34" s="5" t="s">
        <v>13</v>
      </c>
    </row>
    <row r="35" spans="1:19" ht="19" x14ac:dyDescent="0.2">
      <c r="A35" s="1"/>
      <c r="B35" s="28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0" thickBot="1" x14ac:dyDescent="0.25">
      <c r="A36" s="1"/>
      <c r="B36" s="28"/>
      <c r="J36" s="8" t="s">
        <v>3</v>
      </c>
      <c r="K36" s="25">
        <v>0</v>
      </c>
      <c r="L36" s="9">
        <v>1</v>
      </c>
      <c r="M36" s="9">
        <v>2</v>
      </c>
      <c r="N36" s="9">
        <v>3</v>
      </c>
      <c r="O36" s="9">
        <v>4</v>
      </c>
      <c r="P36" s="9">
        <v>5</v>
      </c>
      <c r="Q36" s="9">
        <v>6</v>
      </c>
      <c r="R36" s="9">
        <v>7</v>
      </c>
      <c r="S36" s="10">
        <v>8</v>
      </c>
    </row>
    <row r="37" spans="1:19" ht="21" thickTop="1" thickBot="1" x14ac:dyDescent="0.25">
      <c r="A37" s="1"/>
      <c r="B37" s="28"/>
      <c r="J37" s="24" t="s">
        <v>4</v>
      </c>
      <c r="K37" s="26">
        <v>-90000</v>
      </c>
      <c r="L37" s="13">
        <v>10000</v>
      </c>
      <c r="M37" s="13">
        <v>10000</v>
      </c>
      <c r="N37" s="13">
        <v>15000</v>
      </c>
      <c r="O37" s="13">
        <v>25000</v>
      </c>
      <c r="P37" s="13">
        <v>30000</v>
      </c>
      <c r="Q37" s="13">
        <v>25000</v>
      </c>
      <c r="R37" s="13">
        <v>20000</v>
      </c>
      <c r="S37" s="14">
        <v>10000</v>
      </c>
    </row>
    <row r="38" spans="1:19" ht="20" thickBot="1" x14ac:dyDescent="0.25">
      <c r="A38" s="1"/>
      <c r="B38" s="28"/>
      <c r="J38" s="15" t="s">
        <v>5</v>
      </c>
      <c r="K38" s="16">
        <v>-90000</v>
      </c>
      <c r="L38" s="16">
        <v>9523.8095238095229</v>
      </c>
      <c r="M38" s="16">
        <v>9070.2947845804993</v>
      </c>
      <c r="N38" s="16">
        <v>12957.56397797214</v>
      </c>
      <c r="O38" s="16">
        <v>20567.561869797049</v>
      </c>
      <c r="P38" s="16">
        <v>23505.784994053767</v>
      </c>
      <c r="Q38" s="16">
        <v>18655.384915915693</v>
      </c>
      <c r="R38" s="16">
        <v>14213.62660260243</v>
      </c>
      <c r="S38" s="23">
        <v>6768.3936202868717</v>
      </c>
    </row>
    <row r="39" spans="1:19" ht="20" thickBot="1" x14ac:dyDescent="0.25">
      <c r="A39" s="29" t="s">
        <v>14</v>
      </c>
      <c r="B39" s="30">
        <f>K44/90000</f>
        <v>1.2806935587668662</v>
      </c>
      <c r="L39" s="1"/>
      <c r="M39" s="1"/>
      <c r="N39" s="1"/>
      <c r="O39" s="1"/>
      <c r="P39" s="1"/>
      <c r="Q39" s="1"/>
      <c r="R39" s="1"/>
      <c r="S39" s="1"/>
    </row>
    <row r="40" spans="1:19" ht="19" x14ac:dyDescent="0.2">
      <c r="A40" s="1"/>
      <c r="B40" s="28"/>
      <c r="L40" s="1"/>
      <c r="M40" s="1"/>
      <c r="N40" s="1"/>
      <c r="O40" s="1"/>
      <c r="P40" s="1"/>
      <c r="Q40" s="1"/>
      <c r="R40" s="1"/>
      <c r="S40" s="1"/>
    </row>
    <row r="41" spans="1:19" ht="19" x14ac:dyDescent="0.2">
      <c r="A41" s="1"/>
      <c r="B41" s="28"/>
      <c r="L41" s="1"/>
      <c r="M41" s="1"/>
      <c r="N41" s="1"/>
      <c r="O41" s="1"/>
      <c r="P41" s="1"/>
      <c r="Q41" s="1"/>
      <c r="R41" s="1"/>
      <c r="S41" s="1"/>
    </row>
    <row r="42" spans="1:19" ht="19" x14ac:dyDescent="0.2">
      <c r="A42" s="1"/>
      <c r="B42" s="28"/>
      <c r="J42" s="19" t="s">
        <v>6</v>
      </c>
      <c r="K42" s="20">
        <v>25262.42028901798</v>
      </c>
      <c r="L42" s="1"/>
      <c r="M42" s="1"/>
      <c r="N42" s="1"/>
      <c r="O42" s="1"/>
      <c r="P42" s="1"/>
      <c r="Q42" s="1"/>
      <c r="R42" s="1"/>
      <c r="S42" s="1"/>
    </row>
    <row r="43" spans="1:19" ht="20" thickBot="1" x14ac:dyDescent="0.25">
      <c r="A43" s="1"/>
      <c r="B43" s="28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20" thickBot="1" x14ac:dyDescent="0.25">
      <c r="A44" s="1"/>
      <c r="B44" s="28"/>
      <c r="J44" s="2" t="s">
        <v>9</v>
      </c>
      <c r="K44" s="3">
        <v>115262.42028901796</v>
      </c>
      <c r="L44" s="1"/>
      <c r="M44" s="1"/>
      <c r="N44" s="1"/>
      <c r="O44" s="1"/>
      <c r="P44" s="1"/>
      <c r="Q44" s="1"/>
      <c r="R44" s="1"/>
      <c r="S44" s="1"/>
    </row>
    <row r="45" spans="1:19" ht="19" x14ac:dyDescent="0.2">
      <c r="A45" s="1"/>
      <c r="B45" s="28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9" x14ac:dyDescent="0.2">
      <c r="A46" s="1"/>
      <c r="B46" s="28"/>
      <c r="I46" s="5" t="s">
        <v>15</v>
      </c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9" x14ac:dyDescent="0.2">
      <c r="A47" s="1"/>
      <c r="B47" s="28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20" thickBot="1" x14ac:dyDescent="0.25">
      <c r="A48" s="1"/>
      <c r="B48" s="28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20" thickBot="1" x14ac:dyDescent="0.25">
      <c r="A49" s="29" t="s">
        <v>16</v>
      </c>
      <c r="B49" s="30">
        <f>K57/120000</f>
        <v>1.0116700243968104</v>
      </c>
      <c r="J49" s="8" t="s">
        <v>3</v>
      </c>
      <c r="K49" s="25">
        <v>0</v>
      </c>
      <c r="L49" s="9">
        <v>1</v>
      </c>
      <c r="M49" s="9">
        <v>2</v>
      </c>
      <c r="N49" s="9">
        <v>3</v>
      </c>
      <c r="O49" s="9">
        <v>4</v>
      </c>
      <c r="P49" s="9">
        <v>5</v>
      </c>
      <c r="Q49" s="9">
        <v>6</v>
      </c>
      <c r="R49" s="9">
        <v>7</v>
      </c>
      <c r="S49" s="10">
        <v>8</v>
      </c>
    </row>
    <row r="50" spans="1:19" ht="20" thickBot="1" x14ac:dyDescent="0.25">
      <c r="A50" s="1"/>
      <c r="B50" s="28"/>
      <c r="J50" s="24" t="s">
        <v>4</v>
      </c>
      <c r="K50" s="26">
        <v>-120000</v>
      </c>
      <c r="L50" s="13">
        <v>15000</v>
      </c>
      <c r="M50" s="13">
        <v>10000</v>
      </c>
      <c r="N50" s="13">
        <v>15000</v>
      </c>
      <c r="O50" s="13">
        <v>20000</v>
      </c>
      <c r="P50" s="13">
        <v>15000</v>
      </c>
      <c r="Q50" s="13">
        <v>15000</v>
      </c>
      <c r="R50" s="13">
        <v>50000</v>
      </c>
      <c r="S50" s="14">
        <v>15000</v>
      </c>
    </row>
    <row r="51" spans="1:19" ht="19" x14ac:dyDescent="0.2">
      <c r="A51" s="1"/>
      <c r="B51" s="28"/>
      <c r="J51" s="15" t="s">
        <v>5</v>
      </c>
      <c r="K51" s="16">
        <v>-120000</v>
      </c>
      <c r="L51" s="16">
        <v>14285.714285714284</v>
      </c>
      <c r="M51" s="16">
        <v>9070.2947845804993</v>
      </c>
      <c r="N51" s="16">
        <v>12957.56397797214</v>
      </c>
      <c r="O51" s="16">
        <v>16454.04949583764</v>
      </c>
      <c r="P51" s="16">
        <v>11752.892497026884</v>
      </c>
      <c r="Q51" s="16">
        <v>11193.230949549416</v>
      </c>
      <c r="R51" s="16">
        <v>35534.066506506075</v>
      </c>
      <c r="S51" s="16">
        <v>10152.590430430308</v>
      </c>
    </row>
    <row r="52" spans="1:19" ht="19" x14ac:dyDescent="0.2">
      <c r="A52" s="1"/>
      <c r="B52" s="28"/>
      <c r="L52" s="1"/>
      <c r="M52" s="1"/>
      <c r="N52" s="1"/>
      <c r="O52" s="1"/>
      <c r="P52" s="1"/>
      <c r="Q52" s="1"/>
      <c r="R52" s="1"/>
      <c r="S52" s="1"/>
    </row>
    <row r="53" spans="1:19" ht="19" x14ac:dyDescent="0.2">
      <c r="A53" s="1"/>
      <c r="B53" s="28"/>
      <c r="L53" s="1"/>
      <c r="M53" s="1"/>
      <c r="N53" s="1"/>
      <c r="O53" s="1"/>
      <c r="P53" s="1"/>
      <c r="Q53" s="1"/>
      <c r="R53" s="1"/>
      <c r="S53" s="1"/>
    </row>
    <row r="54" spans="1:19" ht="19" x14ac:dyDescent="0.2">
      <c r="A54" s="1"/>
      <c r="B54" s="28"/>
      <c r="L54" s="1"/>
      <c r="M54" s="1"/>
      <c r="N54" s="1"/>
      <c r="O54" s="1"/>
      <c r="P54" s="1"/>
      <c r="Q54" s="1"/>
      <c r="R54" s="1"/>
      <c r="S54" s="1"/>
    </row>
    <row r="55" spans="1:19" ht="19" x14ac:dyDescent="0.2">
      <c r="A55" s="1"/>
      <c r="B55" s="28"/>
      <c r="J55" s="19" t="s">
        <v>6</v>
      </c>
      <c r="K55" s="20">
        <v>1400.4029276172478</v>
      </c>
      <c r="L55" s="1"/>
      <c r="M55" s="1"/>
      <c r="N55" s="1"/>
      <c r="O55" s="1"/>
      <c r="P55" s="1"/>
      <c r="Q55" s="1"/>
      <c r="R55" s="1"/>
      <c r="S55" s="1"/>
    </row>
    <row r="56" spans="1:19" ht="20" thickBot="1" x14ac:dyDescent="0.25">
      <c r="A56" s="1"/>
      <c r="B56" s="28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20" thickBot="1" x14ac:dyDescent="0.25">
      <c r="A57" s="1"/>
      <c r="B57" s="28"/>
      <c r="J57" s="2" t="s">
        <v>9</v>
      </c>
      <c r="K57" s="3">
        <v>121400.40292761725</v>
      </c>
      <c r="L57" s="1"/>
      <c r="M57" s="1"/>
      <c r="N57" s="1"/>
      <c r="O57" s="1"/>
      <c r="P57" s="1"/>
      <c r="Q57" s="1"/>
      <c r="R57" s="1"/>
      <c r="S57" s="1"/>
    </row>
    <row r="58" spans="1:19" ht="19" x14ac:dyDescent="0.2">
      <c r="A58" s="1"/>
      <c r="B58" s="28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9" x14ac:dyDescent="0.2">
      <c r="A59" s="1"/>
      <c r="B59" s="28"/>
      <c r="I59" s="5" t="s">
        <v>17</v>
      </c>
      <c r="K59" s="1"/>
      <c r="L59" s="1"/>
      <c r="M59" s="1"/>
      <c r="N59" s="1"/>
      <c r="O59" s="1"/>
      <c r="P59" s="1"/>
      <c r="Q59" s="1"/>
      <c r="R59" s="1"/>
      <c r="S59" s="1"/>
    </row>
    <row r="60" spans="1:19" ht="20" thickBot="1" x14ac:dyDescent="0.25">
      <c r="A60" s="1"/>
      <c r="B60" s="28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20" thickBot="1" x14ac:dyDescent="0.25">
      <c r="A61" s="29" t="s">
        <v>18</v>
      </c>
      <c r="B61" s="30">
        <f>K69/75000</f>
        <v>1.7817903252838101</v>
      </c>
      <c r="J61" s="8" t="s">
        <v>3</v>
      </c>
      <c r="K61" s="25">
        <v>0</v>
      </c>
      <c r="L61" s="9">
        <v>1</v>
      </c>
      <c r="M61" s="9">
        <v>2</v>
      </c>
      <c r="N61" s="9">
        <v>3</v>
      </c>
      <c r="O61" s="9">
        <v>4</v>
      </c>
      <c r="P61" s="9">
        <v>5</v>
      </c>
      <c r="Q61" s="9">
        <v>6</v>
      </c>
      <c r="R61" s="9">
        <v>7</v>
      </c>
      <c r="S61" s="10">
        <v>8</v>
      </c>
    </row>
    <row r="62" spans="1:19" ht="20" thickBot="1" x14ac:dyDescent="0.25">
      <c r="J62" s="24" t="s">
        <v>4</v>
      </c>
      <c r="K62" s="26">
        <v>-75000</v>
      </c>
      <c r="L62" s="13">
        <v>15000</v>
      </c>
      <c r="M62" s="13">
        <v>10000</v>
      </c>
      <c r="N62" s="13">
        <v>15000</v>
      </c>
      <c r="O62" s="13">
        <v>20000</v>
      </c>
      <c r="P62" s="13">
        <v>15000</v>
      </c>
      <c r="Q62" s="13">
        <v>45000</v>
      </c>
      <c r="R62" s="13">
        <v>50000</v>
      </c>
      <c r="S62" s="14">
        <v>0</v>
      </c>
    </row>
    <row r="63" spans="1:19" ht="19" x14ac:dyDescent="0.2">
      <c r="J63" s="15" t="s">
        <v>5</v>
      </c>
      <c r="K63" s="16">
        <v>-75000</v>
      </c>
      <c r="L63" s="16">
        <v>14285.714285714284</v>
      </c>
      <c r="M63" s="16">
        <v>9070.2947845804993</v>
      </c>
      <c r="N63" s="16">
        <v>12957.56397797214</v>
      </c>
      <c r="O63" s="16">
        <v>16454.04949583764</v>
      </c>
      <c r="P63" s="16">
        <v>11752.892497026884</v>
      </c>
      <c r="Q63" s="16">
        <v>33579.692848648243</v>
      </c>
      <c r="R63" s="16">
        <v>35534.066506506075</v>
      </c>
      <c r="S63" s="16">
        <v>0</v>
      </c>
    </row>
    <row r="64" spans="1:19" ht="19" x14ac:dyDescent="0.2">
      <c r="L64" s="1"/>
      <c r="M64" s="1"/>
      <c r="N64" s="1"/>
      <c r="O64" s="1"/>
      <c r="P64" s="1"/>
      <c r="Q64" s="1"/>
      <c r="R64" s="1"/>
      <c r="S64" s="1"/>
    </row>
    <row r="65" spans="1:19" ht="21" x14ac:dyDescent="0.25">
      <c r="A65" s="61" t="s">
        <v>37</v>
      </c>
      <c r="B65" s="62" t="s">
        <v>33</v>
      </c>
      <c r="C65" s="63" t="s">
        <v>17</v>
      </c>
      <c r="L65" s="1"/>
      <c r="M65" s="1"/>
      <c r="N65" s="1"/>
      <c r="O65" s="1"/>
      <c r="P65" s="1"/>
      <c r="Q65" s="1"/>
      <c r="R65" s="1"/>
      <c r="S65" s="1"/>
    </row>
    <row r="66" spans="1:19" ht="21" x14ac:dyDescent="0.25">
      <c r="A66" s="64"/>
      <c r="B66" s="65" t="s">
        <v>34</v>
      </c>
      <c r="C66" s="66" t="s">
        <v>13</v>
      </c>
      <c r="L66" s="1"/>
      <c r="M66" s="1"/>
      <c r="N66" s="1"/>
      <c r="O66" s="1"/>
      <c r="P66" s="1"/>
      <c r="Q66" s="1"/>
      <c r="R66" s="1"/>
      <c r="S66" s="1"/>
    </row>
    <row r="67" spans="1:19" ht="21" x14ac:dyDescent="0.25">
      <c r="A67" s="64"/>
      <c r="B67" s="65" t="s">
        <v>35</v>
      </c>
      <c r="C67" s="66" t="s">
        <v>11</v>
      </c>
      <c r="J67" s="19" t="s">
        <v>6</v>
      </c>
      <c r="K67" s="20">
        <v>58634.274396285757</v>
      </c>
      <c r="L67" s="1"/>
      <c r="M67" s="1"/>
      <c r="N67" s="1"/>
      <c r="O67" s="1"/>
      <c r="P67" s="1"/>
      <c r="Q67" s="1"/>
      <c r="R67" s="1"/>
      <c r="S67" s="1"/>
    </row>
    <row r="68" spans="1:19" ht="22" thickBot="1" x14ac:dyDescent="0.3">
      <c r="A68" s="67"/>
      <c r="B68" s="68" t="s">
        <v>36</v>
      </c>
      <c r="C68" s="69" t="s">
        <v>15</v>
      </c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20" thickBot="1" x14ac:dyDescent="0.25">
      <c r="J69" s="2" t="s">
        <v>9</v>
      </c>
      <c r="K69" s="3">
        <v>133634.27439628576</v>
      </c>
      <c r="L69" s="1"/>
      <c r="M69" s="1"/>
      <c r="N69" s="1"/>
      <c r="O69" s="1"/>
      <c r="P69" s="1"/>
      <c r="Q69" s="1"/>
      <c r="R69" s="1"/>
      <c r="S69" s="1"/>
    </row>
    <row r="70" spans="1:19" ht="19" x14ac:dyDescent="0.2"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s="22" customFormat="1" x14ac:dyDescent="0.2"/>
    <row r="73" spans="1:19" ht="26" thickBot="1" x14ac:dyDescent="0.3">
      <c r="J73" s="27" t="s">
        <v>19</v>
      </c>
    </row>
    <row r="74" spans="1:19" ht="19" x14ac:dyDescent="0.2">
      <c r="A74" s="71" t="s">
        <v>1</v>
      </c>
      <c r="B74" s="72"/>
      <c r="C74" s="73">
        <v>100000</v>
      </c>
      <c r="D74" s="1"/>
      <c r="E74" s="1"/>
      <c r="F74" s="1"/>
      <c r="G74" s="1"/>
    </row>
    <row r="75" spans="1:19" ht="19" x14ac:dyDescent="0.2">
      <c r="A75" s="74" t="s">
        <v>2</v>
      </c>
      <c r="B75" s="48"/>
      <c r="C75" s="75">
        <v>10000</v>
      </c>
      <c r="D75" s="1"/>
      <c r="E75" s="1"/>
      <c r="F75" s="1"/>
      <c r="G75" s="1"/>
      <c r="I75" s="5" t="s">
        <v>11</v>
      </c>
      <c r="R75" s="1"/>
      <c r="S75" s="1"/>
    </row>
    <row r="76" spans="1:19" ht="19" x14ac:dyDescent="0.2">
      <c r="A76" s="76"/>
      <c r="B76" s="52"/>
      <c r="C76" s="75">
        <v>10000</v>
      </c>
      <c r="D76" s="1"/>
      <c r="E76" s="1"/>
      <c r="F76" s="1"/>
      <c r="G76" s="1"/>
    </row>
    <row r="77" spans="1:19" ht="19" x14ac:dyDescent="0.2">
      <c r="A77" s="76"/>
      <c r="B77" s="52"/>
      <c r="C77" s="75">
        <v>15000</v>
      </c>
      <c r="D77" s="1"/>
      <c r="E77" s="1"/>
      <c r="F77" s="1"/>
      <c r="G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20" thickBot="1" x14ac:dyDescent="0.25">
      <c r="A78" s="76"/>
      <c r="B78" s="52"/>
      <c r="C78" s="75">
        <v>25000</v>
      </c>
      <c r="D78" s="1"/>
      <c r="E78" s="1"/>
      <c r="F78" s="1"/>
      <c r="G78" s="1"/>
      <c r="I78" s="1"/>
      <c r="J78" s="8" t="s">
        <v>3</v>
      </c>
      <c r="K78" s="25">
        <v>0</v>
      </c>
      <c r="L78" s="9">
        <v>1</v>
      </c>
      <c r="M78" s="9">
        <v>2</v>
      </c>
      <c r="N78" s="9">
        <v>3</v>
      </c>
      <c r="O78" s="9">
        <v>4</v>
      </c>
      <c r="P78" s="9">
        <v>5</v>
      </c>
      <c r="Q78" s="9">
        <v>6</v>
      </c>
      <c r="R78" s="9">
        <v>7</v>
      </c>
      <c r="S78" s="10">
        <v>8</v>
      </c>
    </row>
    <row r="79" spans="1:19" ht="21" thickTop="1" thickBot="1" x14ac:dyDescent="0.25">
      <c r="A79" s="76"/>
      <c r="B79" s="52"/>
      <c r="C79" s="75">
        <v>30000</v>
      </c>
      <c r="D79" s="1"/>
      <c r="E79" s="1"/>
      <c r="F79" s="1"/>
      <c r="G79" s="1"/>
      <c r="I79" s="1"/>
      <c r="J79" s="24" t="s">
        <v>4</v>
      </c>
      <c r="K79" s="26">
        <v>-100000</v>
      </c>
      <c r="L79" s="13">
        <v>10000</v>
      </c>
      <c r="M79" s="13">
        <v>10000</v>
      </c>
      <c r="N79" s="13">
        <v>15000</v>
      </c>
      <c r="O79" s="13">
        <v>25000</v>
      </c>
      <c r="P79" s="13">
        <v>30000</v>
      </c>
      <c r="Q79" s="13">
        <v>25000</v>
      </c>
      <c r="R79" s="13">
        <v>20000</v>
      </c>
      <c r="S79" s="14">
        <v>10000</v>
      </c>
    </row>
    <row r="80" spans="1:19" ht="19" x14ac:dyDescent="0.2">
      <c r="A80" s="76"/>
      <c r="B80" s="52"/>
      <c r="C80" s="75">
        <v>25000</v>
      </c>
      <c r="D80" s="1"/>
      <c r="E80" s="1"/>
      <c r="F80" s="1"/>
      <c r="G80" s="1"/>
      <c r="I80" s="1"/>
      <c r="J80" s="15" t="s">
        <v>5</v>
      </c>
      <c r="K80" s="16">
        <f>K79/(1+$C$83)^K78</f>
        <v>-100000</v>
      </c>
      <c r="L80" s="16">
        <f>L79/(1+$C$83)^L78</f>
        <v>10000</v>
      </c>
      <c r="M80" s="16">
        <f>M79/(1+$C$83)^M78</f>
        <v>10000</v>
      </c>
      <c r="N80" s="16">
        <f>N79/(1+$C$83)^N78</f>
        <v>15000</v>
      </c>
      <c r="O80" s="16">
        <f>O79/(1+$C$83)^O78</f>
        <v>25000</v>
      </c>
      <c r="P80" s="16">
        <f>P79/(1+$C$83)^P78</f>
        <v>30000</v>
      </c>
      <c r="Q80" s="16">
        <f>Q79/(1+$C$83)^Q78</f>
        <v>25000</v>
      </c>
      <c r="R80" s="16">
        <f>R79/(1+$C$83)^R78</f>
        <v>20000</v>
      </c>
      <c r="S80" s="16">
        <f>S79/(1+$C$83)^S78</f>
        <v>10000</v>
      </c>
    </row>
    <row r="81" spans="1:19" ht="19" x14ac:dyDescent="0.2">
      <c r="A81" s="76"/>
      <c r="B81" s="52"/>
      <c r="C81" s="75">
        <v>20000</v>
      </c>
      <c r="D81" s="1"/>
      <c r="E81" s="1"/>
      <c r="F81" s="1"/>
      <c r="G81" s="1"/>
      <c r="I81" s="1"/>
      <c r="L81" s="1"/>
      <c r="M81" s="1"/>
      <c r="N81" s="1"/>
      <c r="O81" s="1"/>
      <c r="P81" s="1"/>
      <c r="Q81" s="1"/>
      <c r="R81" s="1"/>
      <c r="S81" s="1"/>
    </row>
    <row r="82" spans="1:19" ht="20" thickBot="1" x14ac:dyDescent="0.25">
      <c r="A82" s="77"/>
      <c r="B82" s="78"/>
      <c r="C82" s="79">
        <v>10000</v>
      </c>
      <c r="D82" s="1"/>
      <c r="E82" s="1"/>
      <c r="F82" s="1"/>
      <c r="G82" s="1"/>
      <c r="I82" s="1"/>
      <c r="L82" s="1"/>
      <c r="M82" s="1"/>
      <c r="N82" s="1"/>
      <c r="O82" s="1"/>
      <c r="P82" s="1"/>
      <c r="Q82" s="1"/>
      <c r="R82" s="1"/>
      <c r="S82" s="1"/>
    </row>
    <row r="83" spans="1:19" ht="19" x14ac:dyDescent="0.2">
      <c r="A83" s="5"/>
      <c r="B83" s="5"/>
      <c r="C83" s="70"/>
      <c r="D83" s="6"/>
      <c r="E83" s="6"/>
      <c r="F83" s="6"/>
      <c r="G83" s="6"/>
    </row>
    <row r="84" spans="1:19" ht="19" x14ac:dyDescent="0.2">
      <c r="J84" s="1"/>
      <c r="K84" s="1"/>
    </row>
    <row r="85" spans="1:19" ht="19" x14ac:dyDescent="0.2">
      <c r="J85" s="19" t="s">
        <v>20</v>
      </c>
      <c r="K85" s="37">
        <f>IRR(K79:S79)</f>
        <v>8.3243811753261898E-2</v>
      </c>
      <c r="L85" s="38"/>
    </row>
    <row r="88" spans="1:19" s="22" customFormat="1" x14ac:dyDescent="0.2"/>
    <row r="90" spans="1:19" ht="25" x14ac:dyDescent="0.25">
      <c r="J90" s="27" t="s">
        <v>21</v>
      </c>
    </row>
    <row r="92" spans="1:19" ht="19" x14ac:dyDescent="0.2">
      <c r="I92" s="5" t="s">
        <v>11</v>
      </c>
      <c r="K92" s="80" t="s">
        <v>38</v>
      </c>
      <c r="L92" s="80">
        <v>0.05</v>
      </c>
      <c r="R92" s="1"/>
      <c r="S92" s="1"/>
    </row>
    <row r="94" spans="1:19" ht="19" x14ac:dyDescent="0.2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20" thickBot="1" x14ac:dyDescent="0.25">
      <c r="I95" s="1"/>
      <c r="J95" s="8" t="s">
        <v>3</v>
      </c>
      <c r="K95" s="25">
        <v>0</v>
      </c>
      <c r="L95" s="9">
        <v>1</v>
      </c>
      <c r="M95" s="9">
        <v>2</v>
      </c>
      <c r="N95" s="9">
        <v>3</v>
      </c>
      <c r="O95" s="9">
        <v>4</v>
      </c>
      <c r="P95" s="9">
        <v>5</v>
      </c>
      <c r="Q95" s="9">
        <v>6</v>
      </c>
      <c r="R95" s="9">
        <v>7</v>
      </c>
      <c r="S95" s="10">
        <v>8</v>
      </c>
    </row>
    <row r="96" spans="1:19" ht="21" thickTop="1" thickBot="1" x14ac:dyDescent="0.25">
      <c r="I96" s="1"/>
      <c r="J96" s="24" t="s">
        <v>4</v>
      </c>
      <c r="K96" s="26">
        <v>-100000</v>
      </c>
      <c r="L96" s="13">
        <v>10000</v>
      </c>
      <c r="M96" s="13">
        <v>10000</v>
      </c>
      <c r="N96" s="13">
        <v>15000</v>
      </c>
      <c r="O96" s="13">
        <v>25000</v>
      </c>
      <c r="P96" s="13">
        <v>30000</v>
      </c>
      <c r="Q96" s="13">
        <v>25000</v>
      </c>
      <c r="R96" s="13">
        <v>20000</v>
      </c>
      <c r="S96" s="14">
        <v>10000</v>
      </c>
    </row>
    <row r="97" spans="1:20" ht="20" thickBot="1" x14ac:dyDescent="0.25">
      <c r="I97" s="1"/>
      <c r="J97" s="15" t="s">
        <v>5</v>
      </c>
      <c r="K97" s="16">
        <f>K96/(1+$C$83)^K9</f>
        <v>-100000</v>
      </c>
      <c r="L97" s="16">
        <f>L96/(1+$L$92)^L95</f>
        <v>9523.8095238095229</v>
      </c>
      <c r="M97" s="16">
        <f t="shared" ref="M97:S97" si="1">M96/(1+$L$92)^M95</f>
        <v>9070.2947845804993</v>
      </c>
      <c r="N97" s="16">
        <f t="shared" si="1"/>
        <v>12957.56397797214</v>
      </c>
      <c r="O97" s="16">
        <f t="shared" si="1"/>
        <v>20567.561869797049</v>
      </c>
      <c r="P97" s="16">
        <f t="shared" si="1"/>
        <v>23505.784994053767</v>
      </c>
      <c r="Q97" s="16">
        <f t="shared" si="1"/>
        <v>18655.384915915693</v>
      </c>
      <c r="R97" s="16">
        <f t="shared" si="1"/>
        <v>14213.62660260243</v>
      </c>
      <c r="S97" s="16">
        <f t="shared" si="1"/>
        <v>6768.3936202868717</v>
      </c>
    </row>
    <row r="98" spans="1:20" ht="20" thickBot="1" x14ac:dyDescent="0.25">
      <c r="A98" s="29" t="s">
        <v>22</v>
      </c>
      <c r="B98" s="35">
        <f>100000/K99</f>
        <v>5.5172413793103452</v>
      </c>
      <c r="C98" s="60" t="s">
        <v>23</v>
      </c>
      <c r="I98" s="1"/>
      <c r="L98" s="1"/>
      <c r="M98" s="1"/>
      <c r="N98" s="1"/>
      <c r="O98" s="1"/>
      <c r="P98" s="1"/>
      <c r="Q98" s="1"/>
      <c r="R98" s="1"/>
      <c r="S98" s="1"/>
    </row>
    <row r="99" spans="1:20" ht="20" thickBot="1" x14ac:dyDescent="0.25">
      <c r="B99" s="32"/>
      <c r="C99" s="60"/>
      <c r="I99" s="1"/>
      <c r="J99" s="5" t="s">
        <v>24</v>
      </c>
      <c r="K99" s="33">
        <f>AVERAGE(L96:S96)</f>
        <v>18125</v>
      </c>
      <c r="L99" s="1"/>
      <c r="M99" s="1"/>
      <c r="N99" s="1"/>
      <c r="O99" s="1"/>
      <c r="P99" s="1"/>
      <c r="Q99" s="1"/>
      <c r="R99" s="1"/>
      <c r="S99" s="1"/>
    </row>
    <row r="100" spans="1:20" ht="20" thickBot="1" x14ac:dyDescent="0.25">
      <c r="A100" s="29" t="s">
        <v>22</v>
      </c>
      <c r="B100" s="31">
        <f>100000/K102</f>
        <v>6.940683685055526</v>
      </c>
      <c r="C100" s="60" t="s">
        <v>23</v>
      </c>
      <c r="K100" s="5"/>
    </row>
    <row r="101" spans="1:20" ht="20" thickBot="1" x14ac:dyDescent="0.25">
      <c r="K101" s="5"/>
    </row>
    <row r="102" spans="1:20" ht="20" thickBot="1" x14ac:dyDescent="0.25">
      <c r="A102" s="29" t="s">
        <v>25</v>
      </c>
      <c r="B102" s="35" t="s">
        <v>39</v>
      </c>
      <c r="J102" s="5" t="s">
        <v>26</v>
      </c>
      <c r="K102" s="33">
        <f>AVERAGE(L97:S97)</f>
        <v>14407.802536127245</v>
      </c>
    </row>
    <row r="103" spans="1:20" ht="16" thickBot="1" x14ac:dyDescent="0.25"/>
    <row r="104" spans="1:20" ht="20" thickBot="1" x14ac:dyDescent="0.25">
      <c r="A104" s="29" t="s">
        <v>27</v>
      </c>
      <c r="B104" s="35" t="s">
        <v>40</v>
      </c>
    </row>
    <row r="105" spans="1:20" ht="20" thickBot="1" x14ac:dyDescent="0.25">
      <c r="J105" s="8" t="s">
        <v>3</v>
      </c>
      <c r="K105" s="25">
        <v>0</v>
      </c>
      <c r="L105" s="9">
        <v>1</v>
      </c>
      <c r="M105" s="9">
        <v>2</v>
      </c>
      <c r="N105" s="9">
        <v>3</v>
      </c>
      <c r="O105" s="9">
        <v>4</v>
      </c>
      <c r="P105" s="9">
        <v>5</v>
      </c>
      <c r="Q105" s="9">
        <v>6</v>
      </c>
      <c r="R105" s="9">
        <v>7</v>
      </c>
      <c r="S105" s="10">
        <v>8</v>
      </c>
    </row>
    <row r="106" spans="1:20" ht="21" thickTop="1" thickBot="1" x14ac:dyDescent="0.25">
      <c r="J106" s="24" t="s">
        <v>4</v>
      </c>
      <c r="K106" s="26">
        <v>-100000</v>
      </c>
      <c r="L106" s="13">
        <v>10000</v>
      </c>
      <c r="M106" s="13">
        <v>10000</v>
      </c>
      <c r="N106" s="13">
        <v>15000</v>
      </c>
      <c r="O106" s="13">
        <v>25000</v>
      </c>
      <c r="P106" s="13">
        <v>30000</v>
      </c>
      <c r="Q106" s="13">
        <v>25000</v>
      </c>
      <c r="R106" s="13">
        <v>20000</v>
      </c>
      <c r="S106" s="14">
        <v>10000</v>
      </c>
    </row>
    <row r="107" spans="1:20" ht="19" x14ac:dyDescent="0.2">
      <c r="J107" s="15" t="s">
        <v>5</v>
      </c>
      <c r="K107" s="16">
        <f>K106/(1+$C$83)^K105</f>
        <v>-100000</v>
      </c>
      <c r="L107" s="16">
        <f>L106/(1+$L$92)^L105</f>
        <v>9523.8095238095229</v>
      </c>
      <c r="M107" s="16">
        <f t="shared" ref="M107:S107" si="2">M106/(1+$L$92)^M105</f>
        <v>9070.2947845804993</v>
      </c>
      <c r="N107" s="16">
        <f t="shared" si="2"/>
        <v>12957.56397797214</v>
      </c>
      <c r="O107" s="16">
        <f t="shared" si="2"/>
        <v>20567.561869797049</v>
      </c>
      <c r="P107" s="16">
        <f t="shared" si="2"/>
        <v>23505.784994053767</v>
      </c>
      <c r="Q107" s="16">
        <f t="shared" si="2"/>
        <v>18655.384915915693</v>
      </c>
      <c r="R107" s="16">
        <f t="shared" si="2"/>
        <v>14213.62660260243</v>
      </c>
      <c r="S107" s="16">
        <f t="shared" si="2"/>
        <v>6768.3936202868717</v>
      </c>
    </row>
    <row r="108" spans="1:20" ht="16" thickBot="1" x14ac:dyDescent="0.25"/>
    <row r="109" spans="1:20" ht="20" thickBot="1" x14ac:dyDescent="0.25">
      <c r="J109" s="41" t="s">
        <v>28</v>
      </c>
      <c r="K109" s="42"/>
      <c r="L109" s="81">
        <f>K106+L106</f>
        <v>-90000</v>
      </c>
      <c r="M109" s="81">
        <f>L109+M106</f>
        <v>-80000</v>
      </c>
      <c r="N109" s="81">
        <f>M109+N106</f>
        <v>-65000</v>
      </c>
      <c r="O109" s="81">
        <f t="shared" ref="O109:S109" si="3">N109+O106</f>
        <v>-40000</v>
      </c>
      <c r="P109" s="39">
        <f t="shared" si="3"/>
        <v>-10000</v>
      </c>
      <c r="Q109" s="40">
        <f t="shared" si="3"/>
        <v>15000</v>
      </c>
      <c r="R109" s="82">
        <f t="shared" si="3"/>
        <v>35000</v>
      </c>
      <c r="S109" s="82">
        <f t="shared" si="3"/>
        <v>45000</v>
      </c>
      <c r="T109" s="34"/>
    </row>
    <row r="111" spans="1:20" ht="20" thickBot="1" x14ac:dyDescent="0.25">
      <c r="Q111" s="7"/>
      <c r="R111" s="7"/>
      <c r="S111" s="7"/>
    </row>
    <row r="112" spans="1:20" ht="20" thickBot="1" x14ac:dyDescent="0.25">
      <c r="J112" s="41" t="s">
        <v>29</v>
      </c>
      <c r="K112" s="83"/>
      <c r="L112" s="81">
        <f>K107+L107</f>
        <v>-90476.190476190473</v>
      </c>
      <c r="M112" s="81">
        <f>L112+M107</f>
        <v>-81405.895691609971</v>
      </c>
      <c r="N112" s="81">
        <f>M112+N107</f>
        <v>-68448.331713637832</v>
      </c>
      <c r="O112" s="81">
        <f t="shared" ref="O112:Q112" si="4">N112+O107</f>
        <v>-47880.769843840782</v>
      </c>
      <c r="P112" s="81">
        <f t="shared" si="4"/>
        <v>-24374.984849787015</v>
      </c>
      <c r="Q112" s="85">
        <f t="shared" si="4"/>
        <v>-5719.5999338713227</v>
      </c>
      <c r="R112" s="40">
        <f>Q112+R107</f>
        <v>8494.0266687311068</v>
      </c>
      <c r="S112" s="84">
        <f>R112+S107</f>
        <v>15262.420289017979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1ECC6-837D-4DEE-8D20-00F78877AE71}">
  <dimension ref="A1:S12"/>
  <sheetViews>
    <sheetView workbookViewId="0">
      <selection activeCell="B13" sqref="B13"/>
    </sheetView>
  </sheetViews>
  <sheetFormatPr baseColWidth="10" defaultColWidth="8.83203125" defaultRowHeight="15" x14ac:dyDescent="0.2"/>
  <cols>
    <col min="2" max="2" width="45.33203125" customWidth="1"/>
    <col min="3" max="3" width="26.5" customWidth="1"/>
    <col min="10" max="10" width="44.5" customWidth="1"/>
    <col min="11" max="11" width="24.1640625" customWidth="1"/>
    <col min="12" max="12" width="22.83203125" customWidth="1"/>
    <col min="13" max="13" width="19.83203125" customWidth="1"/>
    <col min="14" max="17" width="14" bestFit="1" customWidth="1"/>
    <col min="18" max="18" width="22.5" customWidth="1"/>
    <col min="19" max="19" width="20.5" customWidth="1"/>
  </cols>
  <sheetData>
    <row r="1" spans="1:19" ht="19" x14ac:dyDescent="0.2">
      <c r="A1" s="5" t="s">
        <v>1</v>
      </c>
      <c r="B1" s="5"/>
      <c r="C1" s="7">
        <v>100000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0" thickBot="1" x14ac:dyDescent="0.25">
      <c r="A2" s="5" t="s">
        <v>2</v>
      </c>
      <c r="B2" s="5"/>
      <c r="C2" s="7">
        <v>10000</v>
      </c>
      <c r="D2" s="1"/>
      <c r="E2" s="1"/>
      <c r="F2" s="1"/>
      <c r="G2" s="1"/>
      <c r="H2" s="1"/>
      <c r="I2" s="1"/>
      <c r="J2" s="8" t="s">
        <v>3</v>
      </c>
      <c r="K2" s="9">
        <v>0</v>
      </c>
      <c r="L2" s="9">
        <v>1</v>
      </c>
      <c r="M2" s="9">
        <v>2</v>
      </c>
      <c r="N2" s="9">
        <v>3</v>
      </c>
      <c r="O2" s="9">
        <v>4</v>
      </c>
      <c r="P2" s="9">
        <v>5</v>
      </c>
      <c r="Q2" s="9">
        <v>6</v>
      </c>
      <c r="R2" s="9">
        <v>7</v>
      </c>
      <c r="S2" s="10">
        <v>8</v>
      </c>
    </row>
    <row r="3" spans="1:19" ht="20" thickTop="1" x14ac:dyDescent="0.2">
      <c r="A3" s="1"/>
      <c r="B3" s="1"/>
      <c r="C3" s="7">
        <v>10000</v>
      </c>
      <c r="D3" s="1"/>
      <c r="E3" s="1"/>
      <c r="F3" s="1"/>
      <c r="G3" s="1"/>
      <c r="H3" s="1"/>
      <c r="I3" s="1"/>
      <c r="J3" s="11" t="s">
        <v>4</v>
      </c>
      <c r="K3" s="12">
        <v>-75000</v>
      </c>
      <c r="L3" s="13">
        <v>15000</v>
      </c>
      <c r="M3" s="13">
        <v>10000</v>
      </c>
      <c r="N3" s="13">
        <v>15000</v>
      </c>
      <c r="O3" s="13">
        <v>20000</v>
      </c>
      <c r="P3" s="13">
        <v>15000</v>
      </c>
      <c r="Q3" s="13">
        <v>45000</v>
      </c>
      <c r="R3" s="13">
        <v>50000</v>
      </c>
      <c r="S3" s="14">
        <v>0</v>
      </c>
    </row>
    <row r="4" spans="1:19" ht="19" x14ac:dyDescent="0.2">
      <c r="A4" s="1"/>
      <c r="B4" s="1"/>
      <c r="C4" s="7">
        <v>15000</v>
      </c>
      <c r="D4" s="1"/>
      <c r="E4" s="1"/>
      <c r="F4" s="1"/>
      <c r="G4" s="1"/>
      <c r="H4" s="1"/>
      <c r="I4" s="1"/>
      <c r="J4" s="15" t="s">
        <v>5</v>
      </c>
      <c r="K4" s="16">
        <f>K3/(1+$C$10)^K2</f>
        <v>-75000</v>
      </c>
      <c r="L4" s="16">
        <f t="shared" ref="L4:S4" si="0">L3/(1+$C$10)^L2</f>
        <v>14285.714285714284</v>
      </c>
      <c r="M4" s="16">
        <f t="shared" si="0"/>
        <v>9070.2947845804993</v>
      </c>
      <c r="N4" s="16">
        <f t="shared" si="0"/>
        <v>12957.56397797214</v>
      </c>
      <c r="O4" s="16">
        <f t="shared" si="0"/>
        <v>16454.04949583764</v>
      </c>
      <c r="P4" s="16">
        <f t="shared" si="0"/>
        <v>11752.892497026884</v>
      </c>
      <c r="Q4" s="16">
        <f t="shared" si="0"/>
        <v>33579.692848648243</v>
      </c>
      <c r="R4" s="16">
        <f t="shared" si="0"/>
        <v>35534.066506506075</v>
      </c>
      <c r="S4" s="16">
        <f t="shared" si="0"/>
        <v>0</v>
      </c>
    </row>
    <row r="5" spans="1:19" ht="19" x14ac:dyDescent="0.2">
      <c r="A5" s="1"/>
      <c r="B5" s="1"/>
      <c r="C5" s="7">
        <v>25000</v>
      </c>
      <c r="D5" s="1"/>
      <c r="E5" s="1"/>
      <c r="F5" s="1"/>
      <c r="G5" s="1"/>
      <c r="H5" s="1"/>
      <c r="I5" s="1"/>
      <c r="L5" s="1"/>
      <c r="M5" s="1"/>
      <c r="N5" s="1"/>
      <c r="O5" s="1"/>
      <c r="P5" s="1"/>
      <c r="Q5" s="1"/>
      <c r="R5" s="1"/>
      <c r="S5" s="1"/>
    </row>
    <row r="6" spans="1:19" ht="19" x14ac:dyDescent="0.2">
      <c r="A6" s="1"/>
      <c r="B6" s="1"/>
      <c r="C6" s="7">
        <v>30000</v>
      </c>
      <c r="D6" s="1"/>
      <c r="E6" s="1"/>
      <c r="F6" s="1"/>
      <c r="G6" s="1"/>
      <c r="H6" s="1"/>
      <c r="I6" s="1"/>
      <c r="L6" s="1"/>
      <c r="M6" s="1"/>
      <c r="N6" s="1"/>
      <c r="O6" s="1"/>
      <c r="P6" s="1"/>
      <c r="Q6" s="1"/>
      <c r="R6" s="1"/>
      <c r="S6" s="1"/>
    </row>
    <row r="7" spans="1:19" ht="19" x14ac:dyDescent="0.2">
      <c r="A7" s="1"/>
      <c r="B7" s="1"/>
      <c r="C7" s="7">
        <v>25000</v>
      </c>
      <c r="D7" s="1"/>
      <c r="E7" s="1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</row>
    <row r="8" spans="1:19" ht="19" x14ac:dyDescent="0.2">
      <c r="A8" s="1"/>
      <c r="B8" s="1"/>
      <c r="C8" s="7">
        <v>20000</v>
      </c>
      <c r="D8" s="1"/>
      <c r="E8" s="1"/>
      <c r="F8" s="1"/>
      <c r="G8" s="1"/>
      <c r="H8" s="1"/>
      <c r="I8" s="1"/>
      <c r="J8" s="19" t="s">
        <v>6</v>
      </c>
      <c r="K8" s="20">
        <f>SUM(K4:S4)</f>
        <v>58634.274396285757</v>
      </c>
      <c r="L8" s="1"/>
      <c r="M8" s="1"/>
      <c r="N8" s="1"/>
      <c r="O8" s="1"/>
      <c r="P8" s="1"/>
      <c r="Q8" s="1"/>
      <c r="R8" s="1"/>
      <c r="S8" s="1"/>
    </row>
    <row r="9" spans="1:19" ht="20" thickBot="1" x14ac:dyDescent="0.25">
      <c r="A9" s="1"/>
      <c r="B9" s="1"/>
      <c r="C9" s="7">
        <v>10000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0" thickBot="1" x14ac:dyDescent="0.25">
      <c r="A10" s="5" t="s">
        <v>7</v>
      </c>
      <c r="B10" s="5"/>
      <c r="C10" s="4">
        <v>0.05</v>
      </c>
      <c r="D10" s="6" t="s">
        <v>8</v>
      </c>
      <c r="E10" s="6"/>
      <c r="F10" s="6"/>
      <c r="G10" s="6"/>
      <c r="H10" s="1"/>
      <c r="I10" s="1"/>
      <c r="J10" s="2" t="s">
        <v>9</v>
      </c>
      <c r="K10" s="3">
        <f>SUM(L4:S4)</f>
        <v>133634.27439628576</v>
      </c>
      <c r="L10" s="1"/>
      <c r="M10" s="1"/>
      <c r="N10" s="1"/>
      <c r="O10" s="1"/>
      <c r="P10" s="1"/>
      <c r="Q10" s="1"/>
      <c r="R10" s="1"/>
      <c r="S10" s="1"/>
    </row>
    <row r="11" spans="1:19" ht="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Linnertova Dagmar</dc:creator>
  <cp:keywords/>
  <dc:description/>
  <cp:lastModifiedBy>Dagmar Vágnerová Linnertová</cp:lastModifiedBy>
  <cp:revision/>
  <dcterms:created xsi:type="dcterms:W3CDTF">2023-04-04T06:38:45Z</dcterms:created>
  <dcterms:modified xsi:type="dcterms:W3CDTF">2024-03-19T08:27:54Z</dcterms:modified>
  <cp:category/>
  <cp:contentStatus/>
</cp:coreProperties>
</file>