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tulova\Downloads\"/>
    </mc:Choice>
  </mc:AlternateContent>
  <xr:revisionPtr revIDLastSave="0" documentId="8_{C2FA5998-DFC8-4CA6-97C5-D39B78ADD7E9}" xr6:coauthVersionLast="45" xr6:coauthVersionMax="45" xr10:uidLastSave="{00000000-0000-0000-0000-000000000000}"/>
  <bookViews>
    <workbookView xWindow="-120" yWindow="-120" windowWidth="25440" windowHeight="15390" xr2:uid="{00000000-000D-0000-FFFF-FFFF00000000}"/>
  </bookViews>
  <sheets>
    <sheet name="wsa" sheetId="3" r:id="rId1"/>
    <sheet name="topsis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3" i="4" l="1"/>
  <c r="C19" i="4" s="1"/>
  <c r="C29" i="4" s="1"/>
  <c r="E13" i="4"/>
  <c r="E17" i="4" s="1"/>
  <c r="E27" i="4" s="1"/>
  <c r="B13" i="4"/>
  <c r="B18" i="4" s="1"/>
  <c r="B28" i="4" s="1"/>
  <c r="C12" i="4"/>
  <c r="D12" i="4"/>
  <c r="D13" i="4" s="1"/>
  <c r="E12" i="4"/>
  <c r="F12" i="4"/>
  <c r="F13" i="4" s="1"/>
  <c r="B12" i="4"/>
  <c r="D11" i="3"/>
  <c r="K6" i="3" s="1"/>
  <c r="F11" i="3"/>
  <c r="M7" i="3" s="1"/>
  <c r="C11" i="3"/>
  <c r="J7" i="3" s="1"/>
  <c r="G10" i="3"/>
  <c r="G11" i="3" s="1"/>
  <c r="D10" i="3"/>
  <c r="E10" i="3"/>
  <c r="E11" i="3" s="1"/>
  <c r="F10" i="3"/>
  <c r="C10" i="3"/>
  <c r="D19" i="4" l="1"/>
  <c r="D29" i="4" s="1"/>
  <c r="D21" i="4"/>
  <c r="D31" i="4" s="1"/>
  <c r="D18" i="4"/>
  <c r="D28" i="4" s="1"/>
  <c r="D20" i="4"/>
  <c r="D30" i="4" s="1"/>
  <c r="D17" i="4"/>
  <c r="D27" i="4" s="1"/>
  <c r="E33" i="4"/>
  <c r="F20" i="4"/>
  <c r="F30" i="4" s="1"/>
  <c r="F17" i="4"/>
  <c r="F27" i="4" s="1"/>
  <c r="F19" i="4"/>
  <c r="F29" i="4" s="1"/>
  <c r="F21" i="4"/>
  <c r="F31" i="4" s="1"/>
  <c r="F18" i="4"/>
  <c r="F28" i="4" s="1"/>
  <c r="E20" i="4"/>
  <c r="E30" i="4" s="1"/>
  <c r="B19" i="4"/>
  <c r="B29" i="4" s="1"/>
  <c r="C17" i="4"/>
  <c r="C27" i="4" s="1"/>
  <c r="B21" i="4"/>
  <c r="B31" i="4" s="1"/>
  <c r="C20" i="4"/>
  <c r="C30" i="4" s="1"/>
  <c r="E18" i="4"/>
  <c r="E28" i="4" s="1"/>
  <c r="E21" i="4"/>
  <c r="E31" i="4" s="1"/>
  <c r="B20" i="4"/>
  <c r="B30" i="4" s="1"/>
  <c r="C18" i="4"/>
  <c r="C28" i="4" s="1"/>
  <c r="B17" i="4"/>
  <c r="B27" i="4" s="1"/>
  <c r="C21" i="4"/>
  <c r="C31" i="4" s="1"/>
  <c r="E19" i="4"/>
  <c r="E29" i="4" s="1"/>
  <c r="E32" i="4" s="1"/>
  <c r="L8" i="3"/>
  <c r="L9" i="3"/>
  <c r="L6" i="3"/>
  <c r="L5" i="3"/>
  <c r="L7" i="3"/>
  <c r="O7" i="3"/>
  <c r="N6" i="3"/>
  <c r="N7" i="3"/>
  <c r="N8" i="3"/>
  <c r="N9" i="3"/>
  <c r="N5" i="3"/>
  <c r="J6" i="3"/>
  <c r="O6" i="3" s="1"/>
  <c r="M6" i="3"/>
  <c r="M5" i="3"/>
  <c r="M9" i="3"/>
  <c r="K5" i="3"/>
  <c r="K9" i="3"/>
  <c r="J9" i="3"/>
  <c r="O9" i="3" s="1"/>
  <c r="M8" i="3"/>
  <c r="K8" i="3"/>
  <c r="J5" i="3"/>
  <c r="J8" i="3"/>
  <c r="O8" i="3" s="1"/>
  <c r="K7" i="3"/>
  <c r="B32" i="4" l="1"/>
  <c r="B33" i="4"/>
  <c r="D33" i="4"/>
  <c r="D32" i="4"/>
  <c r="H31" i="4"/>
  <c r="I31" i="4" s="1"/>
  <c r="G31" i="4"/>
  <c r="C33" i="4"/>
  <c r="H30" i="4" s="1"/>
  <c r="C32" i="4"/>
  <c r="G30" i="4" s="1"/>
  <c r="F32" i="4"/>
  <c r="F33" i="4"/>
  <c r="O5" i="3"/>
  <c r="I30" i="4" l="1"/>
  <c r="G27" i="4"/>
  <c r="G28" i="4"/>
  <c r="H29" i="4"/>
  <c r="G29" i="4"/>
  <c r="H28" i="4"/>
  <c r="H27" i="4"/>
  <c r="I27" i="4" s="1"/>
  <c r="I28" i="4" l="1"/>
  <c r="I29" i="4"/>
</calcChain>
</file>

<file path=xl/sharedStrings.xml><?xml version="1.0" encoding="utf-8"?>
<sst xmlns="http://schemas.openxmlformats.org/spreadsheetml/2006/main" count="81" uniqueCount="25">
  <si>
    <t>max</t>
  </si>
  <si>
    <t>min</t>
  </si>
  <si>
    <t>ideal</t>
  </si>
  <si>
    <t>bazal</t>
  </si>
  <si>
    <t>index c_i</t>
  </si>
  <si>
    <t>income (USD)</t>
  </si>
  <si>
    <t>housing expediture (%)</t>
  </si>
  <si>
    <t>employment rate (%)</t>
  </si>
  <si>
    <t>life expectancy</t>
  </si>
  <si>
    <t>homicide rate</t>
  </si>
  <si>
    <t>Czech Republik</t>
  </si>
  <si>
    <t>Austria</t>
  </si>
  <si>
    <t>Germany</t>
  </si>
  <si>
    <t>Poland</t>
  </si>
  <si>
    <t>Slovak Republic</t>
  </si>
  <si>
    <t>weight</t>
  </si>
  <si>
    <t>utility</t>
  </si>
  <si>
    <t>total utility</t>
  </si>
  <si>
    <t>rank</t>
  </si>
  <si>
    <t>d+</t>
  </si>
  <si>
    <t>d-</t>
  </si>
  <si>
    <t>sum of squares</t>
  </si>
  <si>
    <t>length</t>
  </si>
  <si>
    <t>normalized matrix</t>
  </si>
  <si>
    <t>weighted matrix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</si>
</sst>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/>
    <xf numFmtId="0" fontId="0" fillId="0" borderId="2" xfId="0" applyFill="1" applyBorder="1"/>
    <xf numFmtId="0" fontId="0" fillId="2" borderId="0" xfId="0" applyFill="1"/>
    <xf numFmtId="0" fontId="0" fillId="2" borderId="0" xfId="0" applyFill="1"/>
    <xf numFmtId="0" fontId="0" fillId="2" borderId="0" xfId="0" applyFill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0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2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P11"/>
  <sheetViews>
    <sheetView tabSelected="1" topLeftCell="B1" zoomScale="136" zoomScaleNormal="136" workbookViewId="0">
      <selection activeCell="C5" sqref="C5:G9"/>
    </sheetView>
  </sheetViews>
  <sheetFormatPr defaultRowHeight="15" x14ac:dyDescent="0.25"/>
  <sheetData>
    <row r="2" spans="2:16" x14ac:dyDescent="0.25">
      <c r="I2" t="s">
        <v>16</v>
      </c>
    </row>
    <row r="3" spans="2:16" x14ac:dyDescent="0.25">
      <c r="C3" t="s">
        <v>0</v>
      </c>
      <c r="D3" t="s">
        <v>1</v>
      </c>
      <c r="E3" t="s">
        <v>0</v>
      </c>
      <c r="F3" t="s">
        <v>0</v>
      </c>
      <c r="G3" t="s">
        <v>1</v>
      </c>
      <c r="J3" t="s">
        <v>0</v>
      </c>
      <c r="K3" t="s">
        <v>1</v>
      </c>
      <c r="L3" t="s">
        <v>0</v>
      </c>
      <c r="M3" t="s">
        <v>0</v>
      </c>
      <c r="N3" t="s">
        <v>1</v>
      </c>
      <c r="O3" t="s">
        <v>17</v>
      </c>
    </row>
    <row r="4" spans="2:16" ht="15.75" thickBot="1" x14ac:dyDescent="0.3">
      <c r="C4" s="3" t="s">
        <v>5</v>
      </c>
      <c r="D4" s="3" t="s">
        <v>6</v>
      </c>
      <c r="E4" s="3" t="s">
        <v>7</v>
      </c>
      <c r="F4" s="3" t="s">
        <v>8</v>
      </c>
      <c r="G4" s="3" t="s">
        <v>9</v>
      </c>
      <c r="J4" s="4" t="s">
        <v>5</v>
      </c>
      <c r="K4" s="4" t="s">
        <v>6</v>
      </c>
      <c r="L4" s="4" t="s">
        <v>7</v>
      </c>
      <c r="M4" s="4" t="s">
        <v>8</v>
      </c>
      <c r="N4" s="4" t="s">
        <v>9</v>
      </c>
      <c r="P4" t="s">
        <v>18</v>
      </c>
    </row>
    <row r="5" spans="2:16" ht="15.75" thickBot="1" x14ac:dyDescent="0.3">
      <c r="B5" s="5" t="s">
        <v>10</v>
      </c>
      <c r="C5" s="6">
        <v>21103</v>
      </c>
      <c r="D5" s="7">
        <v>24</v>
      </c>
      <c r="E5" s="7">
        <v>72</v>
      </c>
      <c r="F5" s="7">
        <v>78.7</v>
      </c>
      <c r="G5" s="8">
        <v>0.8</v>
      </c>
      <c r="I5" s="15" t="s">
        <v>10</v>
      </c>
      <c r="J5" s="1">
        <f t="shared" ref="J5:J9" si="0">(C5-C$11)/(C$10-C$11)</f>
        <v>0.14898955648989556</v>
      </c>
      <c r="K5" s="1">
        <f>(D5-D$11)/(D$10-D$11)</f>
        <v>0</v>
      </c>
      <c r="L5" s="1">
        <f>(E5-E$11)/(E$10-E$11)</f>
        <v>0.7</v>
      </c>
      <c r="M5" s="1">
        <f>(F5-F$11)/(F$10-F$11)</f>
        <v>0.43478260869565272</v>
      </c>
      <c r="N5" s="1">
        <f>(G5-G$11)/(G$10-G$11)</f>
        <v>0.55555555555555558</v>
      </c>
      <c r="O5" s="2">
        <f>SUMPRODUCT(J5:N5,$J$11:$N$11)</f>
        <v>0.30372410717347303</v>
      </c>
      <c r="P5">
        <v>3</v>
      </c>
    </row>
    <row r="6" spans="2:16" ht="15.75" thickBot="1" x14ac:dyDescent="0.3">
      <c r="B6" s="5" t="s">
        <v>11</v>
      </c>
      <c r="C6" s="9">
        <v>32544</v>
      </c>
      <c r="D6" s="10">
        <v>21</v>
      </c>
      <c r="E6" s="10">
        <v>72</v>
      </c>
      <c r="F6" s="10">
        <v>81.3</v>
      </c>
      <c r="G6" s="11">
        <v>0.4</v>
      </c>
      <c r="I6" s="15" t="s">
        <v>11</v>
      </c>
      <c r="J6" s="1">
        <f t="shared" si="0"/>
        <v>0.92486097924860977</v>
      </c>
      <c r="K6" s="1">
        <f t="shared" ref="K6:K9" si="1">(D6-D$11)/(D$10-D$11)</f>
        <v>0.75</v>
      </c>
      <c r="L6" s="1">
        <f t="shared" ref="L6:L9" si="2">(E6-E$11)/(E$10-E$11)</f>
        <v>0.7</v>
      </c>
      <c r="M6" s="1">
        <f t="shared" ref="M6:M9" si="3">(F6-F$11)/(F$10-F$11)</f>
        <v>1</v>
      </c>
      <c r="N6" s="1">
        <f t="shared" ref="N6:N9" si="4">(G6-G$11)/(G$10-G$11)</f>
        <v>1</v>
      </c>
      <c r="O6" s="2">
        <f t="shared" ref="O6:O9" si="5">SUMPRODUCT(J6:N6,$J$11:$N$11)</f>
        <v>0.85329626113296264</v>
      </c>
      <c r="P6">
        <v>2</v>
      </c>
    </row>
    <row r="7" spans="2:16" ht="15.75" thickBot="1" x14ac:dyDescent="0.3">
      <c r="B7" s="5" t="s">
        <v>12</v>
      </c>
      <c r="C7" s="9">
        <v>33652</v>
      </c>
      <c r="D7" s="10">
        <v>20</v>
      </c>
      <c r="E7" s="10">
        <v>75</v>
      </c>
      <c r="F7" s="10">
        <v>80.7</v>
      </c>
      <c r="G7" s="11">
        <v>0.4</v>
      </c>
      <c r="I7" s="15" t="s">
        <v>12</v>
      </c>
      <c r="J7" s="1">
        <f t="shared" si="0"/>
        <v>1</v>
      </c>
      <c r="K7" s="1">
        <f t="shared" si="1"/>
        <v>1</v>
      </c>
      <c r="L7" s="1">
        <f t="shared" si="2"/>
        <v>1</v>
      </c>
      <c r="M7" s="1">
        <f t="shared" si="3"/>
        <v>0.86956521739130543</v>
      </c>
      <c r="N7" s="1">
        <f t="shared" si="4"/>
        <v>1</v>
      </c>
      <c r="O7" s="2">
        <f t="shared" si="5"/>
        <v>0.97391304347826113</v>
      </c>
      <c r="P7">
        <v>1</v>
      </c>
    </row>
    <row r="8" spans="2:16" ht="15.75" thickBot="1" x14ac:dyDescent="0.3">
      <c r="B8" s="5" t="s">
        <v>13</v>
      </c>
      <c r="C8" s="9">
        <v>18906</v>
      </c>
      <c r="D8" s="10">
        <v>23</v>
      </c>
      <c r="E8" s="10">
        <v>65</v>
      </c>
      <c r="F8" s="10">
        <v>76.7</v>
      </c>
      <c r="G8" s="11">
        <v>0.8</v>
      </c>
      <c r="I8" s="15" t="s">
        <v>13</v>
      </c>
      <c r="J8" s="1">
        <f t="shared" si="0"/>
        <v>0</v>
      </c>
      <c r="K8" s="1">
        <f t="shared" si="1"/>
        <v>0.25</v>
      </c>
      <c r="L8" s="1">
        <f t="shared" si="2"/>
        <v>0</v>
      </c>
      <c r="M8" s="1">
        <f t="shared" si="3"/>
        <v>0</v>
      </c>
      <c r="N8" s="1">
        <f t="shared" si="4"/>
        <v>0.55555555555555558</v>
      </c>
      <c r="O8" s="2">
        <f t="shared" si="5"/>
        <v>0.1037037037037037</v>
      </c>
      <c r="P8">
        <v>4</v>
      </c>
    </row>
    <row r="9" spans="2:16" x14ac:dyDescent="0.25">
      <c r="B9" s="5" t="s">
        <v>14</v>
      </c>
      <c r="C9" s="12">
        <v>20256</v>
      </c>
      <c r="D9" s="13">
        <v>24</v>
      </c>
      <c r="E9" s="13">
        <v>65</v>
      </c>
      <c r="F9" s="13">
        <v>77.599999999999994</v>
      </c>
      <c r="G9" s="14">
        <v>1.3</v>
      </c>
      <c r="I9" s="15" t="s">
        <v>14</v>
      </c>
      <c r="J9" s="1">
        <f t="shared" si="0"/>
        <v>9.1550250915502507E-2</v>
      </c>
      <c r="K9" s="1">
        <f t="shared" si="1"/>
        <v>0</v>
      </c>
      <c r="L9" s="1">
        <f t="shared" si="2"/>
        <v>0</v>
      </c>
      <c r="M9" s="1">
        <f t="shared" si="3"/>
        <v>0.19565217391304188</v>
      </c>
      <c r="N9" s="1">
        <f t="shared" si="4"/>
        <v>0</v>
      </c>
      <c r="O9" s="2">
        <f t="shared" si="5"/>
        <v>6.3543835026742379E-2</v>
      </c>
      <c r="P9">
        <v>5</v>
      </c>
    </row>
    <row r="10" spans="2:16" x14ac:dyDescent="0.25">
      <c r="B10" t="s">
        <v>2</v>
      </c>
      <c r="C10">
        <f>MAX(C5:C9)</f>
        <v>33652</v>
      </c>
      <c r="D10">
        <f>MIN(D5:D9)</f>
        <v>20</v>
      </c>
      <c r="E10">
        <f t="shared" ref="E10:F10" si="6">MAX(E5:E9)</f>
        <v>75</v>
      </c>
      <c r="F10">
        <f t="shared" si="6"/>
        <v>81.3</v>
      </c>
      <c r="G10">
        <f>MIN(G5:G9)</f>
        <v>0.4</v>
      </c>
    </row>
    <row r="11" spans="2:16" x14ac:dyDescent="0.25">
      <c r="B11" t="s">
        <v>3</v>
      </c>
      <c r="C11">
        <f>MIN(C5:C10)</f>
        <v>18906</v>
      </c>
      <c r="D11">
        <f>MAX(D5:D10)</f>
        <v>24</v>
      </c>
      <c r="E11">
        <f t="shared" ref="E11:F11" si="7">MIN(E5:E10)</f>
        <v>65</v>
      </c>
      <c r="F11">
        <f t="shared" si="7"/>
        <v>76.7</v>
      </c>
      <c r="G11">
        <f>MAX(G5:G10)</f>
        <v>1.3</v>
      </c>
      <c r="I11" t="s">
        <v>15</v>
      </c>
      <c r="J11">
        <v>0.26666666666666666</v>
      </c>
      <c r="K11">
        <v>0.26666666666666666</v>
      </c>
      <c r="L11">
        <v>0.2</v>
      </c>
      <c r="M11">
        <v>0.2</v>
      </c>
      <c r="N11">
        <v>6.6666666666666666E-2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EF7C0C-4FBA-4D22-BABA-F3DAF6DB0B27}">
  <dimension ref="A4:J33"/>
  <sheetViews>
    <sheetView workbookViewId="0">
      <selection activeCell="K21" sqref="K21"/>
    </sheetView>
  </sheetViews>
  <sheetFormatPr defaultRowHeight="15" x14ac:dyDescent="0.25"/>
  <cols>
    <col min="2" max="2" width="11" bestFit="1" customWidth="1"/>
  </cols>
  <sheetData>
    <row r="4" spans="1:6" x14ac:dyDescent="0.25">
      <c r="B4" t="s">
        <v>0</v>
      </c>
      <c r="C4" t="s">
        <v>1</v>
      </c>
      <c r="D4" t="s">
        <v>0</v>
      </c>
      <c r="E4" t="s">
        <v>0</v>
      </c>
      <c r="F4" t="s">
        <v>1</v>
      </c>
    </row>
    <row r="5" spans="1:6" x14ac:dyDescent="0.25">
      <c r="B5" s="15" t="s">
        <v>5</v>
      </c>
      <c r="C5" s="15" t="s">
        <v>6</v>
      </c>
      <c r="D5" s="15" t="s">
        <v>7</v>
      </c>
      <c r="E5" s="15" t="s">
        <v>8</v>
      </c>
      <c r="F5" s="15" t="s">
        <v>9</v>
      </c>
    </row>
    <row r="6" spans="1:6" x14ac:dyDescent="0.25">
      <c r="A6" s="15" t="s">
        <v>10</v>
      </c>
      <c r="B6" s="6">
        <v>21103</v>
      </c>
      <c r="C6" s="7">
        <v>24</v>
      </c>
      <c r="D6" s="7">
        <v>72</v>
      </c>
      <c r="E6" s="7">
        <v>78.7</v>
      </c>
      <c r="F6" s="8">
        <v>0.8</v>
      </c>
    </row>
    <row r="7" spans="1:6" x14ac:dyDescent="0.25">
      <c r="A7" s="15" t="s">
        <v>11</v>
      </c>
      <c r="B7" s="9">
        <v>32544</v>
      </c>
      <c r="C7" s="10">
        <v>21</v>
      </c>
      <c r="D7" s="10">
        <v>72</v>
      </c>
      <c r="E7" s="10">
        <v>81.3</v>
      </c>
      <c r="F7" s="11">
        <v>0.4</v>
      </c>
    </row>
    <row r="8" spans="1:6" x14ac:dyDescent="0.25">
      <c r="A8" s="15" t="s">
        <v>12</v>
      </c>
      <c r="B8" s="9">
        <v>33652</v>
      </c>
      <c r="C8" s="10">
        <v>20</v>
      </c>
      <c r="D8" s="10">
        <v>75</v>
      </c>
      <c r="E8" s="10">
        <v>80.7</v>
      </c>
      <c r="F8" s="11">
        <v>0.4</v>
      </c>
    </row>
    <row r="9" spans="1:6" x14ac:dyDescent="0.25">
      <c r="A9" s="15" t="s">
        <v>13</v>
      </c>
      <c r="B9" s="9">
        <v>18906</v>
      </c>
      <c r="C9" s="10">
        <v>23</v>
      </c>
      <c r="D9" s="10">
        <v>65</v>
      </c>
      <c r="E9" s="10">
        <v>76.7</v>
      </c>
      <c r="F9" s="11">
        <v>0.8</v>
      </c>
    </row>
    <row r="10" spans="1:6" x14ac:dyDescent="0.25">
      <c r="A10" s="15" t="s">
        <v>14</v>
      </c>
      <c r="B10" s="12">
        <v>20256</v>
      </c>
      <c r="C10" s="13">
        <v>24</v>
      </c>
      <c r="D10" s="13">
        <v>65</v>
      </c>
      <c r="E10" s="13">
        <v>77.599999999999994</v>
      </c>
      <c r="F10" s="14">
        <v>1.3</v>
      </c>
    </row>
    <row r="12" spans="1:6" x14ac:dyDescent="0.25">
      <c r="A12" t="s">
        <v>21</v>
      </c>
      <c r="B12">
        <f>SUMSQ(B6:B10)</f>
        <v>3404648021</v>
      </c>
      <c r="C12">
        <f t="shared" ref="C12:F12" si="0">SUMSQ(C6:C10)</f>
        <v>2522</v>
      </c>
      <c r="D12">
        <f t="shared" si="0"/>
        <v>24443</v>
      </c>
      <c r="E12">
        <f t="shared" si="0"/>
        <v>31220.52</v>
      </c>
      <c r="F12">
        <f t="shared" si="0"/>
        <v>3.2900000000000005</v>
      </c>
    </row>
    <row r="13" spans="1:6" x14ac:dyDescent="0.25">
      <c r="A13" t="s">
        <v>22</v>
      </c>
      <c r="B13">
        <f>SQRT(B12)</f>
        <v>58349.361787426606</v>
      </c>
      <c r="C13">
        <f t="shared" ref="C13:F13" si="1">SQRT(C12)</f>
        <v>50.219518117958877</v>
      </c>
      <c r="D13">
        <f t="shared" si="1"/>
        <v>156.34257257701756</v>
      </c>
      <c r="E13">
        <f t="shared" si="1"/>
        <v>176.69329359090005</v>
      </c>
      <c r="F13">
        <f t="shared" si="1"/>
        <v>1.8138357147217055</v>
      </c>
    </row>
    <row r="15" spans="1:6" x14ac:dyDescent="0.25">
      <c r="A15" t="s">
        <v>23</v>
      </c>
    </row>
    <row r="16" spans="1:6" ht="15.75" thickBot="1" x14ac:dyDescent="0.3">
      <c r="B16" s="15" t="s">
        <v>5</v>
      </c>
      <c r="C16" s="15" t="s">
        <v>6</v>
      </c>
      <c r="D16" s="15" t="s">
        <v>7</v>
      </c>
      <c r="E16" s="15" t="s">
        <v>8</v>
      </c>
      <c r="F16" s="15" t="s">
        <v>9</v>
      </c>
    </row>
    <row r="17" spans="1:10" ht="15.75" thickBot="1" x14ac:dyDescent="0.3">
      <c r="A17" s="15" t="s">
        <v>10</v>
      </c>
      <c r="B17" s="1">
        <f>B6/B$13</f>
        <v>0.36166633796065573</v>
      </c>
      <c r="C17" s="1">
        <f t="shared" ref="C17:F17" si="2">C6/C$13</f>
        <v>0.47790183776011619</v>
      </c>
      <c r="D17" s="1">
        <f t="shared" si="2"/>
        <v>0.46052715401322514</v>
      </c>
      <c r="E17" s="1">
        <f t="shared" si="2"/>
        <v>0.44540456743205536</v>
      </c>
      <c r="F17" s="1">
        <f t="shared" si="2"/>
        <v>0.441054277135977</v>
      </c>
    </row>
    <row r="18" spans="1:10" ht="15.75" thickBot="1" x14ac:dyDescent="0.3">
      <c r="A18" s="15" t="s">
        <v>11</v>
      </c>
      <c r="B18" s="1">
        <f t="shared" ref="B18:F18" si="3">B7/B$13</f>
        <v>0.5577438896171909</v>
      </c>
      <c r="C18" s="1">
        <f t="shared" si="3"/>
        <v>0.41816410804010168</v>
      </c>
      <c r="D18" s="1">
        <f t="shared" si="3"/>
        <v>0.46052715401322514</v>
      </c>
      <c r="E18" s="1">
        <f t="shared" si="3"/>
        <v>0.46011933077796824</v>
      </c>
      <c r="F18" s="1">
        <f t="shared" si="3"/>
        <v>0.2205271385679885</v>
      </c>
    </row>
    <row r="19" spans="1:10" ht="15.75" thickBot="1" x14ac:dyDescent="0.3">
      <c r="A19" s="15" t="s">
        <v>12</v>
      </c>
      <c r="B19" s="1">
        <f t="shared" ref="B19:F19" si="4">B8/B$13</f>
        <v>0.57673295763881849</v>
      </c>
      <c r="C19" s="1">
        <f t="shared" si="4"/>
        <v>0.39825153146676351</v>
      </c>
      <c r="D19" s="1">
        <f t="shared" si="4"/>
        <v>0.47971578543044285</v>
      </c>
      <c r="E19" s="1">
        <f t="shared" si="4"/>
        <v>0.45672361615968066</v>
      </c>
      <c r="F19" s="1">
        <f t="shared" si="4"/>
        <v>0.2205271385679885</v>
      </c>
    </row>
    <row r="20" spans="1:10" ht="15.75" thickBot="1" x14ac:dyDescent="0.3">
      <c r="A20" s="15" t="s">
        <v>13</v>
      </c>
      <c r="B20" s="1">
        <f t="shared" ref="B20:F20" si="5">B9/B$13</f>
        <v>0.32401382673004581</v>
      </c>
      <c r="C20" s="1">
        <f t="shared" si="5"/>
        <v>0.45798926118677802</v>
      </c>
      <c r="D20" s="1">
        <f t="shared" si="5"/>
        <v>0.4157536807063838</v>
      </c>
      <c r="E20" s="1">
        <f t="shared" si="5"/>
        <v>0.43408551870443007</v>
      </c>
      <c r="F20" s="1">
        <f t="shared" si="5"/>
        <v>0.441054277135977</v>
      </c>
    </row>
    <row r="21" spans="1:10" x14ac:dyDescent="0.25">
      <c r="A21" s="15" t="s">
        <v>14</v>
      </c>
      <c r="B21" s="1">
        <f t="shared" ref="B21:F21" si="6">B10/B$13</f>
        <v>0.34715032657589168</v>
      </c>
      <c r="C21" s="1">
        <f t="shared" si="6"/>
        <v>0.47790183776011619</v>
      </c>
      <c r="D21" s="1">
        <f t="shared" si="6"/>
        <v>0.4157536807063838</v>
      </c>
      <c r="E21" s="1">
        <f t="shared" si="6"/>
        <v>0.43917909063186145</v>
      </c>
      <c r="F21" s="1">
        <f t="shared" si="6"/>
        <v>0.71671320034596264</v>
      </c>
    </row>
    <row r="23" spans="1:10" x14ac:dyDescent="0.25">
      <c r="A23" t="s">
        <v>15</v>
      </c>
      <c r="B23">
        <v>0.26666666666666666</v>
      </c>
      <c r="C23">
        <v>0.26666666666666666</v>
      </c>
      <c r="D23">
        <v>0.2</v>
      </c>
      <c r="E23">
        <v>0.2</v>
      </c>
      <c r="F23">
        <v>6.6666666666666666E-2</v>
      </c>
    </row>
    <row r="25" spans="1:10" x14ac:dyDescent="0.25">
      <c r="A25" t="s">
        <v>24</v>
      </c>
    </row>
    <row r="26" spans="1:10" x14ac:dyDescent="0.25">
      <c r="B26" s="15" t="s">
        <v>5</v>
      </c>
      <c r="C26" s="15" t="s">
        <v>6</v>
      </c>
      <c r="D26" s="15" t="s">
        <v>7</v>
      </c>
      <c r="E26" s="15" t="s">
        <v>8</v>
      </c>
      <c r="F26" s="15" t="s">
        <v>9</v>
      </c>
      <c r="G26" t="s">
        <v>19</v>
      </c>
      <c r="H26" t="s">
        <v>20</v>
      </c>
      <c r="I26" t="s">
        <v>4</v>
      </c>
    </row>
    <row r="27" spans="1:10" x14ac:dyDescent="0.25">
      <c r="A27" s="15" t="s">
        <v>10</v>
      </c>
      <c r="B27">
        <f>B17*B$23</f>
        <v>9.644435678950819E-2</v>
      </c>
      <c r="C27">
        <f t="shared" ref="C27:F27" si="7">C17*C$23</f>
        <v>0.12744049006936431</v>
      </c>
      <c r="D27">
        <f t="shared" si="7"/>
        <v>9.2105430802645036E-2</v>
      </c>
      <c r="E27">
        <f t="shared" si="7"/>
        <v>8.9080913486411076E-2</v>
      </c>
      <c r="F27">
        <f t="shared" si="7"/>
        <v>2.9403618475731801E-2</v>
      </c>
      <c r="G27">
        <f>SQRT(SUMXMY2(B27:F27,B$32:F$32))</f>
        <v>6.3085829521641948E-2</v>
      </c>
      <c r="H27">
        <f>SQRT(SUMXMY2(B27:F27,B$33:F$33))</f>
        <v>2.2887773597984978E-2</v>
      </c>
      <c r="I27">
        <f>H27/(G27+H27)</f>
        <v>0.26621861556899112</v>
      </c>
      <c r="J27">
        <v>3</v>
      </c>
    </row>
    <row r="28" spans="1:10" x14ac:dyDescent="0.25">
      <c r="A28" s="15" t="s">
        <v>11</v>
      </c>
      <c r="B28">
        <f t="shared" ref="B28:F31" si="8">B18*B$23</f>
        <v>0.14873170389791757</v>
      </c>
      <c r="C28">
        <f t="shared" si="8"/>
        <v>0.11151042881069378</v>
      </c>
      <c r="D28">
        <f t="shared" si="8"/>
        <v>9.2105430802645036E-2</v>
      </c>
      <c r="E28">
        <f t="shared" si="8"/>
        <v>9.2023866155593659E-2</v>
      </c>
      <c r="F28">
        <f t="shared" si="8"/>
        <v>1.47018092378659E-2</v>
      </c>
      <c r="G28">
        <f t="shared" ref="G28:G31" si="9">SQRT(SUMXMY2(B28:F28,B$32:F$32))</f>
        <v>8.2804612708062345E-3</v>
      </c>
      <c r="H28">
        <f t="shared" ref="H28:H31" si="10">SQRT(SUMXMY2(B28:F28,B$33:F$33))</f>
        <v>7.3075785192554088E-2</v>
      </c>
      <c r="I28">
        <f t="shared" ref="I28:I31" si="11">H28/(G28+H28)</f>
        <v>0.89821972336770206</v>
      </c>
      <c r="J28">
        <v>2</v>
      </c>
    </row>
    <row r="29" spans="1:10" x14ac:dyDescent="0.25">
      <c r="A29" s="15" t="s">
        <v>12</v>
      </c>
      <c r="B29">
        <f t="shared" si="8"/>
        <v>0.15379545537035161</v>
      </c>
      <c r="C29">
        <f t="shared" si="8"/>
        <v>0.10620040839113694</v>
      </c>
      <c r="D29">
        <f t="shared" si="8"/>
        <v>9.5943157086088582E-2</v>
      </c>
      <c r="E29">
        <f t="shared" si="8"/>
        <v>9.134472323193614E-2</v>
      </c>
      <c r="F29">
        <f t="shared" si="8"/>
        <v>1.47018092378659E-2</v>
      </c>
      <c r="G29">
        <f t="shared" si="9"/>
        <v>6.7914292365751916E-4</v>
      </c>
      <c r="H29">
        <f t="shared" si="10"/>
        <v>7.9190667331599796E-2</v>
      </c>
      <c r="I29">
        <f t="shared" si="11"/>
        <v>0.99149687570951983</v>
      </c>
      <c r="J29">
        <v>1</v>
      </c>
    </row>
    <row r="30" spans="1:10" x14ac:dyDescent="0.25">
      <c r="A30" s="15" t="s">
        <v>13</v>
      </c>
      <c r="B30">
        <f t="shared" si="8"/>
        <v>8.6403687128012219E-2</v>
      </c>
      <c r="C30">
        <f t="shared" si="8"/>
        <v>0.12213046964980746</v>
      </c>
      <c r="D30">
        <f t="shared" si="8"/>
        <v>8.3150736141276771E-2</v>
      </c>
      <c r="E30">
        <f t="shared" si="8"/>
        <v>8.6817103740886026E-2</v>
      </c>
      <c r="F30">
        <f t="shared" si="8"/>
        <v>2.9403618475731801E-2</v>
      </c>
      <c r="G30">
        <f t="shared" si="9"/>
        <v>7.2127088405627815E-2</v>
      </c>
      <c r="H30">
        <f t="shared" si="10"/>
        <v>1.9129037059799212E-2</v>
      </c>
      <c r="I30">
        <f t="shared" si="11"/>
        <v>0.20961921144730578</v>
      </c>
      <c r="J30">
        <v>4</v>
      </c>
    </row>
    <row r="31" spans="1:10" x14ac:dyDescent="0.25">
      <c r="A31" s="15" t="s">
        <v>14</v>
      </c>
      <c r="B31">
        <f t="shared" si="8"/>
        <v>9.2573420420237779E-2</v>
      </c>
      <c r="C31">
        <f t="shared" si="8"/>
        <v>0.12744049006936431</v>
      </c>
      <c r="D31">
        <f t="shared" si="8"/>
        <v>8.3150736141276771E-2</v>
      </c>
      <c r="E31">
        <f t="shared" si="8"/>
        <v>8.7835818126372298E-2</v>
      </c>
      <c r="F31">
        <f t="shared" si="8"/>
        <v>4.7780880023064173E-2</v>
      </c>
      <c r="G31">
        <f t="shared" si="9"/>
        <v>7.399114363940601E-2</v>
      </c>
      <c r="H31">
        <f t="shared" si="10"/>
        <v>6.2532701761872662E-3</v>
      </c>
      <c r="I31">
        <f t="shared" si="11"/>
        <v>7.7927794332919867E-2</v>
      </c>
      <c r="J31">
        <v>5</v>
      </c>
    </row>
    <row r="32" spans="1:10" x14ac:dyDescent="0.25">
      <c r="A32" t="s">
        <v>2</v>
      </c>
      <c r="B32">
        <f>MAX(B27:B31)</f>
        <v>0.15379545537035161</v>
      </c>
      <c r="C32">
        <f>MIN(C27:C31)</f>
        <v>0.10620040839113694</v>
      </c>
      <c r="D32">
        <f t="shared" ref="D32:E32" si="12">MAX(D27:D31)</f>
        <v>9.5943157086088582E-2</v>
      </c>
      <c r="E32">
        <f t="shared" si="12"/>
        <v>9.2023866155593659E-2</v>
      </c>
      <c r="F32">
        <f>MIN(F27:F31)</f>
        <v>1.47018092378659E-2</v>
      </c>
    </row>
    <row r="33" spans="1:6" x14ac:dyDescent="0.25">
      <c r="A33" t="s">
        <v>3</v>
      </c>
      <c r="B33">
        <f>MIN(B27:B31)</f>
        <v>8.6403687128012219E-2</v>
      </c>
      <c r="C33">
        <f>MAX(C27:C31)</f>
        <v>0.12744049006936431</v>
      </c>
      <c r="D33">
        <f t="shared" ref="D33:E33" si="13">MIN(D27:D31)</f>
        <v>8.3150736141276771E-2</v>
      </c>
      <c r="E33">
        <f t="shared" si="13"/>
        <v>8.6817103740886026E-2</v>
      </c>
      <c r="F33">
        <f>MAX(F27:F31)</f>
        <v>4.7780880023064173E-2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wsa</vt:lpstr>
      <vt:lpstr>topsis</vt:lpstr>
    </vt:vector>
  </TitlesOfParts>
  <Company>Ekonomicko-správní fakulta Masarykovy univerzity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Your User Name</dc:creator>
  <cp:lastModifiedBy>Matulova Marketa</cp:lastModifiedBy>
  <dcterms:created xsi:type="dcterms:W3CDTF">2012-10-30T10:14:55Z</dcterms:created>
  <dcterms:modified xsi:type="dcterms:W3CDTF">2024-05-15T12:59:15Z</dcterms:modified>
</cp:coreProperties>
</file>