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57467\Downloads\"/>
    </mc:Choice>
  </mc:AlternateContent>
  <xr:revisionPtr revIDLastSave="0" documentId="8_{AC623600-E816-4566-AC29-BBDF184F4E32}" xr6:coauthVersionLast="47" xr6:coauthVersionMax="47" xr10:uidLastSave="{00000000-0000-0000-0000-000000000000}"/>
  <bookViews>
    <workbookView xWindow="-120" yWindow="-120" windowWidth="29040" windowHeight="15720" xr2:uid="{5DCC5CFC-551D-4046-A48D-35FA53E89DF6}"/>
  </bookViews>
  <sheets>
    <sheet name="Příklad 1" sheetId="1" r:id="rId1"/>
    <sheet name="Příklad 2" sheetId="2" r:id="rId2"/>
    <sheet name="Příklad 3" sheetId="3" r:id="rId3"/>
    <sheet name="Příklad 4" sheetId="4" r:id="rId4"/>
    <sheet name="Příklad 5" sheetId="16" r:id="rId5"/>
    <sheet name="Příklad 6" sheetId="5" r:id="rId6"/>
    <sheet name="Příklad 7" sheetId="6" r:id="rId7"/>
    <sheet name="Příklad 8" sheetId="7" r:id="rId8"/>
    <sheet name="Příklad 9" sheetId="8" r:id="rId9"/>
    <sheet name="Příklad 10" sheetId="9" r:id="rId10"/>
    <sheet name="Příklad 11" sheetId="10" r:id="rId11"/>
    <sheet name="Příklad 12" sheetId="11" r:id="rId12"/>
    <sheet name="Příklad 13" sheetId="12" r:id="rId13"/>
    <sheet name="Příklad 14" sheetId="13" r:id="rId14"/>
    <sheet name="Příklad 15 + 16 + 17" sheetId="14" r:id="rId15"/>
    <sheet name="Příklad 18" sheetId="15" r:id="rId16"/>
  </sheets>
  <definedNames>
    <definedName name="_xlnm._FilterDatabase" localSheetId="9" hidden="1">'Příklad 10'!$A$1:$A$1</definedName>
    <definedName name="_xlchart.v1.0" hidden="1">'Příklad 15 + 16 + 17'!$A$2:$A$13</definedName>
    <definedName name="_xlchart.v1.1" hidden="1">'Příklad 18'!$A$2:$A$13</definedName>
    <definedName name="_xlchart.v1.2" hidden="1">'Příklad 18'!$A$1</definedName>
    <definedName name="_xlchart.v1.3" hidden="1">'Příklad 18'!$A$2:$A$13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6" l="1"/>
  <c r="G17" i="14"/>
  <c r="G14" i="14"/>
  <c r="G10" i="14"/>
  <c r="G7" i="14"/>
  <c r="G6" i="14"/>
  <c r="G5" i="14"/>
  <c r="F17" i="14"/>
  <c r="F14" i="14"/>
  <c r="F10" i="14"/>
  <c r="F7" i="14"/>
  <c r="F6" i="14"/>
  <c r="F5" i="14"/>
  <c r="B8" i="13"/>
  <c r="B8" i="12"/>
  <c r="B9" i="12" s="1"/>
  <c r="C4" i="11"/>
  <c r="B4" i="11"/>
  <c r="E4" i="10"/>
  <c r="E3" i="10"/>
  <c r="E3" i="9"/>
  <c r="E4" i="9"/>
  <c r="F4" i="8"/>
  <c r="F3" i="8"/>
  <c r="F2" i="8"/>
  <c r="E2" i="7"/>
  <c r="F4" i="6"/>
  <c r="F5" i="6"/>
  <c r="F3" i="5"/>
  <c r="D3" i="4"/>
  <c r="E3" i="3"/>
  <c r="D4" i="2"/>
  <c r="D3" i="2"/>
  <c r="E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Vlastimil Reichel</author>
  </authors>
  <commentList>
    <comment ref="G4" authorId="0" shapeId="0" xr:uid="{179E1F6B-C320-48DE-B24C-46FDBF73F22D}">
      <text>
        <r>
          <rPr>
            <b/>
            <sz val="9"/>
            <color indexed="81"/>
            <rFont val="Tahoma"/>
            <family val="2"/>
          </rPr>
          <t>Vlastimil Reichel:</t>
        </r>
        <r>
          <rPr>
            <sz val="9"/>
            <color indexed="81"/>
            <rFont val="Tahoma"/>
            <family val="2"/>
          </rPr>
          <t xml:space="preserve">
Pozor, od ručního výpočtu se mohou výsledky lišit. To nutně není špatně, excel jen používá sofistikovanější výpočet, který by ručně nebyl možný. Na zkoušku je nutné umět ruční výpočet.</t>
        </r>
      </text>
    </comment>
  </commentList>
</comments>
</file>

<file path=xl/sharedStrings.xml><?xml version="1.0" encoding="utf-8"?>
<sst xmlns="http://schemas.openxmlformats.org/spreadsheetml/2006/main" count="101" uniqueCount="88">
  <si>
    <t>Company</t>
  </si>
  <si>
    <t>Profits (million of dollars)</t>
  </si>
  <si>
    <t>Apple</t>
  </si>
  <si>
    <t>AT&amp;T</t>
  </si>
  <si>
    <t>Bank of America</t>
  </si>
  <si>
    <t>Exxon Mobil</t>
  </si>
  <si>
    <t>General Motors</t>
  </si>
  <si>
    <t>General Electric</t>
  </si>
  <si>
    <t>Hewlett-Packard</t>
  </si>
  <si>
    <t>Home Depot</t>
  </si>
  <si>
    <t>IBM</t>
  </si>
  <si>
    <t>Wal-Mart</t>
  </si>
  <si>
    <t>Suma:</t>
  </si>
  <si>
    <t>Průměr:</t>
  </si>
  <si>
    <t>Cena domů:</t>
  </si>
  <si>
    <t>Průměr bez odhlehlé hodnoty</t>
  </si>
  <si>
    <t>Průměr s odlehou hodnotou</t>
  </si>
  <si>
    <t>Company &amp; CEO</t>
  </si>
  <si>
    <t>General Dynamics, Phebe Novakovic</t>
  </si>
  <si>
    <t>GM, Mary Barra</t>
  </si>
  <si>
    <t>Hewlett-Packard, Meg Whitman</t>
  </si>
  <si>
    <t>IBM, Virginia Rometty</t>
  </si>
  <si>
    <t>Lockheed Martin, Marillyn Hewson</t>
  </si>
  <si>
    <t>Mondelez, Irene Rosenfeld</t>
  </si>
  <si>
    <t>PepsiCo, Indra Nooyi</t>
  </si>
  <si>
    <t>Sempra, Debra Reed</t>
  </si>
  <si>
    <t>TJX, Carol Meyrowitz</t>
  </si>
  <si>
    <t>Yahoo, Marissa Mayer</t>
  </si>
  <si>
    <t>Xerox, Ursula Burns</t>
  </si>
  <si>
    <t>2014 Compensation 
(millions of dollars)</t>
  </si>
  <si>
    <t>Median</t>
  </si>
  <si>
    <t>km/h</t>
  </si>
  <si>
    <t>Modus</t>
  </si>
  <si>
    <t>senior</t>
  </si>
  <si>
    <t>sophomore</t>
  </si>
  <si>
    <t>junior</t>
  </si>
  <si>
    <t>Hodnost</t>
  </si>
  <si>
    <t>Překódování</t>
  </si>
  <si>
    <t>Útrata</t>
  </si>
  <si>
    <t>Útrata (seřazeno)</t>
  </si>
  <si>
    <t>Oříznutý průměr:</t>
  </si>
  <si>
    <t>Oříznutý průměr (Jiná možnost):</t>
  </si>
  <si>
    <t>Cena</t>
  </si>
  <si>
    <t>Galony</t>
  </si>
  <si>
    <t>Vážený průměr</t>
  </si>
  <si>
    <t>Stát</t>
  </si>
  <si>
    <t>Celková plocha</t>
  </si>
  <si>
    <t>Arkansas</t>
  </si>
  <si>
    <t>Louisiana</t>
  </si>
  <si>
    <t>Oklahoma</t>
  </si>
  <si>
    <t>Texas</t>
  </si>
  <si>
    <t>Maximum</t>
  </si>
  <si>
    <t>Minimum</t>
  </si>
  <si>
    <t>Rozpětí</t>
  </si>
  <si>
    <t>x</t>
  </si>
  <si>
    <t>Výdělky</t>
  </si>
  <si>
    <r>
      <t xml:space="preserve">Směrodatná odchylka </t>
    </r>
    <r>
      <rPr>
        <b/>
        <sz val="11"/>
        <color theme="1"/>
        <rFont val="Calibri"/>
        <family val="2"/>
        <scheme val="minor"/>
      </rPr>
      <t>POPULACE</t>
    </r>
  </si>
  <si>
    <r>
      <t xml:space="preserve">Rozptyl </t>
    </r>
    <r>
      <rPr>
        <b/>
        <sz val="11"/>
        <color theme="1"/>
        <rFont val="Calibri"/>
        <family val="2"/>
        <scheme val="minor"/>
      </rPr>
      <t>POPULACE</t>
    </r>
  </si>
  <si>
    <r>
      <t xml:space="preserve">Rozptyl </t>
    </r>
    <r>
      <rPr>
        <b/>
        <sz val="11"/>
        <color theme="1"/>
        <rFont val="Calibri"/>
        <family val="2"/>
        <scheme val="minor"/>
      </rPr>
      <t>VÝBĚRU</t>
    </r>
  </si>
  <si>
    <r>
      <t xml:space="preserve">Směrodatná odchylka </t>
    </r>
    <r>
      <rPr>
        <b/>
        <sz val="11"/>
        <color theme="1"/>
        <rFont val="Calibri"/>
        <family val="2"/>
        <scheme val="minor"/>
      </rPr>
      <t>VÝBĚRU</t>
    </r>
  </si>
  <si>
    <t>Roční platy</t>
  </si>
  <si>
    <t>Směrodatná odchylka:</t>
  </si>
  <si>
    <t>Koeficient variace:</t>
  </si>
  <si>
    <t>Počet let vzdělání</t>
  </si>
  <si>
    <t>Systolický tlak</t>
  </si>
  <si>
    <t>Počet pozorování:</t>
  </si>
  <si>
    <t>Horní mez:</t>
  </si>
  <si>
    <t>Spodní mez:</t>
  </si>
  <si>
    <t>k</t>
  </si>
  <si>
    <t>Procento (1-1/k^2)</t>
  </si>
  <si>
    <t>Věk</t>
  </si>
  <si>
    <t>Procento (určime dle tabulky)</t>
  </si>
  <si>
    <t>Čas</t>
  </si>
  <si>
    <t>Řešení A:</t>
  </si>
  <si>
    <t>Čas seřazeno:</t>
  </si>
  <si>
    <t>Kvantil 25%</t>
  </si>
  <si>
    <t>Kvantil 75%</t>
  </si>
  <si>
    <t>Kvantil 50% (medián)</t>
  </si>
  <si>
    <t>Řešní C:</t>
  </si>
  <si>
    <t>Mezikvartilové rozpětí:</t>
  </si>
  <si>
    <t>Ručně:</t>
  </si>
  <si>
    <t>Alternativně (softwarem):</t>
  </si>
  <si>
    <t>Příklad 15</t>
  </si>
  <si>
    <t>Příklad 16</t>
  </si>
  <si>
    <t>P70</t>
  </si>
  <si>
    <t>Příklad 17</t>
  </si>
  <si>
    <t xml:space="preserve">Pořadí </t>
  </si>
  <si>
    <t>Příjem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</si>
</sst>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000"/>
    <numFmt numFmtId="167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0" fillId="2" borderId="0" xfId="0" applyFill="1"/>
    <xf numFmtId="1" fontId="0" fillId="0" borderId="0" xfId="0" applyNumberFormat="1"/>
    <xf numFmtId="0" fontId="3" fillId="0" borderId="0" xfId="0" applyFont="1" applyAlignment="1">
      <alignment wrapText="1"/>
    </xf>
    <xf numFmtId="0" fontId="3" fillId="2" borderId="0" xfId="0" applyFont="1" applyFill="1"/>
    <xf numFmtId="0" fontId="2" fillId="2" borderId="0" xfId="0" applyFont="1" applyFill="1"/>
    <xf numFmtId="2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  <xf numFmtId="1" fontId="0" fillId="2" borderId="1" xfId="0" applyNumberFormat="1" applyFill="1" applyBorder="1"/>
    <xf numFmtId="166" fontId="0" fillId="2" borderId="0" xfId="0" applyNumberFormat="1" applyFill="1"/>
    <xf numFmtId="167" fontId="0" fillId="2" borderId="0" xfId="0" applyNumberForma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2" borderId="2" xfId="1" applyNumberFormat="1" applyFont="1" applyFill="1" applyBorder="1" applyAlignment="1">
      <alignment horizontal="center"/>
    </xf>
    <xf numFmtId="10" fontId="0" fillId="2" borderId="1" xfId="1" applyNumberFormat="1" applyFont="1" applyFill="1" applyBorder="1" applyAlignment="1">
      <alignment horizontal="center"/>
    </xf>
    <xf numFmtId="9" fontId="0" fillId="2" borderId="0" xfId="1" applyFont="1" applyFill="1"/>
    <xf numFmtId="9" fontId="0" fillId="2" borderId="1" xfId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plotArea>
      <cx:plotAreaRegion>
        <cx:series layoutId="boxWhisker" uniqueId="{06E7E476-4E28-464B-9271-0762B16E8F27}">
          <cx:tx>
            <cx:txData>
              <cx:f>_xlchart.v1.2</cx:f>
              <cx:v>Příjem</cx:v>
            </cx:txData>
          </cx:tx>
          <cx:dataLabels>
            <cx:visibility seriesName="0" categoryName="0" value="1"/>
          </cx:dataLabels>
          <cx:dataId val="0"/>
          <cx:layoutPr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304800</xdr:colOff>
      <xdr:row>30</xdr:row>
      <xdr:rowOff>171450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5D5FF38-9EE2-46AD-B380-0BF7BBE7428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28800" y="190500"/>
              <a:ext cx="4572000" cy="56959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CC971-447E-4350-849D-580C432DDEE7}">
  <dimension ref="A1:E11"/>
  <sheetViews>
    <sheetView tabSelected="1" workbookViewId="0">
      <selection activeCell="P19" sqref="P19"/>
    </sheetView>
  </sheetViews>
  <sheetFormatPr defaultRowHeight="15" x14ac:dyDescent="0.25"/>
  <cols>
    <col min="1" max="1" width="15.85546875" bestFit="1" customWidth="1"/>
    <col min="2" max="2" width="24.140625" bestFit="1" customWidth="1"/>
  </cols>
  <sheetData>
    <row r="1" spans="1:5" x14ac:dyDescent="0.25">
      <c r="A1" s="1" t="s">
        <v>0</v>
      </c>
      <c r="B1" s="1" t="s">
        <v>1</v>
      </c>
    </row>
    <row r="2" spans="1:5" x14ac:dyDescent="0.25">
      <c r="A2" t="s">
        <v>2</v>
      </c>
      <c r="B2">
        <v>37037</v>
      </c>
    </row>
    <row r="3" spans="1:5" ht="15.75" thickBot="1" x14ac:dyDescent="0.3">
      <c r="A3" t="s">
        <v>3</v>
      </c>
      <c r="B3">
        <v>18249</v>
      </c>
    </row>
    <row r="4" spans="1:5" ht="15.75" thickBot="1" x14ac:dyDescent="0.3">
      <c r="A4" t="s">
        <v>4</v>
      </c>
      <c r="B4">
        <v>11431</v>
      </c>
      <c r="D4" t="s">
        <v>12</v>
      </c>
      <c r="E4" s="8">
        <f>SUM(B2:B11)</f>
        <v>160703</v>
      </c>
    </row>
    <row r="5" spans="1:5" x14ac:dyDescent="0.25">
      <c r="A5" t="s">
        <v>5</v>
      </c>
      <c r="B5">
        <v>32580</v>
      </c>
    </row>
    <row r="6" spans="1:5" x14ac:dyDescent="0.25">
      <c r="A6" t="s">
        <v>6</v>
      </c>
      <c r="B6">
        <v>5346</v>
      </c>
    </row>
    <row r="7" spans="1:5" x14ac:dyDescent="0.25">
      <c r="A7" t="s">
        <v>7</v>
      </c>
      <c r="B7">
        <v>13057</v>
      </c>
    </row>
    <row r="8" spans="1:5" x14ac:dyDescent="0.25">
      <c r="A8" t="s">
        <v>8</v>
      </c>
      <c r="B8">
        <v>5113</v>
      </c>
    </row>
    <row r="9" spans="1:5" x14ac:dyDescent="0.25">
      <c r="A9" t="s">
        <v>9</v>
      </c>
      <c r="B9">
        <v>5385</v>
      </c>
    </row>
    <row r="10" spans="1:5" x14ac:dyDescent="0.25">
      <c r="A10" t="s">
        <v>10</v>
      </c>
      <c r="B10">
        <v>16483</v>
      </c>
    </row>
    <row r="11" spans="1:5" x14ac:dyDescent="0.25">
      <c r="A11" t="s">
        <v>11</v>
      </c>
      <c r="B11">
        <v>16022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115B2-BE1B-486F-8A38-12CBD3E3D393}">
  <dimension ref="A1:E12"/>
  <sheetViews>
    <sheetView workbookViewId="0">
      <selection activeCell="H11" sqref="H11"/>
    </sheetView>
  </sheetViews>
  <sheetFormatPr defaultRowHeight="15" x14ac:dyDescent="0.25"/>
  <cols>
    <col min="4" max="4" width="28.140625" bestFit="1" customWidth="1"/>
  </cols>
  <sheetData>
    <row r="1" spans="1:5" x14ac:dyDescent="0.25">
      <c r="A1" s="1" t="s">
        <v>54</v>
      </c>
    </row>
    <row r="2" spans="1:5" x14ac:dyDescent="0.25">
      <c r="A2">
        <v>19.3</v>
      </c>
    </row>
    <row r="3" spans="1:5" x14ac:dyDescent="0.25">
      <c r="A3">
        <v>16.2</v>
      </c>
      <c r="D3" t="s">
        <v>58</v>
      </c>
      <c r="E3" s="11">
        <f>_xlfn.VAR.S(A2:A12)</f>
        <v>63.250181818181865</v>
      </c>
    </row>
    <row r="4" spans="1:5" x14ac:dyDescent="0.25">
      <c r="A4">
        <v>19.600000000000001</v>
      </c>
      <c r="D4" t="s">
        <v>59</v>
      </c>
      <c r="E4" s="7">
        <f>_xlfn.STDEV.S(A2:A12)</f>
        <v>7.9529982910963755</v>
      </c>
    </row>
    <row r="5" spans="1:5" x14ac:dyDescent="0.25">
      <c r="A5">
        <v>19.3</v>
      </c>
    </row>
    <row r="6" spans="1:5" x14ac:dyDescent="0.25">
      <c r="A6">
        <v>33.700000000000003</v>
      </c>
    </row>
    <row r="7" spans="1:5" x14ac:dyDescent="0.25">
      <c r="A7">
        <v>21</v>
      </c>
    </row>
    <row r="8" spans="1:5" x14ac:dyDescent="0.25">
      <c r="A8">
        <v>22.5</v>
      </c>
    </row>
    <row r="9" spans="1:5" x14ac:dyDescent="0.25">
      <c r="A9">
        <v>16.899999999999999</v>
      </c>
    </row>
    <row r="10" spans="1:5" x14ac:dyDescent="0.25">
      <c r="A10">
        <v>28.7</v>
      </c>
    </row>
    <row r="11" spans="1:5" x14ac:dyDescent="0.25">
      <c r="A11">
        <v>42.1</v>
      </c>
    </row>
    <row r="12" spans="1:5" x14ac:dyDescent="0.25">
      <c r="A12">
        <v>22.2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A2637-FAEF-443C-995A-D7A95CF1AC2D}">
  <dimension ref="A1:E7"/>
  <sheetViews>
    <sheetView workbookViewId="0">
      <selection activeCell="E13" sqref="E13"/>
    </sheetView>
  </sheetViews>
  <sheetFormatPr defaultRowHeight="15" x14ac:dyDescent="0.25"/>
  <cols>
    <col min="4" max="4" width="30.42578125" bestFit="1" customWidth="1"/>
    <col min="5" max="5" width="10.5703125" bestFit="1" customWidth="1"/>
  </cols>
  <sheetData>
    <row r="1" spans="1:5" x14ac:dyDescent="0.25">
      <c r="A1" t="s">
        <v>55</v>
      </c>
    </row>
    <row r="2" spans="1:5" x14ac:dyDescent="0.25">
      <c r="A2">
        <v>88.5</v>
      </c>
    </row>
    <row r="3" spans="1:5" x14ac:dyDescent="0.25">
      <c r="A3">
        <v>108.4</v>
      </c>
      <c r="D3" t="s">
        <v>57</v>
      </c>
      <c r="E3" s="7">
        <f>_xlfn.VAR.P(A2:A7)</f>
        <v>388.90472222222161</v>
      </c>
    </row>
    <row r="4" spans="1:5" x14ac:dyDescent="0.25">
      <c r="A4">
        <v>65.5</v>
      </c>
      <c r="D4" t="s">
        <v>56</v>
      </c>
      <c r="E4" s="12">
        <f>_xlfn.STDEV.P(A2:A7)</f>
        <v>19.720667387850281</v>
      </c>
    </row>
    <row r="5" spans="1:5" x14ac:dyDescent="0.25">
      <c r="A5">
        <v>52.5</v>
      </c>
    </row>
    <row r="6" spans="1:5" x14ac:dyDescent="0.25">
      <c r="A6">
        <v>79.8</v>
      </c>
    </row>
    <row r="7" spans="1:5" x14ac:dyDescent="0.25">
      <c r="A7">
        <v>54.6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C8CF-DE1B-4825-BB8D-38CA825B9F85}">
  <dimension ref="A1:C4"/>
  <sheetViews>
    <sheetView workbookViewId="0">
      <selection activeCell="I27" sqref="I27"/>
    </sheetView>
  </sheetViews>
  <sheetFormatPr defaultRowHeight="15" x14ac:dyDescent="0.25"/>
  <cols>
    <col min="1" max="1" width="20.85546875" bestFit="1" customWidth="1"/>
    <col min="2" max="2" width="21.42578125" customWidth="1"/>
    <col min="3" max="3" width="23" customWidth="1"/>
  </cols>
  <sheetData>
    <row r="1" spans="1:3" x14ac:dyDescent="0.25">
      <c r="B1" s="13" t="s">
        <v>60</v>
      </c>
      <c r="C1" s="13" t="s">
        <v>63</v>
      </c>
    </row>
    <row r="2" spans="1:3" x14ac:dyDescent="0.25">
      <c r="A2" t="s">
        <v>13</v>
      </c>
      <c r="B2" s="14">
        <v>72350</v>
      </c>
      <c r="C2" s="14">
        <v>15</v>
      </c>
    </row>
    <row r="3" spans="1:3" ht="15.75" thickBot="1" x14ac:dyDescent="0.3">
      <c r="A3" t="s">
        <v>61</v>
      </c>
      <c r="B3" s="14">
        <v>12820</v>
      </c>
      <c r="C3" s="14">
        <v>2</v>
      </c>
    </row>
    <row r="4" spans="1:3" ht="15.75" thickBot="1" x14ac:dyDescent="0.3">
      <c r="A4" t="s">
        <v>62</v>
      </c>
      <c r="B4" s="15">
        <f>B3/B2</f>
        <v>0.17719419488597096</v>
      </c>
      <c r="C4" s="16">
        <f>C3/C2</f>
        <v>0.13333333333333333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5012C-6EB4-4DF6-AE18-318DFB21A208}">
  <dimension ref="A1:B9"/>
  <sheetViews>
    <sheetView workbookViewId="0">
      <selection sqref="A1:B9"/>
    </sheetView>
  </sheetViews>
  <sheetFormatPr defaultRowHeight="15" x14ac:dyDescent="0.25"/>
  <cols>
    <col min="1" max="1" width="20.85546875" bestFit="1" customWidth="1"/>
    <col min="2" max="2" width="13.5703125" bestFit="1" customWidth="1"/>
  </cols>
  <sheetData>
    <row r="1" spans="1:2" x14ac:dyDescent="0.25">
      <c r="B1" s="13" t="s">
        <v>64</v>
      </c>
    </row>
    <row r="2" spans="1:2" x14ac:dyDescent="0.25">
      <c r="A2" t="s">
        <v>65</v>
      </c>
      <c r="B2" s="14">
        <v>4000</v>
      </c>
    </row>
    <row r="3" spans="1:2" x14ac:dyDescent="0.25">
      <c r="A3" t="s">
        <v>13</v>
      </c>
      <c r="B3" s="14">
        <v>187</v>
      </c>
    </row>
    <row r="4" spans="1:2" x14ac:dyDescent="0.25">
      <c r="A4" t="s">
        <v>61</v>
      </c>
      <c r="B4" s="14">
        <v>22</v>
      </c>
    </row>
    <row r="5" spans="1:2" x14ac:dyDescent="0.25">
      <c r="A5" t="s">
        <v>66</v>
      </c>
      <c r="B5" s="14">
        <v>231</v>
      </c>
    </row>
    <row r="6" spans="1:2" x14ac:dyDescent="0.25">
      <c r="A6" t="s">
        <v>67</v>
      </c>
      <c r="B6" s="14">
        <v>143</v>
      </c>
    </row>
    <row r="8" spans="1:2" x14ac:dyDescent="0.25">
      <c r="A8" t="s">
        <v>68</v>
      </c>
      <c r="B8" s="2">
        <f>(B5-B3)/B4</f>
        <v>2</v>
      </c>
    </row>
    <row r="9" spans="1:2" x14ac:dyDescent="0.25">
      <c r="A9" t="s">
        <v>69</v>
      </c>
      <c r="B9" s="17">
        <f>1-1/B8^2</f>
        <v>0.75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DFD89-B6F9-4FC3-88FE-C14A04C35AC1}">
  <dimension ref="A1:B9"/>
  <sheetViews>
    <sheetView workbookViewId="0">
      <selection activeCell="F22" sqref="F22"/>
    </sheetView>
  </sheetViews>
  <sheetFormatPr defaultRowHeight="15" x14ac:dyDescent="0.25"/>
  <cols>
    <col min="1" max="1" width="27.85546875" bestFit="1" customWidth="1"/>
    <col min="2" max="2" width="13.5703125" bestFit="1" customWidth="1"/>
  </cols>
  <sheetData>
    <row r="1" spans="1:2" x14ac:dyDescent="0.25">
      <c r="B1" s="13" t="s">
        <v>70</v>
      </c>
    </row>
    <row r="2" spans="1:2" x14ac:dyDescent="0.25">
      <c r="A2" t="s">
        <v>65</v>
      </c>
      <c r="B2" s="14">
        <v>5000</v>
      </c>
    </row>
    <row r="3" spans="1:2" x14ac:dyDescent="0.25">
      <c r="A3" t="s">
        <v>13</v>
      </c>
      <c r="B3" s="14">
        <v>40</v>
      </c>
    </row>
    <row r="4" spans="1:2" x14ac:dyDescent="0.25">
      <c r="A4" t="s">
        <v>61</v>
      </c>
      <c r="B4" s="14">
        <v>12</v>
      </c>
    </row>
    <row r="5" spans="1:2" x14ac:dyDescent="0.25">
      <c r="A5" t="s">
        <v>66</v>
      </c>
      <c r="B5" s="14">
        <v>64</v>
      </c>
    </row>
    <row r="6" spans="1:2" x14ac:dyDescent="0.25">
      <c r="A6" t="s">
        <v>67</v>
      </c>
      <c r="B6" s="14">
        <v>16</v>
      </c>
    </row>
    <row r="8" spans="1:2" x14ac:dyDescent="0.25">
      <c r="A8" t="s">
        <v>68</v>
      </c>
      <c r="B8" s="2">
        <f>(B5-B3)/B4</f>
        <v>2</v>
      </c>
    </row>
    <row r="9" spans="1:2" x14ac:dyDescent="0.25">
      <c r="A9" t="s">
        <v>71</v>
      </c>
      <c r="B9" s="17">
        <v>0.95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64A30-4680-4E3D-BE34-9914685EC2FD}">
  <dimension ref="A1:G17"/>
  <sheetViews>
    <sheetView workbookViewId="0">
      <selection activeCell="M23" sqref="M23"/>
    </sheetView>
  </sheetViews>
  <sheetFormatPr defaultRowHeight="15" x14ac:dyDescent="0.25"/>
  <cols>
    <col min="2" max="2" width="13.140625" bestFit="1" customWidth="1"/>
    <col min="5" max="5" width="21.7109375" bestFit="1" customWidth="1"/>
    <col min="7" max="7" width="24.5703125" bestFit="1" customWidth="1"/>
  </cols>
  <sheetData>
    <row r="1" spans="1:7" x14ac:dyDescent="0.25">
      <c r="A1" s="1" t="s">
        <v>72</v>
      </c>
      <c r="B1" t="s">
        <v>74</v>
      </c>
    </row>
    <row r="2" spans="1:7" x14ac:dyDescent="0.25">
      <c r="A2">
        <v>29</v>
      </c>
      <c r="B2">
        <v>7</v>
      </c>
      <c r="E2" s="1" t="s">
        <v>82</v>
      </c>
    </row>
    <row r="3" spans="1:7" x14ac:dyDescent="0.25">
      <c r="A3">
        <v>14</v>
      </c>
      <c r="B3">
        <v>14</v>
      </c>
    </row>
    <row r="4" spans="1:7" ht="15.75" thickBot="1" x14ac:dyDescent="0.3">
      <c r="A4">
        <v>39</v>
      </c>
      <c r="B4">
        <v>17</v>
      </c>
      <c r="F4" t="s">
        <v>80</v>
      </c>
      <c r="G4" t="s">
        <v>81</v>
      </c>
    </row>
    <row r="5" spans="1:7" ht="15.75" thickBot="1" x14ac:dyDescent="0.3">
      <c r="A5">
        <v>17</v>
      </c>
      <c r="B5">
        <v>18</v>
      </c>
      <c r="D5" t="s">
        <v>73</v>
      </c>
      <c r="E5" t="s">
        <v>75</v>
      </c>
      <c r="F5" s="8">
        <f>MEDIAN(B2:B7)</f>
        <v>17.5</v>
      </c>
      <c r="G5" s="2">
        <f>_xlfn.QUARTILE.EXC(A2:A13,1)</f>
        <v>17.25</v>
      </c>
    </row>
    <row r="6" spans="1:7" ht="15.75" thickBot="1" x14ac:dyDescent="0.3">
      <c r="A6">
        <v>7</v>
      </c>
      <c r="B6">
        <v>24</v>
      </c>
      <c r="E6" t="s">
        <v>77</v>
      </c>
      <c r="F6" s="8">
        <f>MEDIAN(B2:B13)</f>
        <v>33</v>
      </c>
      <c r="G6" s="2">
        <f>_xlfn.QUARTILE.EXC(A2:A13,2)</f>
        <v>33</v>
      </c>
    </row>
    <row r="7" spans="1:7" ht="15.75" thickBot="1" x14ac:dyDescent="0.3">
      <c r="A7">
        <v>47</v>
      </c>
      <c r="B7">
        <v>29</v>
      </c>
      <c r="E7" t="s">
        <v>76</v>
      </c>
      <c r="F7" s="8">
        <f>MEDIAN(B8:B13)</f>
        <v>44.5</v>
      </c>
      <c r="G7" s="2">
        <f>_xlfn.QUARTILE.EXC(A2:A13,3)</f>
        <v>45.75</v>
      </c>
    </row>
    <row r="8" spans="1:7" x14ac:dyDescent="0.25">
      <c r="A8">
        <v>63</v>
      </c>
      <c r="B8">
        <v>37</v>
      </c>
    </row>
    <row r="9" spans="1:7" ht="15.75" thickBot="1" x14ac:dyDescent="0.3">
      <c r="A9">
        <v>37</v>
      </c>
      <c r="B9">
        <v>39</v>
      </c>
    </row>
    <row r="10" spans="1:7" ht="15.75" thickBot="1" x14ac:dyDescent="0.3">
      <c r="A10">
        <v>42</v>
      </c>
      <c r="B10">
        <v>42</v>
      </c>
      <c r="D10" t="s">
        <v>78</v>
      </c>
      <c r="E10" t="s">
        <v>79</v>
      </c>
      <c r="F10" s="8">
        <f>F7-F5</f>
        <v>27</v>
      </c>
      <c r="G10" s="2">
        <f>G7-G5</f>
        <v>28.5</v>
      </c>
    </row>
    <row r="11" spans="1:7" x14ac:dyDescent="0.25">
      <c r="A11">
        <v>18</v>
      </c>
      <c r="B11">
        <v>47</v>
      </c>
    </row>
    <row r="12" spans="1:7" x14ac:dyDescent="0.25">
      <c r="A12">
        <v>24</v>
      </c>
      <c r="B12">
        <v>55</v>
      </c>
    </row>
    <row r="13" spans="1:7" ht="15.75" thickBot="1" x14ac:dyDescent="0.3">
      <c r="A13">
        <v>55</v>
      </c>
      <c r="B13">
        <v>63</v>
      </c>
      <c r="E13" s="1" t="s">
        <v>83</v>
      </c>
    </row>
    <row r="14" spans="1:7" ht="15.75" thickBot="1" x14ac:dyDescent="0.3">
      <c r="E14" t="s">
        <v>84</v>
      </c>
      <c r="F14" s="8">
        <f>B10</f>
        <v>42</v>
      </c>
      <c r="G14" s="2">
        <f>_xlfn.PERCENTILE.EXC(A2:A13,0.7)</f>
        <v>42.5</v>
      </c>
    </row>
    <row r="16" spans="1:7" ht="15.75" thickBot="1" x14ac:dyDescent="0.3">
      <c r="E16" s="1" t="s">
        <v>85</v>
      </c>
    </row>
    <row r="17" spans="4:7" ht="15.75" thickBot="1" x14ac:dyDescent="0.3">
      <c r="D17" t="s">
        <v>86</v>
      </c>
      <c r="E17">
        <v>42</v>
      </c>
      <c r="F17" s="18">
        <f>(RANK(E17,A2:A13,1)-1)/COUNT(A2:A13)</f>
        <v>0.66666666666666663</v>
      </c>
      <c r="G17" s="17">
        <f>_xlfn.PERCENTRANK.EXC(A2:A13,E17)</f>
        <v>0.69199999999999995</v>
      </c>
    </row>
  </sheetData>
  <sortState xmlns:xlrd2="http://schemas.microsoft.com/office/spreadsheetml/2017/richdata2" ref="B2:B13">
    <sortCondition ref="B2:B13"/>
  </sortState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7EF4-D36A-49BF-889C-A296CB4EB304}">
  <dimension ref="A1:A13"/>
  <sheetViews>
    <sheetView workbookViewId="0">
      <selection activeCell="P27" sqref="P27"/>
    </sheetView>
  </sheetViews>
  <sheetFormatPr defaultRowHeight="15" x14ac:dyDescent="0.25"/>
  <sheetData>
    <row r="1" spans="1:1" x14ac:dyDescent="0.25">
      <c r="A1" s="1" t="s">
        <v>87</v>
      </c>
    </row>
    <row r="2" spans="1:1" x14ac:dyDescent="0.25">
      <c r="A2">
        <v>75</v>
      </c>
    </row>
    <row r="3" spans="1:1" x14ac:dyDescent="0.25">
      <c r="A3">
        <v>69</v>
      </c>
    </row>
    <row r="4" spans="1:1" x14ac:dyDescent="0.25">
      <c r="A4">
        <v>84</v>
      </c>
    </row>
    <row r="5" spans="1:1" x14ac:dyDescent="0.25">
      <c r="A5">
        <v>112</v>
      </c>
    </row>
    <row r="6" spans="1:1" x14ac:dyDescent="0.25">
      <c r="A6">
        <v>74</v>
      </c>
    </row>
    <row r="7" spans="1:1" x14ac:dyDescent="0.25">
      <c r="A7">
        <v>104</v>
      </c>
    </row>
    <row r="8" spans="1:1" x14ac:dyDescent="0.25">
      <c r="A8">
        <v>81</v>
      </c>
    </row>
    <row r="9" spans="1:1" x14ac:dyDescent="0.25">
      <c r="A9">
        <v>90</v>
      </c>
    </row>
    <row r="10" spans="1:1" x14ac:dyDescent="0.25">
      <c r="A10">
        <v>94</v>
      </c>
    </row>
    <row r="11" spans="1:1" x14ac:dyDescent="0.25">
      <c r="A11">
        <v>144</v>
      </c>
    </row>
    <row r="12" spans="1:1" x14ac:dyDescent="0.25">
      <c r="A12">
        <v>79</v>
      </c>
    </row>
    <row r="13" spans="1:1" x14ac:dyDescent="0.25">
      <c r="A13">
        <v>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A9A70-1641-43D1-8F80-44D6884B5EE2}">
  <dimension ref="A1:D9"/>
  <sheetViews>
    <sheetView workbookViewId="0">
      <selection activeCell="D4" sqref="D4"/>
    </sheetView>
  </sheetViews>
  <sheetFormatPr defaultRowHeight="15" x14ac:dyDescent="0.25"/>
  <cols>
    <col min="1" max="1" width="11.5703125" bestFit="1" customWidth="1"/>
    <col min="3" max="3" width="28" bestFit="1" customWidth="1"/>
  </cols>
  <sheetData>
    <row r="1" spans="1:4" x14ac:dyDescent="0.25">
      <c r="A1" s="1" t="s">
        <v>14</v>
      </c>
    </row>
    <row r="2" spans="1:4" ht="15.75" thickBot="1" x14ac:dyDescent="0.3">
      <c r="A2" s="3">
        <v>245670</v>
      </c>
    </row>
    <row r="3" spans="1:4" ht="15.75" thickBot="1" x14ac:dyDescent="0.3">
      <c r="A3" s="3">
        <v>176200</v>
      </c>
      <c r="C3" t="s">
        <v>15</v>
      </c>
      <c r="D3" s="10">
        <f>AVERAGE(A2:A8)</f>
        <v>315536.28571428574</v>
      </c>
    </row>
    <row r="4" spans="1:4" ht="15.75" thickBot="1" x14ac:dyDescent="0.3">
      <c r="A4" s="3">
        <v>450394</v>
      </c>
      <c r="C4" t="s">
        <v>16</v>
      </c>
      <c r="D4" s="10">
        <f>AVERAGE(A2:A9)</f>
        <v>760404.25</v>
      </c>
    </row>
    <row r="5" spans="1:4" x14ac:dyDescent="0.25">
      <c r="A5" s="3">
        <v>310160</v>
      </c>
    </row>
    <row r="6" spans="1:4" x14ac:dyDescent="0.25">
      <c r="A6" s="3">
        <v>360280</v>
      </c>
    </row>
    <row r="7" spans="1:4" x14ac:dyDescent="0.25">
      <c r="A7" s="3">
        <v>272440</v>
      </c>
    </row>
    <row r="8" spans="1:4" x14ac:dyDescent="0.25">
      <c r="A8" s="3">
        <v>393610</v>
      </c>
    </row>
    <row r="9" spans="1:4" x14ac:dyDescent="0.25">
      <c r="A9" s="3">
        <v>3874480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D3C5-4DD0-437E-9D2B-3C78B89053A3}">
  <dimension ref="A1:E12"/>
  <sheetViews>
    <sheetView workbookViewId="0">
      <selection activeCell="E3" sqref="E3"/>
    </sheetView>
  </sheetViews>
  <sheetFormatPr defaultRowHeight="15" x14ac:dyDescent="0.25"/>
  <cols>
    <col min="1" max="1" width="34" bestFit="1" customWidth="1"/>
    <col min="2" max="2" width="18.5703125" bestFit="1" customWidth="1"/>
  </cols>
  <sheetData>
    <row r="1" spans="1:5" ht="30" x14ac:dyDescent="0.25">
      <c r="A1" s="1" t="s">
        <v>17</v>
      </c>
      <c r="B1" s="4" t="s">
        <v>29</v>
      </c>
    </row>
    <row r="2" spans="1:5" ht="15.75" thickBot="1" x14ac:dyDescent="0.3">
      <c r="A2" t="s">
        <v>18</v>
      </c>
      <c r="B2">
        <v>19.3</v>
      </c>
    </row>
    <row r="3" spans="1:5" ht="15.75" thickBot="1" x14ac:dyDescent="0.3">
      <c r="A3" t="s">
        <v>19</v>
      </c>
      <c r="B3">
        <v>16.2</v>
      </c>
      <c r="D3" t="s">
        <v>30</v>
      </c>
      <c r="E3" s="8">
        <f>MEDIAN(B2:B12)</f>
        <v>21</v>
      </c>
    </row>
    <row r="4" spans="1:5" x14ac:dyDescent="0.25">
      <c r="A4" t="s">
        <v>20</v>
      </c>
      <c r="B4">
        <v>19.600000000000001</v>
      </c>
    </row>
    <row r="5" spans="1:5" x14ac:dyDescent="0.25">
      <c r="A5" t="s">
        <v>21</v>
      </c>
      <c r="B5">
        <v>19.3</v>
      </c>
    </row>
    <row r="6" spans="1:5" x14ac:dyDescent="0.25">
      <c r="A6" t="s">
        <v>22</v>
      </c>
      <c r="B6">
        <v>33.700000000000003</v>
      </c>
    </row>
    <row r="7" spans="1:5" x14ac:dyDescent="0.25">
      <c r="A7" t="s">
        <v>23</v>
      </c>
      <c r="B7">
        <v>21</v>
      </c>
    </row>
    <row r="8" spans="1:5" x14ac:dyDescent="0.25">
      <c r="A8" t="s">
        <v>24</v>
      </c>
      <c r="B8">
        <v>22.5</v>
      </c>
    </row>
    <row r="9" spans="1:5" x14ac:dyDescent="0.25">
      <c r="A9" t="s">
        <v>25</v>
      </c>
      <c r="B9">
        <v>16.899999999999999</v>
      </c>
    </row>
    <row r="10" spans="1:5" x14ac:dyDescent="0.25">
      <c r="A10" t="s">
        <v>26</v>
      </c>
      <c r="B10">
        <v>28.7</v>
      </c>
    </row>
    <row r="11" spans="1:5" x14ac:dyDescent="0.25">
      <c r="A11" t="s">
        <v>27</v>
      </c>
      <c r="B11">
        <v>42.1</v>
      </c>
    </row>
    <row r="12" spans="1:5" x14ac:dyDescent="0.25">
      <c r="A12" t="s">
        <v>28</v>
      </c>
      <c r="B12">
        <v>22.2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61A32-44EC-4F67-8F7A-7ACD83045225}">
  <dimension ref="A1:D9"/>
  <sheetViews>
    <sheetView workbookViewId="0"/>
  </sheetViews>
  <sheetFormatPr defaultRowHeight="15" x14ac:dyDescent="0.25"/>
  <sheetData>
    <row r="1" spans="1:4" x14ac:dyDescent="0.25">
      <c r="A1" s="1" t="s">
        <v>31</v>
      </c>
    </row>
    <row r="2" spans="1:4" ht="15.75" thickBot="1" x14ac:dyDescent="0.3">
      <c r="A2">
        <v>77</v>
      </c>
    </row>
    <row r="3" spans="1:4" ht="15.75" thickBot="1" x14ac:dyDescent="0.3">
      <c r="A3">
        <v>82</v>
      </c>
      <c r="C3" t="s">
        <v>32</v>
      </c>
      <c r="D3" s="8">
        <f>_xlfn.MODE.SNGL(A2:A9)</f>
        <v>74</v>
      </c>
    </row>
    <row r="4" spans="1:4" x14ac:dyDescent="0.25">
      <c r="A4">
        <v>74</v>
      </c>
    </row>
    <row r="5" spans="1:4" x14ac:dyDescent="0.25">
      <c r="A5">
        <v>81</v>
      </c>
    </row>
    <row r="6" spans="1:4" x14ac:dyDescent="0.25">
      <c r="A6">
        <v>79</v>
      </c>
    </row>
    <row r="7" spans="1:4" x14ac:dyDescent="0.25">
      <c r="A7">
        <v>84</v>
      </c>
    </row>
    <row r="8" spans="1:4" x14ac:dyDescent="0.25">
      <c r="A8">
        <v>74</v>
      </c>
    </row>
    <row r="9" spans="1:4" x14ac:dyDescent="0.25">
      <c r="A9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23E67-0E32-400C-9F3B-033DCF19E014}">
  <dimension ref="A1:D6"/>
  <sheetViews>
    <sheetView workbookViewId="0">
      <selection activeCell="H21" sqref="H21"/>
    </sheetView>
  </sheetViews>
  <sheetFormatPr defaultRowHeight="15" x14ac:dyDescent="0.25"/>
  <cols>
    <col min="4" max="4" width="10" customWidth="1"/>
  </cols>
  <sheetData>
    <row r="1" spans="1:4" x14ac:dyDescent="0.25">
      <c r="A1" s="1" t="s">
        <v>42</v>
      </c>
    </row>
    <row r="2" spans="1:4" x14ac:dyDescent="0.25">
      <c r="A2">
        <v>76150</v>
      </c>
    </row>
    <row r="3" spans="1:4" x14ac:dyDescent="0.25">
      <c r="A3">
        <v>95750</v>
      </c>
      <c r="C3" t="s">
        <v>32</v>
      </c>
      <c r="D3" s="2" t="e">
        <f>_xlfn.MODE.SNGL(A2:A6)</f>
        <v>#N/A</v>
      </c>
    </row>
    <row r="4" spans="1:4" x14ac:dyDescent="0.25">
      <c r="A4">
        <v>124985</v>
      </c>
    </row>
    <row r="5" spans="1:4" x14ac:dyDescent="0.25">
      <c r="A5">
        <v>87490</v>
      </c>
    </row>
    <row r="6" spans="1:4" x14ac:dyDescent="0.25">
      <c r="A6">
        <v>53740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356D-9E2E-4C5F-AE1E-8EF7E5D0377B}">
  <dimension ref="A1:F6"/>
  <sheetViews>
    <sheetView workbookViewId="0">
      <selection activeCell="F3" sqref="F3"/>
    </sheetView>
  </sheetViews>
  <sheetFormatPr defaultRowHeight="15" x14ac:dyDescent="0.25"/>
  <cols>
    <col min="1" max="1" width="11.140625" bestFit="1" customWidth="1"/>
    <col min="2" max="2" width="12" bestFit="1" customWidth="1"/>
  </cols>
  <sheetData>
    <row r="1" spans="1:6" x14ac:dyDescent="0.25">
      <c r="A1" s="1" t="s">
        <v>36</v>
      </c>
      <c r="B1" s="5" t="s">
        <v>37</v>
      </c>
    </row>
    <row r="2" spans="1:6" ht="15.75" thickBot="1" x14ac:dyDescent="0.3">
      <c r="A2" t="s">
        <v>33</v>
      </c>
      <c r="B2" s="2">
        <v>1</v>
      </c>
    </row>
    <row r="3" spans="1:6" ht="15.75" thickBot="1" x14ac:dyDescent="0.3">
      <c r="A3" t="s">
        <v>34</v>
      </c>
      <c r="B3" s="2">
        <v>2</v>
      </c>
      <c r="E3" t="s">
        <v>32</v>
      </c>
      <c r="F3" s="8">
        <f>_xlfn.MODE.SNGL(B2:B6)</f>
        <v>1</v>
      </c>
    </row>
    <row r="4" spans="1:6" x14ac:dyDescent="0.25">
      <c r="A4" t="s">
        <v>33</v>
      </c>
      <c r="B4" s="2">
        <v>1</v>
      </c>
    </row>
    <row r="5" spans="1:6" x14ac:dyDescent="0.25">
      <c r="A5" t="s">
        <v>35</v>
      </c>
      <c r="B5" s="2">
        <v>3</v>
      </c>
    </row>
    <row r="6" spans="1:6" x14ac:dyDescent="0.25">
      <c r="A6" t="s">
        <v>33</v>
      </c>
      <c r="B6" s="2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E000-03BC-4EBB-B579-1C8D3FCCA851}">
  <dimension ref="A1:F11"/>
  <sheetViews>
    <sheetView workbookViewId="0">
      <selection activeCell="K9" sqref="K9"/>
    </sheetView>
  </sheetViews>
  <sheetFormatPr defaultRowHeight="15" x14ac:dyDescent="0.25"/>
  <cols>
    <col min="2" max="2" width="16.42578125" bestFit="1" customWidth="1"/>
    <col min="5" max="5" width="30" bestFit="1" customWidth="1"/>
  </cols>
  <sheetData>
    <row r="1" spans="1:6" x14ac:dyDescent="0.25">
      <c r="A1" t="s">
        <v>38</v>
      </c>
      <c r="B1" t="s">
        <v>39</v>
      </c>
    </row>
    <row r="2" spans="1:6" x14ac:dyDescent="0.25">
      <c r="A2">
        <v>890</v>
      </c>
      <c r="B2" s="6">
        <v>87</v>
      </c>
    </row>
    <row r="3" spans="1:6" ht="15.75" thickBot="1" x14ac:dyDescent="0.3">
      <c r="A3">
        <v>1354</v>
      </c>
      <c r="B3" s="2">
        <v>890</v>
      </c>
    </row>
    <row r="4" spans="1:6" ht="15.75" thickBot="1" x14ac:dyDescent="0.3">
      <c r="A4">
        <v>1861</v>
      </c>
      <c r="B4" s="2">
        <v>938</v>
      </c>
      <c r="E4" t="s">
        <v>40</v>
      </c>
      <c r="F4" s="8">
        <f>AVERAGE(B3:B10)</f>
        <v>1535.625</v>
      </c>
    </row>
    <row r="5" spans="1:6" ht="15.75" thickBot="1" x14ac:dyDescent="0.3">
      <c r="A5">
        <v>1644</v>
      </c>
      <c r="B5" s="2">
        <v>1354</v>
      </c>
      <c r="E5" t="s">
        <v>41</v>
      </c>
      <c r="F5" s="8">
        <f>TRIMMEAN(A2:A11,0.2)</f>
        <v>1535.625</v>
      </c>
    </row>
    <row r="6" spans="1:6" x14ac:dyDescent="0.25">
      <c r="A6">
        <v>87</v>
      </c>
      <c r="B6" s="2">
        <v>1429</v>
      </c>
    </row>
    <row r="7" spans="1:6" x14ac:dyDescent="0.25">
      <c r="A7">
        <v>5403</v>
      </c>
      <c r="B7" s="2">
        <v>1644</v>
      </c>
    </row>
    <row r="8" spans="1:6" x14ac:dyDescent="0.25">
      <c r="A8">
        <v>1429</v>
      </c>
      <c r="B8" s="2">
        <v>1861</v>
      </c>
    </row>
    <row r="9" spans="1:6" x14ac:dyDescent="0.25">
      <c r="A9">
        <v>1993</v>
      </c>
      <c r="B9" s="2">
        <v>1993</v>
      </c>
    </row>
    <row r="10" spans="1:6" x14ac:dyDescent="0.25">
      <c r="A10">
        <v>938</v>
      </c>
      <c r="B10" s="2">
        <v>2176</v>
      </c>
    </row>
    <row r="11" spans="1:6" x14ac:dyDescent="0.25">
      <c r="A11">
        <v>2176</v>
      </c>
      <c r="B11" s="6">
        <v>5403</v>
      </c>
    </row>
  </sheetData>
  <sortState xmlns:xlrd2="http://schemas.microsoft.com/office/spreadsheetml/2017/richdata2" ref="B2:B11">
    <sortCondition ref="B1:B1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23ECB-EAC8-4297-86E0-1914821A46F7}">
  <dimension ref="A1:E5"/>
  <sheetViews>
    <sheetView workbookViewId="0">
      <selection activeCell="E2" sqref="E2"/>
    </sheetView>
  </sheetViews>
  <sheetFormatPr defaultRowHeight="15" x14ac:dyDescent="0.25"/>
  <cols>
    <col min="4" max="4" width="14.5703125" bestFit="1" customWidth="1"/>
  </cols>
  <sheetData>
    <row r="1" spans="1:5" ht="15.75" thickBot="1" x14ac:dyDescent="0.3">
      <c r="A1" s="1" t="s">
        <v>42</v>
      </c>
      <c r="B1" s="1" t="s">
        <v>43</v>
      </c>
    </row>
    <row r="2" spans="1:5" ht="15.75" thickBot="1" x14ac:dyDescent="0.3">
      <c r="A2">
        <v>2.6</v>
      </c>
      <c r="B2">
        <v>10</v>
      </c>
      <c r="D2" s="1" t="s">
        <v>44</v>
      </c>
      <c r="E2" s="9">
        <f>SUMPRODUCT(A2:A5,B2:B5)/SUM(B2:B5)</f>
        <v>2.722826086956522</v>
      </c>
    </row>
    <row r="3" spans="1:5" x14ac:dyDescent="0.25">
      <c r="A3">
        <v>2.8</v>
      </c>
      <c r="B3">
        <v>13</v>
      </c>
    </row>
    <row r="4" spans="1:5" x14ac:dyDescent="0.25">
      <c r="A4">
        <v>2.7</v>
      </c>
      <c r="B4">
        <v>8</v>
      </c>
    </row>
    <row r="5" spans="1:5" x14ac:dyDescent="0.25">
      <c r="A5">
        <v>2.75</v>
      </c>
      <c r="B5">
        <v>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4DA9-F1FA-49C3-9F8B-CC3DCC9745C9}">
  <dimension ref="A1:F5"/>
  <sheetViews>
    <sheetView workbookViewId="0">
      <selection activeCell="I9" sqref="I9"/>
    </sheetView>
  </sheetViews>
  <sheetFormatPr defaultRowHeight="15" x14ac:dyDescent="0.25"/>
  <cols>
    <col min="1" max="1" width="10" bestFit="1" customWidth="1"/>
    <col min="2" max="2" width="14.42578125" bestFit="1" customWidth="1"/>
    <col min="5" max="5" width="10.28515625" customWidth="1"/>
  </cols>
  <sheetData>
    <row r="1" spans="1:6" x14ac:dyDescent="0.25">
      <c r="A1" s="1" t="s">
        <v>45</v>
      </c>
      <c r="B1" s="1" t="s">
        <v>46</v>
      </c>
    </row>
    <row r="2" spans="1:6" x14ac:dyDescent="0.25">
      <c r="A2" t="s">
        <v>47</v>
      </c>
      <c r="B2">
        <v>53182</v>
      </c>
      <c r="E2" t="s">
        <v>51</v>
      </c>
      <c r="F2" s="2">
        <f>MAX(B2:B5)</f>
        <v>267277</v>
      </c>
    </row>
    <row r="3" spans="1:6" ht="15.75" thickBot="1" x14ac:dyDescent="0.3">
      <c r="A3" t="s">
        <v>48</v>
      </c>
      <c r="B3">
        <v>49651</v>
      </c>
      <c r="E3" t="s">
        <v>52</v>
      </c>
      <c r="F3" s="2">
        <f>MIN(B2:B5)</f>
        <v>49651</v>
      </c>
    </row>
    <row r="4" spans="1:6" ht="15.75" thickBot="1" x14ac:dyDescent="0.3">
      <c r="A4" t="s">
        <v>49</v>
      </c>
      <c r="B4">
        <v>69903</v>
      </c>
      <c r="E4" t="s">
        <v>53</v>
      </c>
      <c r="F4" s="8">
        <f>F2-F3</f>
        <v>217626</v>
      </c>
    </row>
    <row r="5" spans="1:6" x14ac:dyDescent="0.25">
      <c r="A5" t="s">
        <v>50</v>
      </c>
      <c r="B5">
        <v>267277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Příklad 1</vt:lpstr>
      <vt:lpstr>Příklad 2</vt:lpstr>
      <vt:lpstr>Příklad 3</vt:lpstr>
      <vt:lpstr>Příklad 4</vt:lpstr>
      <vt:lpstr>Příklad 5</vt:lpstr>
      <vt:lpstr>Příklad 6</vt:lpstr>
      <vt:lpstr>Příklad 7</vt:lpstr>
      <vt:lpstr>Příklad 8</vt:lpstr>
      <vt:lpstr>Příklad 9</vt:lpstr>
      <vt:lpstr>Příklad 10</vt:lpstr>
      <vt:lpstr>Příklad 11</vt:lpstr>
      <vt:lpstr>Příklad 12</vt:lpstr>
      <vt:lpstr>Příklad 13</vt:lpstr>
      <vt:lpstr>Příklad 14</vt:lpstr>
      <vt:lpstr>Příklad 15 + 16 + 17</vt:lpstr>
      <vt:lpstr>Příklad 18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Reichel</dc:creator>
  <cp:lastModifiedBy>Vlastimil Reichel</cp:lastModifiedBy>
  <dcterms:created xsi:type="dcterms:W3CDTF">2024-10-02T12:10:26Z</dcterms:created>
  <dcterms:modified xsi:type="dcterms:W3CDTF">2024-10-02T13:31:56Z</dcterms:modified>
</cp:coreProperties>
</file>