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57467\Downloads\"/>
    </mc:Choice>
  </mc:AlternateContent>
  <xr:revisionPtr revIDLastSave="0" documentId="13_ncr:1_{FAFD4213-41CC-4979-84B6-D8ACE7342421}" xr6:coauthVersionLast="47" xr6:coauthVersionMax="47" xr10:uidLastSave="{00000000-0000-0000-0000-000000000000}"/>
  <bookViews>
    <workbookView xWindow="53880" yWindow="-525" windowWidth="29040" windowHeight="15840" activeTab="3" xr2:uid="{F5587EFF-AC8D-4E34-A3CF-A82485A87069}"/>
  </bookViews>
  <sheets>
    <sheet name="Příklad 1" sheetId="1" r:id="rId1"/>
    <sheet name="Příklad 2" sheetId="2" r:id="rId2"/>
    <sheet name="Příklad 4" sheetId="3" r:id="rId3"/>
    <sheet name="Příklad 7+8" sheetId="7" r:id="rId4"/>
    <sheet name="Příklad 9" sheetId="6" r:id="rId5"/>
    <sheet name="Příklad 10" sheetId="4" r:id="rId6"/>
    <sheet name="Příklad 11" sheetId="5" r:id="rId7"/>
    <sheet name="Příklad 12 + 13" sheetId="8" r:id="rId8"/>
    <sheet name="Příklad 14+15+16" sheetId="9" r:id="rId9"/>
    <sheet name="Příklad 17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H15" i="4"/>
  <c r="H16" i="4" s="1"/>
  <c r="H16" i="10"/>
  <c r="D18" i="10"/>
  <c r="D17" i="10"/>
  <c r="D14" i="4"/>
  <c r="D16" i="10"/>
  <c r="D4" i="10"/>
  <c r="D5" i="10"/>
  <c r="D6" i="10"/>
  <c r="D7" i="10"/>
  <c r="D8" i="10"/>
  <c r="D9" i="10"/>
  <c r="D10" i="10"/>
  <c r="D11" i="10"/>
  <c r="D12" i="10"/>
  <c r="D3" i="10"/>
  <c r="E4" i="10"/>
  <c r="E5" i="10"/>
  <c r="E6" i="10"/>
  <c r="E7" i="10"/>
  <c r="E8" i="10"/>
  <c r="E9" i="10"/>
  <c r="E10" i="10"/>
  <c r="E11" i="10"/>
  <c r="E12" i="10"/>
  <c r="E3" i="10"/>
  <c r="G4" i="10"/>
  <c r="G5" i="10"/>
  <c r="G6" i="10"/>
  <c r="G7" i="10"/>
  <c r="G8" i="10"/>
  <c r="G9" i="10"/>
  <c r="G10" i="10"/>
  <c r="G11" i="10"/>
  <c r="G12" i="10"/>
  <c r="G3" i="10"/>
  <c r="F3" i="4"/>
  <c r="E3" i="4"/>
  <c r="G16" i="9"/>
  <c r="G11" i="9"/>
  <c r="G9" i="9"/>
  <c r="G3" i="9"/>
  <c r="F15" i="8"/>
  <c r="C18" i="8"/>
  <c r="C17" i="8"/>
  <c r="F13" i="8"/>
  <c r="F3" i="8"/>
  <c r="C8" i="8"/>
  <c r="C7" i="8"/>
  <c r="C8" i="5"/>
  <c r="C7" i="5"/>
  <c r="C9" i="5" s="1"/>
  <c r="D16" i="7"/>
  <c r="D8" i="7"/>
  <c r="D6" i="7"/>
  <c r="F4" i="7"/>
  <c r="F12" i="7"/>
  <c r="D14" i="7"/>
  <c r="D2" i="6"/>
  <c r="D4" i="6"/>
  <c r="D5" i="6"/>
  <c r="D6" i="6"/>
  <c r="D3" i="6"/>
  <c r="D3" i="4"/>
  <c r="G3" i="4"/>
  <c r="I3" i="4"/>
  <c r="E4" i="4"/>
  <c r="F4" i="4"/>
  <c r="G4" i="4"/>
  <c r="I4" i="4"/>
  <c r="E5" i="4"/>
  <c r="F5" i="4"/>
  <c r="G5" i="4"/>
  <c r="I5" i="4"/>
  <c r="E6" i="4"/>
  <c r="F6" i="4"/>
  <c r="G6" i="4"/>
  <c r="I6" i="4"/>
  <c r="E7" i="4"/>
  <c r="F7" i="4"/>
  <c r="G7" i="4"/>
  <c r="I7" i="4"/>
  <c r="E8" i="4"/>
  <c r="F8" i="4"/>
  <c r="G8" i="4"/>
  <c r="I8" i="4"/>
  <c r="E9" i="4"/>
  <c r="F9" i="4"/>
  <c r="G9" i="4"/>
  <c r="I9" i="4"/>
  <c r="D5" i="4"/>
  <c r="D6" i="4"/>
  <c r="D7" i="4"/>
  <c r="D8" i="4"/>
  <c r="D9" i="4"/>
  <c r="D4" i="4"/>
  <c r="D6" i="3"/>
  <c r="M4" i="3" s="1"/>
  <c r="M6" i="3" s="1"/>
  <c r="C8" i="2"/>
  <c r="D7" i="2"/>
  <c r="H14" i="2" s="1"/>
  <c r="D6" i="2"/>
  <c r="D5" i="2"/>
  <c r="D4" i="2"/>
  <c r="H11" i="2" s="1"/>
  <c r="D3" i="2"/>
  <c r="F4" i="3"/>
  <c r="F5" i="3"/>
  <c r="F3" i="3"/>
  <c r="E4" i="3"/>
  <c r="E5" i="3"/>
  <c r="E3" i="3"/>
  <c r="D4" i="3"/>
  <c r="D5" i="3"/>
  <c r="D3" i="3"/>
  <c r="I4" i="3"/>
  <c r="I6" i="3" s="1" a="1"/>
  <c r="I6" i="3" s="1"/>
  <c r="C8" i="1"/>
  <c r="D4" i="1"/>
  <c r="D5" i="1"/>
  <c r="D6" i="1"/>
  <c r="D7" i="1"/>
  <c r="D3" i="1"/>
  <c r="D8" i="1" s="1"/>
  <c r="D17" i="4" l="1"/>
  <c r="D15" i="4"/>
  <c r="D16" i="4"/>
  <c r="D8" i="2"/>
  <c r="H8" i="2"/>
  <c r="F6" i="3"/>
  <c r="H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<sst xmlns="http://schemas.openxmlformats.org/spreadsheetml/2006/main" count="101" uniqueCount="46">
  <si>
    <t>Počet aut</t>
  </si>
  <si>
    <t>Četnost</t>
  </si>
  <si>
    <t xml:space="preserve">Relativní četnost </t>
  </si>
  <si>
    <t>suma</t>
  </si>
  <si>
    <t>a)</t>
  </si>
  <si>
    <t>P(2)</t>
  </si>
  <si>
    <t>b)</t>
  </si>
  <si>
    <t>P(2 nebo 3 nebo 4)</t>
  </si>
  <si>
    <t>c)</t>
  </si>
  <si>
    <t>P(0 nebo 1)</t>
  </si>
  <si>
    <t>d)</t>
  </si>
  <si>
    <t>P(3 nebo 4)</t>
  </si>
  <si>
    <t>x</t>
  </si>
  <si>
    <t>P(x)</t>
  </si>
  <si>
    <t>xP(x)</t>
  </si>
  <si>
    <t>x^2</t>
  </si>
  <si>
    <t>x^2P(x)</t>
  </si>
  <si>
    <t>μ</t>
  </si>
  <si>
    <t>NEBO</t>
  </si>
  <si>
    <t>σ</t>
  </si>
  <si>
    <t>Příklad 7</t>
  </si>
  <si>
    <t>n</t>
  </si>
  <si>
    <t>p</t>
  </si>
  <si>
    <t>q</t>
  </si>
  <si>
    <t>n-x</t>
  </si>
  <si>
    <t>Příklad 8</t>
  </si>
  <si>
    <t>...</t>
  </si>
  <si>
    <t>A</t>
  </si>
  <si>
    <t>B</t>
  </si>
  <si>
    <t>nebo</t>
  </si>
  <si>
    <t>C</t>
  </si>
  <si>
    <t>D</t>
  </si>
  <si>
    <t>E</t>
  </si>
  <si>
    <t>Střední hodnota</t>
  </si>
  <si>
    <t>Směrodatná odchylka</t>
  </si>
  <si>
    <t>Příklad 12</t>
  </si>
  <si>
    <t>N</t>
  </si>
  <si>
    <t>r</t>
  </si>
  <si>
    <t>N-r</t>
  </si>
  <si>
    <t>Příklad 13</t>
  </si>
  <si>
    <t>Příklad 14</t>
  </si>
  <si>
    <t>lambda</t>
  </si>
  <si>
    <t>Příklad 15</t>
  </si>
  <si>
    <t>Příklad 16</t>
  </si>
  <si>
    <t>λ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</si>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</sst>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164" fontId="0" fillId="0" borderId="5" xfId="0" applyNumberFormat="1" applyBorder="1"/>
    <xf numFmtId="0" fontId="0" fillId="0" borderId="6" xfId="0" applyBorder="1"/>
    <xf numFmtId="0" fontId="0" fillId="2" borderId="8" xfId="0" applyFill="1" applyBorder="1"/>
    <xf numFmtId="164" fontId="0" fillId="0" borderId="8" xfId="0" applyNumberFormat="1" applyBorder="1"/>
    <xf numFmtId="164" fontId="0" fillId="2" borderId="8" xfId="0" applyNumberFormat="1" applyFill="1" applyBorder="1"/>
    <xf numFmtId="0" fontId="2" fillId="0" borderId="6" xfId="0" applyFon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7" xfId="0" applyFont="1" applyBorder="1"/>
    <xf numFmtId="0" fontId="1" fillId="0" borderId="8" xfId="0" applyFont="1" applyBorder="1"/>
    <xf numFmtId="164" fontId="0" fillId="0" borderId="7" xfId="0" applyNumberFormat="1" applyBorder="1"/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3" fillId="3" borderId="15" xfId="0" applyFont="1" applyFill="1" applyBorder="1"/>
    <xf numFmtId="0" fontId="0" fillId="3" borderId="16" xfId="0" applyFill="1" applyBorder="1"/>
    <xf numFmtId="0" fontId="0" fillId="0" borderId="10" xfId="0" applyBorder="1"/>
    <xf numFmtId="0" fontId="0" fillId="0" borderId="14" xfId="0" applyBorder="1"/>
    <xf numFmtId="0" fontId="0" fillId="3" borderId="10" xfId="0" applyFill="1" applyBorder="1"/>
    <xf numFmtId="0" fontId="0" fillId="3" borderId="12" xfId="0" applyFill="1" applyBorder="1"/>
    <xf numFmtId="0" fontId="0" fillId="3" borderId="14" xfId="0" applyFill="1" applyBorder="1"/>
    <xf numFmtId="165" fontId="0" fillId="2" borderId="18" xfId="0" applyNumberFormat="1" applyFill="1" applyBorder="1"/>
    <xf numFmtId="0" fontId="4" fillId="0" borderId="0" xfId="0" applyFont="1"/>
    <xf numFmtId="2" fontId="0" fillId="2" borderId="17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2" borderId="19" xfId="0" applyNumberFormat="1" applyFill="1" applyBorder="1"/>
    <xf numFmtId="0" fontId="1" fillId="0" borderId="0" xfId="0" applyFont="1"/>
    <xf numFmtId="165" fontId="0" fillId="2" borderId="20" xfId="0" applyNumberFormat="1" applyFill="1" applyBorder="1"/>
    <xf numFmtId="0" fontId="1" fillId="2" borderId="0" xfId="0" applyFont="1" applyFill="1"/>
    <xf numFmtId="2" fontId="1" fillId="0" borderId="0" xfId="0" applyNumberFormat="1" applyFont="1"/>
    <xf numFmtId="2" fontId="1" fillId="2" borderId="0" xfId="0" applyNumberFormat="1" applyFont="1" applyFill="1"/>
    <xf numFmtId="0" fontId="2" fillId="0" borderId="0" xfId="0" applyFont="1"/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2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6" fontId="1" fillId="2" borderId="0" xfId="0" applyNumberFormat="1" applyFont="1" applyFill="1"/>
    <xf numFmtId="164" fontId="0" fillId="0" borderId="0" xfId="0" applyNumberFormat="1"/>
    <xf numFmtId="0" fontId="0" fillId="0" borderId="24" xfId="0" applyBorder="1"/>
    <xf numFmtId="2" fontId="0" fillId="2" borderId="1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Rozdělení</a:t>
            </a:r>
            <a:r>
              <a:rPr lang="cs-CZ" baseline="0"/>
              <a:t> pravděpodobnosti</a:t>
            </a:r>
            <a:endParaRPr lang="cs-CZ"/>
          </a:p>
        </c:rich>
      </c:tx>
      <c:layout>
        <c:manualLayout>
          <c:xMode val="edge"/>
          <c:yMode val="edge"/>
          <c:x val="0.2950901137357829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1'!$D$2</c:f>
              <c:strCache>
                <c:ptCount val="1"/>
                <c:pt idx="0">
                  <c:v>Relativní četnost 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'Příklad 1'!$B$3:$B$7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'Příklad 1'!$D$3:$D$7</c:f>
              <c:numCache>
                <c:formatCode>0.000</c:formatCode>
                <c:ptCount val="5"/>
                <c:pt idx="0">
                  <c:v>1.4999999999999999E-2</c:v>
                </c:pt>
                <c:pt idx="1">
                  <c:v>0.16</c:v>
                </c:pt>
                <c:pt idx="2">
                  <c:v>0.45500000000000002</c:v>
                </c:pt>
                <c:pt idx="3">
                  <c:v>0.28999999999999998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59F-A5CF-0810CC07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85927423"/>
        <c:axId val="785920223"/>
      </c:barChart>
      <c:catAx>
        <c:axId val="78592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5920223"/>
        <c:crosses val="autoZero"/>
        <c:auto val="1"/>
        <c:lblAlgn val="ctr"/>
        <c:lblOffset val="100"/>
        <c:noMultiLvlLbl val="0"/>
      </c:catAx>
      <c:valAx>
        <c:axId val="78592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592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Rozdělení pravděpodobnosti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'Příklad 9'!$C$3:$C$6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'Příklad 9'!$D$3:$D$6</c:f>
              <c:numCache>
                <c:formatCode>0.0000</c:formatCode>
                <c:ptCount val="4"/>
                <c:pt idx="0">
                  <c:v>0.30076299999999995</c:v>
                </c:pt>
                <c:pt idx="1">
                  <c:v>0.44441100000000006</c:v>
                </c:pt>
                <c:pt idx="2">
                  <c:v>0.218889</c:v>
                </c:pt>
                <c:pt idx="3">
                  <c:v>3.5937000000000004E-2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2-4200-80C4-A5131489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339104263"/>
        <c:axId val="378966023"/>
      </c:barChart>
      <c:catAx>
        <c:axId val="339104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966023"/>
        <c:crosses val="autoZero"/>
        <c:auto val="1"/>
        <c:lblAlgn val="ctr"/>
        <c:lblOffset val="100"/>
        <c:noMultiLvlLbl val="0"/>
      </c:catAx>
      <c:valAx>
        <c:axId val="378966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9104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Rozdělení pravděpodobnosti</a:t>
            </a:r>
          </a:p>
        </c:rich>
      </c:tx>
      <c:layout>
        <c:manualLayout>
          <c:xMode val="edge"/>
          <c:yMode val="edge"/>
          <c:x val="0.33495557241391333"/>
          <c:y val="3.47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Field1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'Příklad 10'!$C$3:$C$9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'Příklad 10'!$G$3:$G$9</c:f>
              <c:numCache>
                <c:formatCode>0.0000</c:formatCode>
                <c:ptCount val="7"/>
                <c:pt idx="0">
                  <c:v>0.117649</c:v>
                </c:pt>
                <c:pt idx="1">
                  <c:v>0.30252600000000002</c:v>
                </c:pt>
                <c:pt idx="2">
                  <c:v>0.32413500000000006</c:v>
                </c:pt>
                <c:pt idx="3">
                  <c:v>0.18522000000000002</c:v>
                </c:pt>
                <c:pt idx="4">
                  <c:v>5.9535000000000025E-2</c:v>
                </c:pt>
                <c:pt idx="5">
                  <c:v>1.020600000000001E-2</c:v>
                </c:pt>
                <c:pt idx="6">
                  <c:v>7.2899999999999907E-4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86838328-ECC8-4D15-B8BB-2A168484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773047303"/>
        <c:axId val="1773049351"/>
      </c:barChart>
      <c:catAx>
        <c:axId val="1773047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3049351"/>
        <c:crosses val="autoZero"/>
        <c:auto val="1"/>
        <c:lblAlgn val="ctr"/>
        <c:lblOffset val="100"/>
        <c:noMultiLvlLbl val="0"/>
      </c:catAx>
      <c:valAx>
        <c:axId val="1773049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3047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3810</xdr:rowOff>
    </xdr:from>
    <xdr:to>
      <xdr:col>12</xdr:col>
      <xdr:colOff>312420</xdr:colOff>
      <xdr:row>16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58DBB5-309F-C1A8-304E-5C2ED82CA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533400</xdr:colOff>
      <xdr:row>10</xdr:row>
      <xdr:rowOff>95250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E56D11-74F5-9A33-914C-C164A3AF5B3D}"/>
            </a:ext>
          </a:extLst>
        </xdr:cNvPr>
        <xdr:cNvSpPr txBox="1"/>
      </xdr:nvSpPr>
      <xdr:spPr>
        <a:xfrm>
          <a:off x="662940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180975</xdr:rowOff>
    </xdr:from>
    <xdr:to>
      <xdr:col>12</xdr:col>
      <xdr:colOff>285750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91B8C-3EF2-9759-2D75-8A55F3072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605790</xdr:colOff>
      <xdr:row>19</xdr:row>
      <xdr:rowOff>3810</xdr:rowOff>
    </xdr:from>
    <xdr:to>
      <xdr:col>11</xdr:col>
      <xdr:colOff>424815</xdr:colOff>
      <xdr:row>34</xdr:row>
      <xdr:rowOff>24765</xdr:rowOff>
    </xdr:to>
    <xdr:graphicFrame macro="">
      <xdr:nvGraphicFramePr>
        <xdr:cNvPr id="5" name="Chart 4" descr="Chart type: Clustered Column. 'Field1'&#10;&#10;Description automatically generated">
          <a:extLst>
            <a:ext uri="{FF2B5EF4-FFF2-40B4-BE49-F238E27FC236}">
              <a16:creationId xmlns:a16="http://schemas.microsoft.com/office/drawing/2014/main" id="{FDDBBD5F-4D62-C563-0409-0D718E560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DC5B-8E80-499C-A43D-B8EF24138119}">
  <dimension ref="B1:D8"/>
  <sheetViews>
    <sheetView workbookViewId="0">
      <selection activeCell="O3" sqref="O3"/>
    </sheetView>
  </sheetViews>
  <sheetFormatPr defaultRowHeight="15" x14ac:dyDescent="0.25"/>
  <cols>
    <col min="2" max="2" width="9.42578125" bestFit="1" customWidth="1"/>
    <col min="3" max="3" width="8.28515625" bestFit="1" customWidth="1"/>
    <col min="4" max="4" width="16.85546875" bestFit="1" customWidth="1"/>
  </cols>
  <sheetData>
    <row r="1" spans="2:4" ht="15.75" thickBot="1" x14ac:dyDescent="0.3"/>
    <row r="2" spans="2:4" ht="15.75" thickBot="1" x14ac:dyDescent="0.3">
      <c r="B2" s="6" t="s">
        <v>0</v>
      </c>
      <c r="C2" s="17" t="s">
        <v>1</v>
      </c>
      <c r="D2" s="18" t="s">
        <v>2</v>
      </c>
    </row>
    <row r="3" spans="2:4" x14ac:dyDescent="0.25">
      <c r="B3" s="1">
        <v>0</v>
      </c>
      <c r="C3">
        <v>30</v>
      </c>
      <c r="D3" s="16">
        <f>C3/SUM($C$3:$C$7)</f>
        <v>1.4999999999999999E-2</v>
      </c>
    </row>
    <row r="4" spans="2:4" x14ac:dyDescent="0.25">
      <c r="B4" s="1">
        <v>1</v>
      </c>
      <c r="C4">
        <v>320</v>
      </c>
      <c r="D4" s="16">
        <f t="shared" ref="D4:D7" si="0">C4/SUM($C$3:$C$7)</f>
        <v>0.16</v>
      </c>
    </row>
    <row r="5" spans="2:4" x14ac:dyDescent="0.25">
      <c r="B5" s="1">
        <v>2</v>
      </c>
      <c r="C5">
        <v>910</v>
      </c>
      <c r="D5" s="16">
        <f t="shared" si="0"/>
        <v>0.45500000000000002</v>
      </c>
    </row>
    <row r="6" spans="2:4" x14ac:dyDescent="0.25">
      <c r="B6" s="1">
        <v>3</v>
      </c>
      <c r="C6">
        <v>580</v>
      </c>
      <c r="D6" s="16">
        <f t="shared" si="0"/>
        <v>0.28999999999999998</v>
      </c>
    </row>
    <row r="7" spans="2:4" ht="15.75" thickBot="1" x14ac:dyDescent="0.3">
      <c r="B7" s="3">
        <v>4</v>
      </c>
      <c r="C7" s="4">
        <v>160</v>
      </c>
      <c r="D7" s="9">
        <f t="shared" si="0"/>
        <v>0.08</v>
      </c>
    </row>
    <row r="8" spans="2:4" ht="15.75" thickBot="1" x14ac:dyDescent="0.3">
      <c r="B8" s="6" t="s">
        <v>3</v>
      </c>
      <c r="C8" s="7">
        <f>SUM(C3:C7)</f>
        <v>2000</v>
      </c>
      <c r="D8" s="8">
        <f>SUM(D3:D7)</f>
        <v>0.99999999999999989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23D7-D787-4543-837A-75F69EC956BA}">
  <dimension ref="B1:H14"/>
  <sheetViews>
    <sheetView workbookViewId="0">
      <selection activeCell="F19" sqref="F19"/>
    </sheetView>
  </sheetViews>
  <sheetFormatPr defaultRowHeight="15" x14ac:dyDescent="0.25"/>
  <cols>
    <col min="2" max="2" width="9.42578125" bestFit="1" customWidth="1"/>
    <col min="3" max="3" width="8.28515625" bestFit="1" customWidth="1"/>
    <col min="4" max="4" width="16.85546875" bestFit="1" customWidth="1"/>
    <col min="7" max="7" width="15.7109375" bestFit="1" customWidth="1"/>
  </cols>
  <sheetData>
    <row r="1" spans="2:8" ht="15.75" thickBot="1" x14ac:dyDescent="0.3"/>
    <row r="2" spans="2:8" ht="15.75" thickBot="1" x14ac:dyDescent="0.3">
      <c r="B2" s="6" t="s">
        <v>0</v>
      </c>
      <c r="C2" s="17" t="s">
        <v>1</v>
      </c>
      <c r="D2" s="18" t="s">
        <v>2</v>
      </c>
    </row>
    <row r="3" spans="2:8" x14ac:dyDescent="0.25">
      <c r="B3" s="1">
        <v>0</v>
      </c>
      <c r="C3">
        <v>30</v>
      </c>
      <c r="D3" s="16">
        <f>C3/SUM($C$3:$C$7)</f>
        <v>1.4999999999999999E-2</v>
      </c>
    </row>
    <row r="4" spans="2:8" ht="15.75" thickBot="1" x14ac:dyDescent="0.3">
      <c r="B4" s="1">
        <v>1</v>
      </c>
      <c r="C4">
        <v>320</v>
      </c>
      <c r="D4" s="16">
        <f t="shared" ref="D4:D7" si="0">C4/SUM($C$3:$C$7)</f>
        <v>0.16</v>
      </c>
      <c r="G4" t="s">
        <v>4</v>
      </c>
    </row>
    <row r="5" spans="2:8" ht="15.75" thickBot="1" x14ac:dyDescent="0.3">
      <c r="B5" s="1">
        <v>2</v>
      </c>
      <c r="C5">
        <v>910</v>
      </c>
      <c r="D5" s="16">
        <f t="shared" si="0"/>
        <v>0.45500000000000002</v>
      </c>
      <c r="G5" s="6" t="s">
        <v>5</v>
      </c>
      <c r="H5" s="13">
        <f>D5</f>
        <v>0.45500000000000002</v>
      </c>
    </row>
    <row r="6" spans="2:8" x14ac:dyDescent="0.25">
      <c r="B6" s="1">
        <v>3</v>
      </c>
      <c r="C6">
        <v>580</v>
      </c>
      <c r="D6" s="16">
        <f t="shared" si="0"/>
        <v>0.28999999999999998</v>
      </c>
      <c r="H6" s="57"/>
    </row>
    <row r="7" spans="2:8" ht="15.75" thickBot="1" x14ac:dyDescent="0.3">
      <c r="B7" s="3">
        <v>4</v>
      </c>
      <c r="C7" s="4">
        <v>160</v>
      </c>
      <c r="D7" s="9">
        <f t="shared" si="0"/>
        <v>0.08</v>
      </c>
      <c r="G7" t="s">
        <v>6</v>
      </c>
      <c r="H7" s="57"/>
    </row>
    <row r="8" spans="2:8" ht="15.75" thickBot="1" x14ac:dyDescent="0.3">
      <c r="B8" s="6" t="s">
        <v>3</v>
      </c>
      <c r="C8" s="7">
        <f>SUM(C3:C7)</f>
        <v>2000</v>
      </c>
      <c r="D8" s="8">
        <f>SUM(D3:D7)</f>
        <v>0.99999999999999989</v>
      </c>
      <c r="G8" s="6" t="s">
        <v>7</v>
      </c>
      <c r="H8" s="13">
        <f>D5+D6+D7</f>
        <v>0.82499999999999996</v>
      </c>
    </row>
    <row r="9" spans="2:8" x14ac:dyDescent="0.25">
      <c r="H9" s="57"/>
    </row>
    <row r="10" spans="2:8" ht="15.75" thickBot="1" x14ac:dyDescent="0.3">
      <c r="G10" t="s">
        <v>8</v>
      </c>
      <c r="H10" s="57"/>
    </row>
    <row r="11" spans="2:8" ht="15.75" thickBot="1" x14ac:dyDescent="0.3">
      <c r="G11" s="6" t="s">
        <v>9</v>
      </c>
      <c r="H11" s="13">
        <f>D3+D4</f>
        <v>0.17499999999999999</v>
      </c>
    </row>
    <row r="12" spans="2:8" x14ac:dyDescent="0.25">
      <c r="H12" s="57"/>
    </row>
    <row r="13" spans="2:8" ht="15.75" thickBot="1" x14ac:dyDescent="0.3">
      <c r="G13" t="s">
        <v>10</v>
      </c>
      <c r="H13" s="57"/>
    </row>
    <row r="14" spans="2:8" ht="15.75" thickBot="1" x14ac:dyDescent="0.3">
      <c r="G14" s="6" t="s">
        <v>11</v>
      </c>
      <c r="H14" s="13">
        <f>D6+D7</f>
        <v>0.37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F655-862D-4A27-99B7-E5AB1152562D}">
  <dimension ref="B1:M6"/>
  <sheetViews>
    <sheetView workbookViewId="0">
      <selection activeCell="H3" sqref="H3"/>
    </sheetView>
  </sheetViews>
  <sheetFormatPr defaultRowHeight="15" x14ac:dyDescent="0.25"/>
  <cols>
    <col min="12" max="13" width="8.85546875" customWidth="1"/>
  </cols>
  <sheetData>
    <row r="1" spans="2:13" ht="15.75" thickBot="1" x14ac:dyDescent="0.3"/>
    <row r="2" spans="2:13" ht="15.75" thickBot="1" x14ac:dyDescent="0.3">
      <c r="B2" s="6" t="s">
        <v>12</v>
      </c>
      <c r="C2" s="18" t="s">
        <v>13</v>
      </c>
      <c r="D2" s="6" t="s">
        <v>14</v>
      </c>
      <c r="E2" s="17" t="s">
        <v>15</v>
      </c>
      <c r="F2" s="18" t="s">
        <v>16</v>
      </c>
    </row>
    <row r="3" spans="2:13" ht="15.75" thickBot="1" x14ac:dyDescent="0.3">
      <c r="B3" s="1">
        <v>4.5</v>
      </c>
      <c r="C3" s="2">
        <v>0.32</v>
      </c>
      <c r="D3" s="15">
        <f>B3*C3</f>
        <v>1.44</v>
      </c>
      <c r="E3">
        <f>B3*B3</f>
        <v>20.25</v>
      </c>
      <c r="F3" s="16">
        <f>C3*E3</f>
        <v>6.48</v>
      </c>
      <c r="H3" s="41" t="s">
        <v>28</v>
      </c>
    </row>
    <row r="4" spans="2:13" ht="15.75" thickBot="1" x14ac:dyDescent="0.3">
      <c r="B4" s="1">
        <v>1.2</v>
      </c>
      <c r="C4" s="2">
        <v>0.51</v>
      </c>
      <c r="D4" s="1">
        <f t="shared" ref="D4:D5" si="0">B4*C4</f>
        <v>0.61199999999999999</v>
      </c>
      <c r="E4">
        <f t="shared" ref="E4:E5" si="1">B4*B4</f>
        <v>1.44</v>
      </c>
      <c r="F4" s="16">
        <f t="shared" ref="F4:F5" si="2">C4*E4</f>
        <v>0.73439999999999994</v>
      </c>
      <c r="H4" s="14" t="s">
        <v>17</v>
      </c>
      <c r="I4" s="13">
        <f>SUMPRODUCT(B3:B5,C3:C5)</f>
        <v>1.661</v>
      </c>
      <c r="K4" t="s">
        <v>29</v>
      </c>
      <c r="L4" s="14" t="s">
        <v>17</v>
      </c>
      <c r="M4" s="11">
        <f>D6</f>
        <v>1.661</v>
      </c>
    </row>
    <row r="5" spans="2:13" ht="15.75" thickBot="1" x14ac:dyDescent="0.3">
      <c r="B5" s="3">
        <v>-2.2999999999999998</v>
      </c>
      <c r="C5" s="5">
        <v>0.17</v>
      </c>
      <c r="D5" s="3">
        <f t="shared" si="0"/>
        <v>-0.39100000000000001</v>
      </c>
      <c r="E5" s="4">
        <f t="shared" si="1"/>
        <v>5.2899999999999991</v>
      </c>
      <c r="F5" s="9">
        <f t="shared" si="2"/>
        <v>0.89929999999999988</v>
      </c>
      <c r="I5" s="57"/>
    </row>
    <row r="6" spans="2:13" ht="15.75" thickBot="1" x14ac:dyDescent="0.3">
      <c r="B6" s="10"/>
      <c r="C6" s="7"/>
      <c r="D6" s="19">
        <f>SUM(D3:D5)</f>
        <v>1.661</v>
      </c>
      <c r="E6" s="7"/>
      <c r="F6" s="12">
        <f>SUM(F3:F5)</f>
        <v>8.1136999999999997</v>
      </c>
      <c r="H6" s="14" t="s">
        <v>19</v>
      </c>
      <c r="I6" s="13" cm="1">
        <f t="array" ref="I6">SQRT(SUMPRODUCT((B3:B5)^2,C3:C5)-I4^2)</f>
        <v>2.3140395415809123</v>
      </c>
      <c r="K6" t="s">
        <v>18</v>
      </c>
      <c r="L6" s="14" t="s">
        <v>19</v>
      </c>
      <c r="M6" s="13">
        <f>SQRT(F6-M4^2)</f>
        <v>2.3140395415809123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FD99-87FF-4CC5-8F47-89845FE3F4B0}">
  <dimension ref="C2:I16"/>
  <sheetViews>
    <sheetView tabSelected="1" workbookViewId="0">
      <selection activeCell="G18" sqref="G18"/>
    </sheetView>
  </sheetViews>
  <sheetFormatPr defaultRowHeight="15" x14ac:dyDescent="0.25"/>
  <cols>
    <col min="4" max="4" width="10.42578125" bestFit="1" customWidth="1"/>
  </cols>
  <sheetData>
    <row r="2" spans="3:9" x14ac:dyDescent="0.25">
      <c r="C2" t="s">
        <v>20</v>
      </c>
      <c r="G2" s="20"/>
      <c r="H2" s="20"/>
      <c r="I2" s="20"/>
    </row>
    <row r="3" spans="3:9" x14ac:dyDescent="0.25">
      <c r="H3" s="20"/>
    </row>
    <row r="4" spans="3:9" x14ac:dyDescent="0.25">
      <c r="C4" s="25" t="s">
        <v>21</v>
      </c>
      <c r="D4" s="28">
        <v>3</v>
      </c>
      <c r="F4" s="35">
        <f>_xlfn.BINOM.DIST(D7,D4,D5,0)</f>
        <v>0.42187500000000006</v>
      </c>
      <c r="H4" s="20"/>
    </row>
    <row r="5" spans="3:9" x14ac:dyDescent="0.25">
      <c r="C5" s="26" t="s">
        <v>22</v>
      </c>
      <c r="D5" s="29">
        <v>0.75</v>
      </c>
      <c r="F5" s="21"/>
      <c r="H5" s="20"/>
    </row>
    <row r="6" spans="3:9" x14ac:dyDescent="0.25">
      <c r="C6" s="26" t="s">
        <v>23</v>
      </c>
      <c r="D6" s="23">
        <f>1-D5</f>
        <v>0.25</v>
      </c>
      <c r="F6" s="21"/>
      <c r="H6" s="20"/>
    </row>
    <row r="7" spans="3:9" x14ac:dyDescent="0.25">
      <c r="C7" s="26" t="s">
        <v>12</v>
      </c>
      <c r="D7" s="29">
        <v>2</v>
      </c>
      <c r="F7" s="21"/>
    </row>
    <row r="8" spans="3:9" x14ac:dyDescent="0.25">
      <c r="C8" s="27" t="s">
        <v>24</v>
      </c>
      <c r="D8" s="24">
        <f>D4-D7</f>
        <v>1</v>
      </c>
    </row>
    <row r="10" spans="3:9" x14ac:dyDescent="0.25">
      <c r="C10" t="s">
        <v>25</v>
      </c>
    </row>
    <row r="12" spans="3:9" x14ac:dyDescent="0.25">
      <c r="C12" s="25" t="s">
        <v>21</v>
      </c>
      <c r="D12" s="28">
        <v>10</v>
      </c>
      <c r="F12" s="35">
        <f>_xlfn.BINOM.DIST(D15,D12,D13,0)</f>
        <v>0.16674955242602998</v>
      </c>
    </row>
    <row r="13" spans="3:9" x14ac:dyDescent="0.25">
      <c r="C13" s="26" t="s">
        <v>22</v>
      </c>
      <c r="D13" s="29">
        <v>0.02</v>
      </c>
      <c r="F13" s="21"/>
    </row>
    <row r="14" spans="3:9" x14ac:dyDescent="0.25">
      <c r="C14" s="26" t="s">
        <v>23</v>
      </c>
      <c r="D14" s="23">
        <f>1-D13</f>
        <v>0.98</v>
      </c>
      <c r="F14" s="21"/>
    </row>
    <row r="15" spans="3:9" x14ac:dyDescent="0.25">
      <c r="C15" s="26" t="s">
        <v>12</v>
      </c>
      <c r="D15" s="29">
        <v>1</v>
      </c>
      <c r="F15" s="21"/>
    </row>
    <row r="16" spans="3:9" x14ac:dyDescent="0.25">
      <c r="C16" s="27" t="s">
        <v>24</v>
      </c>
      <c r="D16" s="24">
        <f>D12-D15</f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8B9E-3373-4DAE-BCC3-E38F7777338F}">
  <dimension ref="A2:I6"/>
  <sheetViews>
    <sheetView workbookViewId="0">
      <selection activeCell="C1" sqref="C1"/>
    </sheetView>
  </sheetViews>
  <sheetFormatPr defaultRowHeight="15" x14ac:dyDescent="0.25"/>
  <cols>
    <col min="4" max="4" width="10.42578125" bestFit="1" customWidth="1"/>
  </cols>
  <sheetData>
    <row r="2" spans="1:9" ht="15.75" thickBot="1" x14ac:dyDescent="0.3">
      <c r="D2" s="20">
        <f>0.33</f>
        <v>0.33</v>
      </c>
      <c r="E2" s="20"/>
      <c r="F2" s="20"/>
      <c r="G2" s="20"/>
      <c r="H2" s="20"/>
      <c r="I2" s="20"/>
    </row>
    <row r="3" spans="1:9" x14ac:dyDescent="0.25">
      <c r="A3" t="s">
        <v>21</v>
      </c>
      <c r="B3" s="22">
        <v>3</v>
      </c>
      <c r="C3" s="41">
        <v>0</v>
      </c>
      <c r="D3" s="42">
        <f>_xlfn.BINOM.DIST($C3,$B$3,D$2,0)</f>
        <v>0.30076299999999995</v>
      </c>
      <c r="H3" s="20"/>
    </row>
    <row r="4" spans="1:9" x14ac:dyDescent="0.25">
      <c r="C4" s="41">
        <v>1</v>
      </c>
      <c r="D4" s="38">
        <f t="shared" ref="D4:D6" si="0">_xlfn.BINOM.DIST($C4,$B$3,D$2,0)</f>
        <v>0.44441100000000006</v>
      </c>
      <c r="H4" s="20"/>
    </row>
    <row r="5" spans="1:9" x14ac:dyDescent="0.25">
      <c r="C5" s="41">
        <v>2</v>
      </c>
      <c r="D5" s="38">
        <f t="shared" si="0"/>
        <v>0.218889</v>
      </c>
      <c r="H5" s="20"/>
    </row>
    <row r="6" spans="1:9" ht="15.75" thickBot="1" x14ac:dyDescent="0.3">
      <c r="C6" s="41">
        <v>3</v>
      </c>
      <c r="D6" s="39">
        <f t="shared" si="0"/>
        <v>3.5937000000000004E-2</v>
      </c>
      <c r="H6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43AE-1B32-41EA-B9FD-2263BBD83575}">
  <dimension ref="A2:I20"/>
  <sheetViews>
    <sheetView topLeftCell="A12" workbookViewId="0">
      <selection activeCell="L17" sqref="L17"/>
    </sheetView>
  </sheetViews>
  <sheetFormatPr defaultRowHeight="15" x14ac:dyDescent="0.25"/>
  <cols>
    <col min="4" max="7" width="10.42578125" bestFit="1" customWidth="1"/>
    <col min="9" max="9" width="10.42578125" bestFit="1" customWidth="1"/>
  </cols>
  <sheetData>
    <row r="2" spans="1:9" ht="15.75" thickBot="1" x14ac:dyDescent="0.3">
      <c r="D2" s="44">
        <v>0.05</v>
      </c>
      <c r="E2" s="44">
        <v>0.1</v>
      </c>
      <c r="F2" s="44">
        <v>0.2</v>
      </c>
      <c r="G2" s="45">
        <v>0.3</v>
      </c>
      <c r="H2" s="44" t="s">
        <v>26</v>
      </c>
      <c r="I2" s="44">
        <v>0.95</v>
      </c>
    </row>
    <row r="3" spans="1:9" x14ac:dyDescent="0.25">
      <c r="A3" t="s">
        <v>21</v>
      </c>
      <c r="B3" s="22">
        <v>6</v>
      </c>
      <c r="C3" s="41">
        <v>0</v>
      </c>
      <c r="D3" s="47">
        <f>_xlfn.BINOM.DIST($C3,$B$3,D$2,0)</f>
        <v>0.73509189062500002</v>
      </c>
      <c r="E3" s="48">
        <f>_xlfn.BINOM.DIST($C3,$B$3,E$2,1)</f>
        <v>0.53144100000000005</v>
      </c>
      <c r="F3" s="48">
        <f>_xlfn.BINOM.DIST($C3,$B$3,F$2,1)</f>
        <v>0.26214399999999993</v>
      </c>
      <c r="G3" s="48">
        <f t="shared" ref="G3:I3" si="0">_xlfn.BINOM.DIST($C3,$B$3,G$2,1)</f>
        <v>0.117649</v>
      </c>
      <c r="H3" s="48" t="s">
        <v>26</v>
      </c>
      <c r="I3" s="49">
        <f t="shared" si="0"/>
        <v>1.5625000000000112E-8</v>
      </c>
    </row>
    <row r="4" spans="1:9" x14ac:dyDescent="0.25">
      <c r="C4" s="41">
        <v>1</v>
      </c>
      <c r="D4" s="50">
        <f>_xlfn.BINOM.DIST($C4,$B$3,D$2,0)</f>
        <v>0.23213428125000005</v>
      </c>
      <c r="E4" s="21">
        <f t="shared" ref="E4:I4" si="1">_xlfn.BINOM.DIST($C4,$B$3,E$2,0)</f>
        <v>0.354294</v>
      </c>
      <c r="F4" s="21">
        <f t="shared" si="1"/>
        <v>0.39321600000000001</v>
      </c>
      <c r="G4" s="21">
        <f t="shared" si="1"/>
        <v>0.30252600000000002</v>
      </c>
      <c r="H4" s="21" t="s">
        <v>26</v>
      </c>
      <c r="I4" s="51">
        <f t="shared" si="1"/>
        <v>1.7812500000000069E-6</v>
      </c>
    </row>
    <row r="5" spans="1:9" x14ac:dyDescent="0.25">
      <c r="C5" s="41">
        <v>2</v>
      </c>
      <c r="D5" s="50">
        <f t="shared" ref="D5:I9" si="2">_xlfn.BINOM.DIST($C5,$B$3,D$2,0)</f>
        <v>3.0543984375000006E-2</v>
      </c>
      <c r="E5" s="21">
        <f t="shared" si="2"/>
        <v>9.8415000000000002E-2</v>
      </c>
      <c r="F5" s="21">
        <f t="shared" si="2"/>
        <v>0.24575999999999998</v>
      </c>
      <c r="G5" s="21">
        <f t="shared" si="2"/>
        <v>0.32413500000000006</v>
      </c>
      <c r="H5" s="21" t="s">
        <v>26</v>
      </c>
      <c r="I5" s="51">
        <f t="shared" si="2"/>
        <v>8.4609375000000212E-5</v>
      </c>
    </row>
    <row r="6" spans="1:9" x14ac:dyDescent="0.25">
      <c r="C6" s="43">
        <v>3</v>
      </c>
      <c r="D6" s="50">
        <f t="shared" si="2"/>
        <v>2.1434375000000008E-3</v>
      </c>
      <c r="E6" s="21">
        <f t="shared" si="2"/>
        <v>1.4580000000000011E-2</v>
      </c>
      <c r="F6" s="21">
        <f t="shared" si="2"/>
        <v>8.1920000000000021E-2</v>
      </c>
      <c r="G6" s="52">
        <f t="shared" si="2"/>
        <v>0.18522000000000002</v>
      </c>
      <c r="H6" s="21" t="s">
        <v>26</v>
      </c>
      <c r="I6" s="51">
        <f t="shared" si="2"/>
        <v>2.1434375000000025E-3</v>
      </c>
    </row>
    <row r="7" spans="1:9" x14ac:dyDescent="0.25">
      <c r="C7" s="41">
        <v>4</v>
      </c>
      <c r="D7" s="50">
        <f t="shared" si="2"/>
        <v>8.4609375000000049E-5</v>
      </c>
      <c r="E7" s="21">
        <f t="shared" si="2"/>
        <v>1.2150000000000012E-3</v>
      </c>
      <c r="F7" s="21">
        <f t="shared" si="2"/>
        <v>1.5359999999999997E-2</v>
      </c>
      <c r="G7" s="21">
        <f t="shared" si="2"/>
        <v>5.9535000000000025E-2</v>
      </c>
      <c r="H7" s="21" t="s">
        <v>26</v>
      </c>
      <c r="I7" s="51">
        <f t="shared" si="2"/>
        <v>3.0543984375000048E-2</v>
      </c>
    </row>
    <row r="8" spans="1:9" x14ac:dyDescent="0.25">
      <c r="C8" s="41">
        <v>5</v>
      </c>
      <c r="D8" s="50">
        <f t="shared" si="2"/>
        <v>1.7812500000000005E-6</v>
      </c>
      <c r="E8" s="21">
        <f t="shared" si="2"/>
        <v>5.3999999999999998E-5</v>
      </c>
      <c r="F8" s="21">
        <f t="shared" si="2"/>
        <v>1.536E-3</v>
      </c>
      <c r="G8" s="21">
        <f t="shared" si="2"/>
        <v>1.020600000000001E-2</v>
      </c>
      <c r="H8" s="21" t="s">
        <v>26</v>
      </c>
      <c r="I8" s="51">
        <f t="shared" si="2"/>
        <v>0.23213428125000021</v>
      </c>
    </row>
    <row r="9" spans="1:9" ht="15.75" thickBot="1" x14ac:dyDescent="0.3">
      <c r="C9" s="41">
        <v>6</v>
      </c>
      <c r="D9" s="53">
        <f t="shared" si="2"/>
        <v>1.5624999999999999E-8</v>
      </c>
      <c r="E9" s="54">
        <f t="shared" si="2"/>
        <v>1.0000000000000004E-6</v>
      </c>
      <c r="F9" s="54">
        <f t="shared" si="2"/>
        <v>6.4000000000000065E-5</v>
      </c>
      <c r="G9" s="54">
        <f t="shared" si="2"/>
        <v>7.2899999999999907E-4</v>
      </c>
      <c r="H9" s="54" t="s">
        <v>26</v>
      </c>
      <c r="I9" s="55">
        <f t="shared" si="2"/>
        <v>0.7350918906249998</v>
      </c>
    </row>
    <row r="13" spans="1:9" ht="15.75" thickBot="1" x14ac:dyDescent="0.3"/>
    <row r="14" spans="1:9" x14ac:dyDescent="0.25">
      <c r="C14" s="22" t="s">
        <v>27</v>
      </c>
      <c r="D14" s="42">
        <f>_xlfn.BINOM.DIST($C6,$B$3,G$2,0)</f>
        <v>0.18522000000000002</v>
      </c>
    </row>
    <row r="15" spans="1:9" x14ac:dyDescent="0.25">
      <c r="C15" s="22" t="s">
        <v>28</v>
      </c>
      <c r="D15" s="38">
        <f>G3+G4+G5</f>
        <v>0.74431000000000003</v>
      </c>
      <c r="F15" t="s">
        <v>29</v>
      </c>
      <c r="G15" s="41" t="s">
        <v>28</v>
      </c>
      <c r="H15" s="40">
        <f>_xlfn.BINOM.DIST($C5,$B$3,G$2,1)</f>
        <v>0.74431000000000003</v>
      </c>
    </row>
    <row r="16" spans="1:9" x14ac:dyDescent="0.25">
      <c r="C16" s="22" t="s">
        <v>30</v>
      </c>
      <c r="D16" s="38">
        <f>SUM(G6:G9)</f>
        <v>0.25569000000000003</v>
      </c>
      <c r="F16" t="s">
        <v>29</v>
      </c>
      <c r="G16" s="41" t="s">
        <v>30</v>
      </c>
      <c r="H16" s="40">
        <f>1-H15</f>
        <v>0.25568999999999997</v>
      </c>
    </row>
    <row r="17" spans="3:4" ht="15.75" thickBot="1" x14ac:dyDescent="0.3">
      <c r="C17" s="22" t="s">
        <v>31</v>
      </c>
      <c r="D17" s="39">
        <f>SUM(G4:G6)</f>
        <v>0.81188100000000019</v>
      </c>
    </row>
    <row r="20" spans="3:4" x14ac:dyDescent="0.25">
      <c r="C20" s="22" t="s">
        <v>32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D7A2-F6E7-4566-93DC-8787B4EA43D6}">
  <dimension ref="B5:C9"/>
  <sheetViews>
    <sheetView workbookViewId="0">
      <selection activeCell="G10" sqref="G10"/>
    </sheetView>
  </sheetViews>
  <sheetFormatPr defaultRowHeight="15" x14ac:dyDescent="0.25"/>
  <cols>
    <col min="2" max="2" width="19.85546875" customWidth="1"/>
  </cols>
  <sheetData>
    <row r="5" spans="2:3" x14ac:dyDescent="0.25">
      <c r="B5" s="25" t="s">
        <v>21</v>
      </c>
      <c r="C5" s="28">
        <v>50</v>
      </c>
    </row>
    <row r="6" spans="2:3" x14ac:dyDescent="0.25">
      <c r="B6" s="26" t="s">
        <v>22</v>
      </c>
      <c r="C6" s="29">
        <v>0.22800000000000001</v>
      </c>
    </row>
    <row r="7" spans="2:3" x14ac:dyDescent="0.25">
      <c r="B7" s="26" t="s">
        <v>23</v>
      </c>
      <c r="C7" s="23">
        <f>1-C6</f>
        <v>0.77200000000000002</v>
      </c>
    </row>
    <row r="8" spans="2:3" x14ac:dyDescent="0.25">
      <c r="B8" s="25" t="s">
        <v>33</v>
      </c>
      <c r="C8" s="59">
        <f>C5*C6</f>
        <v>11.4</v>
      </c>
    </row>
    <row r="9" spans="2:3" x14ac:dyDescent="0.25">
      <c r="B9" s="27" t="s">
        <v>34</v>
      </c>
      <c r="C9" s="37">
        <f>SQRT(C5*C6*C7)</f>
        <v>2.9666142317463522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6D90-504B-4A7D-954D-55BA98591E62}">
  <dimension ref="B1:F18"/>
  <sheetViews>
    <sheetView workbookViewId="0">
      <selection activeCell="H7" sqref="H7"/>
    </sheetView>
  </sheetViews>
  <sheetFormatPr defaultRowHeight="15" x14ac:dyDescent="0.25"/>
  <sheetData>
    <row r="1" spans="2:6" x14ac:dyDescent="0.25">
      <c r="B1" t="s">
        <v>35</v>
      </c>
    </row>
    <row r="2" spans="2:6" x14ac:dyDescent="0.25">
      <c r="F2" s="36"/>
    </row>
    <row r="3" spans="2:6" x14ac:dyDescent="0.25">
      <c r="B3" s="25" t="s">
        <v>36</v>
      </c>
      <c r="C3" s="32">
        <v>25</v>
      </c>
      <c r="F3" s="35">
        <f>_xlfn.HYPGEOM.DIST(C6,C4,C5,C3,0)</f>
        <v>0.45059288537549397</v>
      </c>
    </row>
    <row r="4" spans="2:6" x14ac:dyDescent="0.25">
      <c r="B4" s="26" t="s">
        <v>21</v>
      </c>
      <c r="C4" s="33">
        <v>4</v>
      </c>
    </row>
    <row r="5" spans="2:6" x14ac:dyDescent="0.25">
      <c r="B5" s="26" t="s">
        <v>37</v>
      </c>
      <c r="C5" s="33">
        <v>20</v>
      </c>
    </row>
    <row r="6" spans="2:6" x14ac:dyDescent="0.25">
      <c r="B6" s="26" t="s">
        <v>12</v>
      </c>
      <c r="C6" s="33">
        <v>3</v>
      </c>
    </row>
    <row r="7" spans="2:6" x14ac:dyDescent="0.25">
      <c r="B7" s="25" t="s">
        <v>38</v>
      </c>
      <c r="C7" s="30">
        <f>C3-C5</f>
        <v>5</v>
      </c>
    </row>
    <row r="8" spans="2:6" x14ac:dyDescent="0.25">
      <c r="B8" s="27" t="s">
        <v>24</v>
      </c>
      <c r="C8" s="31">
        <f>C4-C6</f>
        <v>1</v>
      </c>
    </row>
    <row r="11" spans="2:6" x14ac:dyDescent="0.25">
      <c r="B11" t="s">
        <v>39</v>
      </c>
    </row>
    <row r="12" spans="2:6" x14ac:dyDescent="0.25">
      <c r="F12" s="36"/>
    </row>
    <row r="13" spans="2:6" x14ac:dyDescent="0.25">
      <c r="B13" s="25" t="s">
        <v>36</v>
      </c>
      <c r="C13" s="32">
        <v>12</v>
      </c>
      <c r="E13" s="41" t="s">
        <v>27</v>
      </c>
      <c r="F13" s="35">
        <f>_xlfn.HYPGEOM.DIST(C16,C14,C15,C13,0)</f>
        <v>0.15909090909090923</v>
      </c>
    </row>
    <row r="14" spans="2:6" x14ac:dyDescent="0.25">
      <c r="B14" s="26" t="s">
        <v>21</v>
      </c>
      <c r="C14" s="33">
        <v>3</v>
      </c>
      <c r="E14" s="41"/>
    </row>
    <row r="15" spans="2:6" x14ac:dyDescent="0.25">
      <c r="B15" s="26" t="s">
        <v>37</v>
      </c>
      <c r="C15" s="33">
        <v>7</v>
      </c>
      <c r="E15" s="41" t="s">
        <v>28</v>
      </c>
      <c r="F15" s="35">
        <f>_xlfn.HYPGEOM.DIST(1,C14,C15,C13,1)</f>
        <v>0.36363636363636348</v>
      </c>
    </row>
    <row r="16" spans="2:6" x14ac:dyDescent="0.25">
      <c r="B16" s="26" t="s">
        <v>12</v>
      </c>
      <c r="C16" s="33">
        <v>3</v>
      </c>
    </row>
    <row r="17" spans="2:3" x14ac:dyDescent="0.25">
      <c r="B17" s="25" t="s">
        <v>38</v>
      </c>
      <c r="C17" s="30">
        <f>C13-C15</f>
        <v>5</v>
      </c>
    </row>
    <row r="18" spans="2:3" x14ac:dyDescent="0.25">
      <c r="B18" s="27" t="s">
        <v>24</v>
      </c>
      <c r="C18" s="31">
        <f>C14-C16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6AAD-A93B-4B2B-ACE9-DCB4956EE73F}">
  <dimension ref="C1:G17"/>
  <sheetViews>
    <sheetView workbookViewId="0">
      <selection activeCell="I16" sqref="I16"/>
    </sheetView>
  </sheetViews>
  <sheetFormatPr defaultRowHeight="15" x14ac:dyDescent="0.25"/>
  <sheetData>
    <row r="1" spans="3:7" x14ac:dyDescent="0.25">
      <c r="C1" t="s">
        <v>40</v>
      </c>
    </row>
    <row r="3" spans="3:7" x14ac:dyDescent="0.25">
      <c r="C3" s="25" t="s">
        <v>41</v>
      </c>
      <c r="D3" s="32">
        <v>9.5</v>
      </c>
      <c r="G3" s="35">
        <f>_xlfn.POISSON.DIST(D4,D3,0)</f>
        <v>7.6420796040126027E-2</v>
      </c>
    </row>
    <row r="4" spans="3:7" x14ac:dyDescent="0.25">
      <c r="C4" s="27" t="s">
        <v>12</v>
      </c>
      <c r="D4" s="34">
        <v>6</v>
      </c>
      <c r="G4" s="21"/>
    </row>
    <row r="5" spans="3:7" x14ac:dyDescent="0.25">
      <c r="G5" s="21"/>
    </row>
    <row r="6" spans="3:7" x14ac:dyDescent="0.25">
      <c r="G6" s="21"/>
    </row>
    <row r="7" spans="3:7" x14ac:dyDescent="0.25">
      <c r="C7" t="s">
        <v>42</v>
      </c>
      <c r="G7" s="21"/>
    </row>
    <row r="8" spans="3:7" x14ac:dyDescent="0.25">
      <c r="G8" s="21"/>
    </row>
    <row r="9" spans="3:7" x14ac:dyDescent="0.25">
      <c r="C9" s="25" t="s">
        <v>41</v>
      </c>
      <c r="D9" s="32">
        <v>3</v>
      </c>
      <c r="F9" s="41" t="s">
        <v>27</v>
      </c>
      <c r="G9" s="35">
        <f>_xlfn.POISSON.DIST(D10,D9,0)</f>
        <v>0.22404180765538775</v>
      </c>
    </row>
    <row r="10" spans="3:7" x14ac:dyDescent="0.25">
      <c r="C10" s="27" t="s">
        <v>12</v>
      </c>
      <c r="D10" s="34">
        <v>2</v>
      </c>
      <c r="F10" s="41"/>
      <c r="G10" s="21"/>
    </row>
    <row r="11" spans="3:7" x14ac:dyDescent="0.25">
      <c r="F11" s="41" t="s">
        <v>28</v>
      </c>
      <c r="G11" s="35">
        <f>_xlfn.POISSON.DIST(1,D9,1)</f>
        <v>0.19914827347145578</v>
      </c>
    </row>
    <row r="12" spans="3:7" x14ac:dyDescent="0.25">
      <c r="G12" s="21"/>
    </row>
    <row r="13" spans="3:7" x14ac:dyDescent="0.25">
      <c r="G13" s="21"/>
    </row>
    <row r="14" spans="3:7" x14ac:dyDescent="0.25">
      <c r="C14" t="s">
        <v>43</v>
      </c>
      <c r="G14" s="21"/>
    </row>
    <row r="15" spans="3:7" x14ac:dyDescent="0.25">
      <c r="G15" s="21"/>
    </row>
    <row r="16" spans="3:7" x14ac:dyDescent="0.25">
      <c r="C16" s="25" t="s">
        <v>41</v>
      </c>
      <c r="D16" s="32">
        <v>8</v>
      </c>
      <c r="G16" s="35">
        <f>_xlfn.POISSON.DIST(D17,D16,0)</f>
        <v>0.12213821545677231</v>
      </c>
    </row>
    <row r="17" spans="3:4" x14ac:dyDescent="0.25">
      <c r="C17" s="27" t="s">
        <v>12</v>
      </c>
      <c r="D17" s="34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1BB0-10C0-4559-A562-8DF2B683FED1}">
  <dimension ref="C1:H18"/>
  <sheetViews>
    <sheetView workbookViewId="0">
      <selection activeCell="L16" sqref="L16"/>
    </sheetView>
  </sheetViews>
  <sheetFormatPr defaultRowHeight="15" x14ac:dyDescent="0.25"/>
  <cols>
    <col min="7" max="7" width="9.5703125" bestFit="1" customWidth="1"/>
  </cols>
  <sheetData>
    <row r="1" spans="3:8" x14ac:dyDescent="0.25">
      <c r="F1" s="46" t="s">
        <v>44</v>
      </c>
    </row>
    <row r="2" spans="3:8" ht="15.75" thickBot="1" x14ac:dyDescent="0.3">
      <c r="C2" s="41" t="s">
        <v>12</v>
      </c>
      <c r="D2" s="41">
        <v>1.1000000000000001</v>
      </c>
      <c r="E2" s="41">
        <v>1.2</v>
      </c>
      <c r="F2" s="41" t="s">
        <v>45</v>
      </c>
      <c r="G2" s="56">
        <v>2</v>
      </c>
    </row>
    <row r="3" spans="3:8" x14ac:dyDescent="0.25">
      <c r="C3" s="41">
        <v>0</v>
      </c>
      <c r="D3" s="47">
        <f>_xlfn.POISSON.DIST(C3,$D$2,0)</f>
        <v>0.33287108369807955</v>
      </c>
      <c r="E3" s="48">
        <f>_xlfn.POISSON.DIST(C3,$E$2,0)</f>
        <v>0.30119421191220214</v>
      </c>
      <c r="F3" s="58"/>
      <c r="G3" s="49">
        <f>_xlfn.POISSON.DIST(C3,$G$2,0)</f>
        <v>0.1353352832366127</v>
      </c>
    </row>
    <row r="4" spans="3:8" x14ac:dyDescent="0.25">
      <c r="C4" s="41">
        <v>1</v>
      </c>
      <c r="D4" s="50">
        <f t="shared" ref="D4:D12" si="0">_xlfn.POISSON.DIST(C4,$D$2,0)</f>
        <v>0.36615819206788752</v>
      </c>
      <c r="E4" s="21">
        <f t="shared" ref="E4:E12" si="1">_xlfn.POISSON.DIST(C4,$E$2,0)</f>
        <v>0.36143305429464251</v>
      </c>
      <c r="G4" s="51">
        <f t="shared" ref="G4:G12" si="2">_xlfn.POISSON.DIST(C4,$G$2,0)</f>
        <v>0.27067056647322535</v>
      </c>
    </row>
    <row r="5" spans="3:8" x14ac:dyDescent="0.25">
      <c r="C5" s="41">
        <v>2</v>
      </c>
      <c r="D5" s="50">
        <f t="shared" si="0"/>
        <v>0.20138700563733811</v>
      </c>
      <c r="E5" s="21">
        <f t="shared" si="1"/>
        <v>0.21685983257678554</v>
      </c>
      <c r="G5" s="51">
        <f t="shared" si="2"/>
        <v>0.27067056647322546</v>
      </c>
    </row>
    <row r="6" spans="3:8" x14ac:dyDescent="0.25">
      <c r="C6" s="41">
        <v>3</v>
      </c>
      <c r="D6" s="50">
        <f t="shared" si="0"/>
        <v>7.3841902067023985E-2</v>
      </c>
      <c r="E6" s="21">
        <f t="shared" si="1"/>
        <v>8.6743933030714204E-2</v>
      </c>
      <c r="G6" s="51">
        <f t="shared" si="2"/>
        <v>0.18044704431548364</v>
      </c>
    </row>
    <row r="7" spans="3:8" x14ac:dyDescent="0.25">
      <c r="C7" s="41">
        <v>4</v>
      </c>
      <c r="D7" s="50">
        <f t="shared" si="0"/>
        <v>2.0306523068431597E-2</v>
      </c>
      <c r="E7" s="21">
        <f t="shared" si="1"/>
        <v>2.6023179909214253E-2</v>
      </c>
      <c r="G7" s="51">
        <f t="shared" si="2"/>
        <v>9.022352215774182E-2</v>
      </c>
    </row>
    <row r="8" spans="3:8" x14ac:dyDescent="0.25">
      <c r="C8" s="41">
        <v>5</v>
      </c>
      <c r="D8" s="50">
        <f t="shared" si="0"/>
        <v>4.4674350750549532E-3</v>
      </c>
      <c r="E8" s="21">
        <f t="shared" si="1"/>
        <v>6.2455631782114196E-3</v>
      </c>
      <c r="G8" s="51">
        <f t="shared" si="2"/>
        <v>3.6089408863096716E-2</v>
      </c>
    </row>
    <row r="9" spans="3:8" x14ac:dyDescent="0.25">
      <c r="C9" s="43">
        <v>6</v>
      </c>
      <c r="D9" s="50">
        <f t="shared" si="0"/>
        <v>8.1902976376007437E-4</v>
      </c>
      <c r="E9" s="21">
        <f t="shared" si="1"/>
        <v>1.249112635642285E-3</v>
      </c>
      <c r="G9" s="51">
        <f t="shared" si="2"/>
        <v>1.2029802954365572E-2</v>
      </c>
    </row>
    <row r="10" spans="3:8" x14ac:dyDescent="0.25">
      <c r="C10" s="41">
        <v>7</v>
      </c>
      <c r="D10" s="50">
        <f t="shared" si="0"/>
        <v>1.2870467716229764E-4</v>
      </c>
      <c r="E10" s="21">
        <f t="shared" si="1"/>
        <v>2.1413359468153433E-4</v>
      </c>
      <c r="G10" s="51">
        <f t="shared" si="2"/>
        <v>3.4370865583901629E-3</v>
      </c>
    </row>
    <row r="11" spans="3:8" x14ac:dyDescent="0.25">
      <c r="C11" s="41">
        <v>8</v>
      </c>
      <c r="D11" s="50">
        <f t="shared" si="0"/>
        <v>1.7696893109815857E-5</v>
      </c>
      <c r="E11" s="21">
        <f t="shared" si="1"/>
        <v>3.2120039202230205E-5</v>
      </c>
      <c r="G11" s="51">
        <f t="shared" si="2"/>
        <v>8.5927163959754148E-4</v>
      </c>
    </row>
    <row r="12" spans="3:8" ht="15.75" thickBot="1" x14ac:dyDescent="0.3">
      <c r="C12" s="41">
        <v>9</v>
      </c>
      <c r="D12" s="53">
        <f t="shared" si="0"/>
        <v>2.1629536023108297E-6</v>
      </c>
      <c r="E12" s="54">
        <f t="shared" si="1"/>
        <v>4.2826718936307017E-6</v>
      </c>
      <c r="F12" s="4"/>
      <c r="G12" s="55">
        <f t="shared" si="2"/>
        <v>1.9094925324389769E-4</v>
      </c>
    </row>
    <row r="13" spans="3:8" x14ac:dyDescent="0.25">
      <c r="E13" s="21"/>
    </row>
    <row r="15" spans="3:8" ht="15.75" thickBot="1" x14ac:dyDescent="0.3"/>
    <row r="16" spans="3:8" x14ac:dyDescent="0.25">
      <c r="C16" s="41" t="s">
        <v>27</v>
      </c>
      <c r="D16" s="42">
        <f>G9</f>
        <v>1.2029802954365572E-2</v>
      </c>
      <c r="F16" t="s">
        <v>29</v>
      </c>
      <c r="G16" s="41" t="s">
        <v>27</v>
      </c>
      <c r="H16" s="42">
        <f>_xlfn.POISSON.DIST(C9,G2,0)</f>
        <v>1.2029802954365572E-2</v>
      </c>
    </row>
    <row r="17" spans="3:8" ht="15.75" thickBot="1" x14ac:dyDescent="0.3">
      <c r="C17" s="41" t="s">
        <v>28</v>
      </c>
      <c r="D17" s="38">
        <f>G3+G4+G5+G6</f>
        <v>0.85712346049854715</v>
      </c>
      <c r="F17" t="s">
        <v>29</v>
      </c>
      <c r="G17" s="41" t="s">
        <v>28</v>
      </c>
      <c r="H17" s="39">
        <f>_xlfn.POISSON.DIST(C6,G2,1)</f>
        <v>0.85712346049854693</v>
      </c>
    </row>
    <row r="18" spans="3:8" ht="15.75" thickBot="1" x14ac:dyDescent="0.3">
      <c r="C18" s="41" t="s">
        <v>30</v>
      </c>
      <c r="D18" s="39">
        <f>G10+G11+G12</f>
        <v>4.4873074512316018E-3</v>
      </c>
      <c r="G18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Příklad 1</vt:lpstr>
      <vt:lpstr>Příklad 2</vt:lpstr>
      <vt:lpstr>Příklad 4</vt:lpstr>
      <vt:lpstr>Příklad 7+8</vt:lpstr>
      <vt:lpstr>Příklad 9</vt:lpstr>
      <vt:lpstr>Příklad 10</vt:lpstr>
      <vt:lpstr>Příklad 11</vt:lpstr>
      <vt:lpstr>Příklad 12 + 13</vt:lpstr>
      <vt:lpstr>Příklad 14+15+16</vt:lpstr>
      <vt:lpstr>Příklad 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Vlastimil Reichel</cp:lastModifiedBy>
  <cp:revision/>
  <dcterms:created xsi:type="dcterms:W3CDTF">2024-10-15T14:19:42Z</dcterms:created>
  <dcterms:modified xsi:type="dcterms:W3CDTF">2024-10-18T06:04:53Z</dcterms:modified>
  <cp:category/>
  <cp:contentStatus/>
</cp:coreProperties>
</file>