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https://ucnmuni-my.sharepoint.com/personal/496864_muni_cz/Documents/"/>
    </mc:Choice>
  </mc:AlternateContent>
  <xr:revisionPtr revIDLastSave="266" documentId="8_{34994B45-3087-4E7D-9D52-C3C0CCC78F51}" xr6:coauthVersionLast="47" xr6:coauthVersionMax="47" xr10:uidLastSave="{246673E4-DD01-400B-9482-4FB354279389}"/>
  <bookViews>
    <workbookView xWindow="-108" yWindow="-108" windowWidth="23256" windowHeight="12456" firstSheet="6" activeTab="6" xr2:uid="{01A2514C-8AAA-41F1-8213-721BBAB29F73}"/>
  </bookViews>
  <sheets>
    <sheet name="Příklad 1" sheetId="1" r:id="rId1"/>
    <sheet name="Příklad 2" sheetId="2" r:id="rId2"/>
    <sheet name="Příklad 3" sheetId="3" r:id="rId3"/>
    <sheet name="Příklad 4" sheetId="4" r:id="rId4"/>
    <sheet name="Příklad 5" sheetId="5" r:id="rId5"/>
    <sheet name="Příklad 6" sheetId="6" r:id="rId6"/>
    <sheet name="Příklad 7" sheetId="7" r:id="rId7"/>
    <sheet name="Příklad 8" sheetId="8" r:id="rId8"/>
    <sheet name="Příklad 9" sheetId="9" r:id="rId9"/>
    <sheet name="Příklad 10" sheetId="10" r:id="rId10"/>
    <sheet name="Příklad 11" sheetId="11" r:id="rId11"/>
    <sheet name="Příklad 12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2" l="1"/>
  <c r="C9" i="12"/>
  <c r="C11" i="12"/>
  <c r="C6" i="12"/>
  <c r="C5" i="12"/>
  <c r="C15" i="11"/>
  <c r="C16" i="11"/>
  <c r="C14" i="10"/>
  <c r="C14" i="9"/>
  <c r="C12" i="1"/>
  <c r="C11" i="11"/>
  <c r="C12" i="11" s="1"/>
  <c r="C6" i="11"/>
  <c r="C5" i="11"/>
  <c r="C9" i="10"/>
  <c r="C6" i="10"/>
  <c r="C5" i="10"/>
  <c r="C11" i="10"/>
  <c r="C12" i="9"/>
  <c r="C11" i="9"/>
  <c r="C6" i="9"/>
  <c r="C5" i="9"/>
  <c r="C13" i="8"/>
  <c r="C9" i="8"/>
  <c r="C10" i="8" s="1"/>
  <c r="C14" i="7"/>
  <c r="C13" i="7"/>
  <c r="C9" i="7"/>
  <c r="C12" i="6"/>
  <c r="C9" i="6"/>
  <c r="C10" i="6" s="1"/>
  <c r="C12" i="5"/>
  <c r="C9" i="5"/>
  <c r="C10" i="5" s="1"/>
  <c r="C9" i="4"/>
  <c r="C13" i="4" s="1"/>
  <c r="C14" i="3"/>
  <c r="C13" i="3"/>
  <c r="C10" i="3"/>
  <c r="C9" i="3"/>
  <c r="C12" i="2"/>
  <c r="C10" i="2"/>
  <c r="C9" i="2"/>
  <c r="C10" i="1"/>
  <c r="C9" i="1"/>
  <c r="C12" i="12" l="1"/>
  <c r="C12" i="10"/>
  <c r="C10" i="7"/>
  <c r="C10" i="4"/>
</calcChain>
</file>

<file path=xl/sharedStrings.xml><?xml version="1.0" encoding="utf-8"?>
<sst xmlns="http://schemas.openxmlformats.org/spreadsheetml/2006/main" count="109" uniqueCount="28">
  <si>
    <r>
      <t xml:space="preserve">H0: </t>
    </r>
    <r>
      <rPr>
        <sz val="11"/>
        <color theme="1"/>
        <rFont val="Aptos Narrow"/>
        <family val="2"/>
      </rPr>
      <t xml:space="preserve">µ </t>
    </r>
    <r>
      <rPr>
        <sz val="11"/>
        <color theme="1"/>
        <rFont val="Aptos Narrow"/>
        <family val="2"/>
        <charset val="238"/>
        <scheme val="minor"/>
      </rPr>
      <t>=</t>
    </r>
  </si>
  <si>
    <t xml:space="preserve">H1: µ≠ </t>
  </si>
  <si>
    <t>n</t>
  </si>
  <si>
    <t>průměr</t>
  </si>
  <si>
    <t>směr. odch. populace</t>
  </si>
  <si>
    <t>směr. odch. výběru</t>
  </si>
  <si>
    <t>z</t>
  </si>
  <si>
    <t>p-hodnota</t>
  </si>
  <si>
    <r>
      <t xml:space="preserve">H0: µ </t>
    </r>
    <r>
      <rPr>
        <sz val="11"/>
        <color theme="1"/>
        <rFont val="Aptos Narrow"/>
        <family val="2"/>
      </rPr>
      <t>≥</t>
    </r>
  </si>
  <si>
    <t xml:space="preserve">H1: µ &lt; </t>
  </si>
  <si>
    <t>H0: µ =</t>
  </si>
  <si>
    <r>
      <t xml:space="preserve">H1: µ </t>
    </r>
    <r>
      <rPr>
        <sz val="11"/>
        <color theme="1"/>
        <rFont val="Aptos Narrow"/>
        <family val="2"/>
      </rPr>
      <t>≠</t>
    </r>
  </si>
  <si>
    <t>alfa/2</t>
  </si>
  <si>
    <t>kritický bod 1</t>
  </si>
  <si>
    <t>kritický bod 2</t>
  </si>
  <si>
    <t>H1: µ &lt;</t>
  </si>
  <si>
    <t>t</t>
  </si>
  <si>
    <t xml:space="preserve">H1: µ ≠ </t>
  </si>
  <si>
    <t>H1: µ &gt;</t>
  </si>
  <si>
    <t>H0: p =</t>
  </si>
  <si>
    <t xml:space="preserve">H1: p ≠ </t>
  </si>
  <si>
    <t>np</t>
  </si>
  <si>
    <t>nq</t>
  </si>
  <si>
    <r>
      <t xml:space="preserve">H0: p </t>
    </r>
    <r>
      <rPr>
        <sz val="11"/>
        <color theme="1"/>
        <rFont val="Aptos Narrow"/>
        <family val="2"/>
      </rPr>
      <t>≤</t>
    </r>
  </si>
  <si>
    <t>H1: p &gt;</t>
  </si>
  <si>
    <r>
      <t xml:space="preserve">H0: p </t>
    </r>
    <r>
      <rPr>
        <sz val="11"/>
        <color theme="1"/>
        <rFont val="Aptos Narrow"/>
        <family val="2"/>
      </rPr>
      <t>≥</t>
    </r>
  </si>
  <si>
    <t>H1: p &lt;</t>
  </si>
  <si>
    <t>alfa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</si>
</sst>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3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2" borderId="4" xfId="0" applyNumberFormat="1" applyFill="1" applyBorder="1"/>
    <xf numFmtId="164" fontId="0" fillId="0" borderId="2" xfId="0" applyNumberFormat="1" applyBorder="1"/>
    <xf numFmtId="164" fontId="0" fillId="0" borderId="0" xfId="0" applyNumberFormat="1"/>
    <xf numFmtId="0" fontId="1" fillId="0" borderId="5" xfId="0" applyFont="1" applyBorder="1"/>
    <xf numFmtId="0" fontId="1" fillId="0" borderId="7" xfId="0" applyFont="1" applyBorder="1"/>
    <xf numFmtId="164" fontId="0" fillId="2" borderId="6" xfId="0" applyNumberFormat="1" applyFill="1" applyBorder="1"/>
    <xf numFmtId="164" fontId="0" fillId="2" borderId="8" xfId="0" applyNumberFormat="1" applyFill="1" applyBorder="1"/>
    <xf numFmtId="165" fontId="0" fillId="0" borderId="0" xfId="0" applyNumberFormat="1"/>
    <xf numFmtId="0" fontId="0" fillId="0" borderId="9" xfId="0" applyBorder="1"/>
    <xf numFmtId="2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2" borderId="4" xfId="0" applyNumberFormat="1" applyFill="1" applyBorder="1"/>
    <xf numFmtId="165" fontId="0" fillId="0" borderId="10" xfId="0" applyNumberFormat="1" applyBorder="1"/>
    <xf numFmtId="2" fontId="0" fillId="2" borderId="6" xfId="0" applyNumberFormat="1" applyFill="1" applyBorder="1"/>
    <xf numFmtId="2" fontId="0" fillId="2" borderId="8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1E4B4-51BC-407A-83D1-8D945F971EA6}">
  <dimension ref="B1:C12"/>
  <sheetViews>
    <sheetView workbookViewId="0">
      <selection activeCell="D13" sqref="D13"/>
    </sheetView>
  </sheetViews>
  <sheetFormatPr defaultRowHeight="14.45"/>
  <cols>
    <col min="2" max="2" width="18.5703125" bestFit="1" customWidth="1"/>
    <col min="3" max="3" width="12.85546875" customWidth="1"/>
  </cols>
  <sheetData>
    <row r="1" spans="2:3" ht="15" thickBot="1"/>
    <row r="2" spans="2:3">
      <c r="B2" s="4" t="s">
        <v>0</v>
      </c>
      <c r="C2" s="5">
        <v>90</v>
      </c>
    </row>
    <row r="3" spans="2:3" ht="15" thickBot="1">
      <c r="B3" s="6" t="s">
        <v>1</v>
      </c>
      <c r="C3" s="7">
        <v>90</v>
      </c>
    </row>
    <row r="5" spans="2:3">
      <c r="B5" s="1" t="s">
        <v>2</v>
      </c>
      <c r="C5" s="2">
        <v>20</v>
      </c>
    </row>
    <row r="6" spans="2:3">
      <c r="B6" s="1" t="s">
        <v>3</v>
      </c>
      <c r="C6" s="2">
        <v>85</v>
      </c>
    </row>
    <row r="7" spans="2:3">
      <c r="B7" s="1" t="s">
        <v>4</v>
      </c>
      <c r="C7" s="2">
        <v>7</v>
      </c>
    </row>
    <row r="9" spans="2:3">
      <c r="B9" s="1" t="s">
        <v>5</v>
      </c>
      <c r="C9" s="9">
        <f>C7/SQRT(C5)</f>
        <v>1.5652475842498528</v>
      </c>
    </row>
    <row r="10" spans="2:3">
      <c r="B10" s="1" t="s">
        <v>6</v>
      </c>
      <c r="C10" s="9">
        <f>(C6-C2)/C9</f>
        <v>-3.1943828249996997</v>
      </c>
    </row>
    <row r="11" spans="2:3" ht="15" thickBot="1">
      <c r="C11" s="10"/>
    </row>
    <row r="12" spans="2:3" ht="15" thickBot="1">
      <c r="B12" s="3" t="s">
        <v>7</v>
      </c>
      <c r="C12" s="8">
        <f>2*_xlfn.NORM.DIST(C6,C2,C9,1)</f>
        <v>1.4013015809602131E-3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8B42F-2D27-4CB8-A64C-B2F3A03F17CC}">
  <dimension ref="B1:C14"/>
  <sheetViews>
    <sheetView workbookViewId="0">
      <selection activeCell="G17" sqref="G17"/>
    </sheetView>
  </sheetViews>
  <sheetFormatPr defaultRowHeight="14.45"/>
  <cols>
    <col min="2" max="2" width="18.42578125" customWidth="1"/>
    <col min="3" max="3" width="13.140625" customWidth="1"/>
  </cols>
  <sheetData>
    <row r="1" spans="2:3" ht="15" thickBot="1"/>
    <row r="2" spans="2:3">
      <c r="B2" s="4" t="s">
        <v>23</v>
      </c>
      <c r="C2" s="5">
        <v>0.04</v>
      </c>
    </row>
    <row r="3" spans="2:3" ht="15" thickBot="1">
      <c r="B3" s="6" t="s">
        <v>24</v>
      </c>
      <c r="C3" s="7">
        <v>0.04</v>
      </c>
    </row>
    <row r="5" spans="2:3">
      <c r="B5" s="1" t="s">
        <v>21</v>
      </c>
      <c r="C5" s="2">
        <f>C2*C8</f>
        <v>8</v>
      </c>
    </row>
    <row r="6" spans="2:3">
      <c r="B6" s="1" t="s">
        <v>22</v>
      </c>
      <c r="C6" s="2">
        <f>(1-C2)*C8</f>
        <v>192</v>
      </c>
    </row>
    <row r="8" spans="2:3">
      <c r="B8" s="1" t="s">
        <v>2</v>
      </c>
      <c r="C8" s="2">
        <v>200</v>
      </c>
    </row>
    <row r="9" spans="2:3">
      <c r="B9" s="1" t="s">
        <v>3</v>
      </c>
      <c r="C9" s="2">
        <f>12/200</f>
        <v>0.06</v>
      </c>
    </row>
    <row r="11" spans="2:3">
      <c r="B11" s="1" t="s">
        <v>5</v>
      </c>
      <c r="C11" s="9">
        <f>SQRT(C2*(1-C2)/C8)</f>
        <v>1.3856406460551017E-2</v>
      </c>
    </row>
    <row r="12" spans="2:3">
      <c r="B12" s="1" t="s">
        <v>6</v>
      </c>
      <c r="C12" s="9">
        <f>(C9-C2)/C11</f>
        <v>1.4433756729740643</v>
      </c>
    </row>
    <row r="13" spans="2:3" ht="15" thickBot="1">
      <c r="C13" s="10"/>
    </row>
    <row r="14" spans="2:3" ht="15" thickBot="1">
      <c r="B14" s="3" t="s">
        <v>7</v>
      </c>
      <c r="C14" s="8">
        <f>(1-_xlfn.NORM.DIST(C9,C2,C11,1))</f>
        <v>7.4457336589382805E-2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3BC1B-C878-4F3D-BA8A-180DA396CF08}">
  <dimension ref="B1:C16"/>
  <sheetViews>
    <sheetView workbookViewId="0">
      <selection activeCell="F10" sqref="F10"/>
    </sheetView>
  </sheetViews>
  <sheetFormatPr defaultRowHeight="14.45"/>
  <cols>
    <col min="2" max="2" width="17.140625" customWidth="1"/>
    <col min="3" max="3" width="14.28515625" customWidth="1"/>
  </cols>
  <sheetData>
    <row r="1" spans="2:3" ht="15" thickBot="1"/>
    <row r="2" spans="2:3">
      <c r="B2" s="4" t="s">
        <v>19</v>
      </c>
      <c r="C2" s="5">
        <v>0.2</v>
      </c>
    </row>
    <row r="3" spans="2:3" ht="15" thickBot="1">
      <c r="B3" s="6" t="s">
        <v>20</v>
      </c>
      <c r="C3" s="7">
        <v>0.2</v>
      </c>
    </row>
    <row r="5" spans="2:3">
      <c r="B5" s="1" t="s">
        <v>21</v>
      </c>
      <c r="C5" s="2">
        <f>C2*C8</f>
        <v>400</v>
      </c>
    </row>
    <row r="6" spans="2:3">
      <c r="B6" s="1" t="s">
        <v>22</v>
      </c>
      <c r="C6" s="2">
        <f>(1-C2)*C8</f>
        <v>1600</v>
      </c>
    </row>
    <row r="8" spans="2:3">
      <c r="B8" s="1" t="s">
        <v>2</v>
      </c>
      <c r="C8" s="2">
        <v>2000</v>
      </c>
    </row>
    <row r="9" spans="2:3">
      <c r="B9" s="1" t="s">
        <v>3</v>
      </c>
      <c r="C9" s="2">
        <v>0.22</v>
      </c>
    </row>
    <row r="11" spans="2:3">
      <c r="B11" s="1" t="s">
        <v>5</v>
      </c>
      <c r="C11" s="9">
        <f>SQRT(C2*(1-C2)/C8)</f>
        <v>8.9442719099991595E-3</v>
      </c>
    </row>
    <row r="12" spans="2:3">
      <c r="B12" s="1" t="s">
        <v>6</v>
      </c>
      <c r="C12" s="9">
        <f>(C9-C2)/C11</f>
        <v>2.2360679774997885</v>
      </c>
    </row>
    <row r="13" spans="2:3">
      <c r="C13" s="10"/>
    </row>
    <row r="14" spans="2:3" ht="15" thickBot="1">
      <c r="B14" s="16" t="s">
        <v>12</v>
      </c>
      <c r="C14" s="22">
        <v>2.5000000000000001E-2</v>
      </c>
    </row>
    <row r="15" spans="2:3">
      <c r="B15" s="11" t="s">
        <v>13</v>
      </c>
      <c r="C15" s="23">
        <f>(_xlfn.NORM.INV(C14,C2,C11)-C2)/C11</f>
        <v>-1.9599639845400529</v>
      </c>
    </row>
    <row r="16" spans="2:3" ht="15" thickBot="1">
      <c r="B16" s="12" t="s">
        <v>14</v>
      </c>
      <c r="C16" s="24">
        <f>(_xlfn.NORM.INV(1-C14,C2,C11)-C2)/C11</f>
        <v>1.9599639845400529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3CF9-A531-46A4-B7B0-E45EFF6E033E}">
  <dimension ref="B1:C15"/>
  <sheetViews>
    <sheetView workbookViewId="0">
      <selection activeCell="F24" sqref="F24"/>
    </sheetView>
  </sheetViews>
  <sheetFormatPr defaultRowHeight="14.45"/>
  <cols>
    <col min="2" max="2" width="16.28515625" bestFit="1" customWidth="1"/>
    <col min="3" max="3" width="13.42578125" customWidth="1"/>
  </cols>
  <sheetData>
    <row r="1" spans="2:3" ht="15" thickBot="1"/>
    <row r="2" spans="2:3">
      <c r="B2" s="4" t="s">
        <v>25</v>
      </c>
      <c r="C2" s="5">
        <v>0.9</v>
      </c>
    </row>
    <row r="3" spans="2:3" ht="15" thickBot="1">
      <c r="B3" s="6" t="s">
        <v>26</v>
      </c>
      <c r="C3" s="7">
        <v>0.9</v>
      </c>
    </row>
    <row r="5" spans="2:3">
      <c r="B5" s="1" t="s">
        <v>21</v>
      </c>
      <c r="C5" s="2">
        <f>C2*C8</f>
        <v>135</v>
      </c>
    </row>
    <row r="6" spans="2:3">
      <c r="B6" s="1" t="s">
        <v>22</v>
      </c>
      <c r="C6" s="2">
        <f>(1-C2)*C8</f>
        <v>14.999999999999996</v>
      </c>
    </row>
    <row r="8" spans="2:3">
      <c r="B8" s="1" t="s">
        <v>2</v>
      </c>
      <c r="C8" s="2">
        <v>150</v>
      </c>
    </row>
    <row r="9" spans="2:3">
      <c r="B9" s="1" t="s">
        <v>3</v>
      </c>
      <c r="C9" s="2">
        <f>129/150</f>
        <v>0.86</v>
      </c>
    </row>
    <row r="11" spans="2:3">
      <c r="B11" s="1" t="s">
        <v>5</v>
      </c>
      <c r="C11" s="9">
        <f>SQRT(C2*(1-C2)/C8)</f>
        <v>2.4494897427831779E-2</v>
      </c>
    </row>
    <row r="12" spans="2:3">
      <c r="B12" s="1" t="s">
        <v>6</v>
      </c>
      <c r="C12" s="9">
        <f>(C9-C2)/C11</f>
        <v>-1.6329931618554536</v>
      </c>
    </row>
    <row r="13" spans="2:3">
      <c r="C13" s="10"/>
    </row>
    <row r="14" spans="2:3" ht="15" thickBot="1">
      <c r="B14" s="16" t="s">
        <v>27</v>
      </c>
      <c r="C14" s="22">
        <v>2.5000000000000001E-2</v>
      </c>
    </row>
    <row r="15" spans="2:3" ht="15" thickBot="1">
      <c r="B15" s="3" t="s">
        <v>13</v>
      </c>
      <c r="C15" s="21">
        <f>(_xlfn.NORM.INV(C14,C2,C11)-C2)/C11</f>
        <v>-1.9599639845400554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4B98E-3052-49D8-9513-04E5641B3CDF}">
  <dimension ref="B1:C12"/>
  <sheetViews>
    <sheetView workbookViewId="0">
      <selection activeCell="C16" sqref="C16"/>
    </sheetView>
  </sheetViews>
  <sheetFormatPr defaultRowHeight="14.45"/>
  <cols>
    <col min="2" max="2" width="18.5703125" bestFit="1" customWidth="1"/>
    <col min="3" max="3" width="13.28515625" customWidth="1"/>
  </cols>
  <sheetData>
    <row r="1" spans="2:3" ht="15" thickBot="1"/>
    <row r="2" spans="2:3">
      <c r="B2" s="4" t="s">
        <v>8</v>
      </c>
      <c r="C2" s="5">
        <v>10</v>
      </c>
    </row>
    <row r="3" spans="2:3" ht="15" thickBot="1">
      <c r="B3" s="6" t="s">
        <v>9</v>
      </c>
      <c r="C3" s="7">
        <v>10</v>
      </c>
    </row>
    <row r="5" spans="2:3">
      <c r="B5" s="1" t="s">
        <v>2</v>
      </c>
      <c r="C5" s="2">
        <v>36</v>
      </c>
    </row>
    <row r="6" spans="2:3">
      <c r="B6" s="1" t="s">
        <v>3</v>
      </c>
      <c r="C6" s="2">
        <v>9.1999999999999993</v>
      </c>
    </row>
    <row r="7" spans="2:3">
      <c r="B7" s="1" t="s">
        <v>4</v>
      </c>
      <c r="C7" s="2">
        <v>2.4</v>
      </c>
    </row>
    <row r="9" spans="2:3">
      <c r="B9" s="1" t="s">
        <v>5</v>
      </c>
      <c r="C9" s="2">
        <f>C7/SQRT(C5)</f>
        <v>0.39999999999999997</v>
      </c>
    </row>
    <row r="10" spans="2:3">
      <c r="B10" s="1" t="s">
        <v>6</v>
      </c>
      <c r="C10" s="2">
        <f>(C6-C2)/C9</f>
        <v>-2.0000000000000018</v>
      </c>
    </row>
    <row r="11" spans="2:3" ht="15" thickBot="1"/>
    <row r="12" spans="2:3" ht="15" thickBot="1">
      <c r="B12" s="3" t="s">
        <v>7</v>
      </c>
      <c r="C12" s="8">
        <f>_xlfn.NORM.DIST(C6,C2,C9,1)</f>
        <v>2.2750131948179098E-2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266C-19BB-44B3-81DC-1AFDD4E8C5A9}">
  <dimension ref="B1:C14"/>
  <sheetViews>
    <sheetView workbookViewId="0">
      <selection activeCell="F8" sqref="F8"/>
    </sheetView>
  </sheetViews>
  <sheetFormatPr defaultRowHeight="14.45"/>
  <cols>
    <col min="2" max="2" width="18.5703125" bestFit="1" customWidth="1"/>
    <col min="3" max="3" width="12.85546875" customWidth="1"/>
  </cols>
  <sheetData>
    <row r="1" spans="2:3" ht="15" thickBot="1"/>
    <row r="2" spans="2:3">
      <c r="B2" s="4" t="s">
        <v>10</v>
      </c>
      <c r="C2" s="5">
        <v>12.44</v>
      </c>
    </row>
    <row r="3" spans="2:3" ht="15" thickBot="1">
      <c r="B3" s="6" t="s">
        <v>11</v>
      </c>
      <c r="C3" s="7">
        <v>12.44</v>
      </c>
    </row>
    <row r="5" spans="2:3">
      <c r="B5" s="1" t="s">
        <v>2</v>
      </c>
      <c r="C5" s="2">
        <v>150</v>
      </c>
    </row>
    <row r="6" spans="2:3">
      <c r="B6" s="1" t="s">
        <v>3</v>
      </c>
      <c r="C6" s="2">
        <v>13.71</v>
      </c>
    </row>
    <row r="7" spans="2:3">
      <c r="B7" s="1" t="s">
        <v>4</v>
      </c>
      <c r="C7" s="2">
        <v>2.65</v>
      </c>
    </row>
    <row r="9" spans="2:3">
      <c r="B9" s="1" t="s">
        <v>5</v>
      </c>
      <c r="C9" s="9">
        <f>C7/SQRT(C5)</f>
        <v>0.2163715939458474</v>
      </c>
    </row>
    <row r="10" spans="2:3">
      <c r="B10" s="1" t="s">
        <v>6</v>
      </c>
      <c r="C10" s="9">
        <f>(C6-C2)/C9</f>
        <v>5.869532025159697</v>
      </c>
    </row>
    <row r="11" spans="2:3">
      <c r="C11" s="10"/>
    </row>
    <row r="12" spans="2:3" ht="15" thickBot="1">
      <c r="B12" s="16" t="s">
        <v>12</v>
      </c>
      <c r="C12" s="17">
        <v>0.01</v>
      </c>
    </row>
    <row r="13" spans="2:3">
      <c r="B13" s="11" t="s">
        <v>13</v>
      </c>
      <c r="C13" s="13">
        <f>(_xlfn.NORM.INV(C12,C2,C9)-C2)/C9</f>
        <v>-2.3263478740408403</v>
      </c>
    </row>
    <row r="14" spans="2:3" ht="15" thickBot="1">
      <c r="B14" s="12" t="s">
        <v>14</v>
      </c>
      <c r="C14" s="14">
        <f>(_xlfn.NORM.INV(1-C12,C2,C9)-C2)/C9</f>
        <v>2.3263478740408403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B88D-4079-4DB4-B961-4DD58BCB0FE5}">
  <dimension ref="B1:C13"/>
  <sheetViews>
    <sheetView workbookViewId="0">
      <selection activeCell="E7" sqref="E7"/>
    </sheetView>
  </sheetViews>
  <sheetFormatPr defaultRowHeight="14.45"/>
  <cols>
    <col min="2" max="2" width="18.5703125" bestFit="1" customWidth="1"/>
    <col min="3" max="3" width="12.42578125" customWidth="1"/>
  </cols>
  <sheetData>
    <row r="1" spans="2:3" ht="15" thickBot="1"/>
    <row r="2" spans="2:3">
      <c r="B2" s="4" t="s">
        <v>8</v>
      </c>
      <c r="C2" s="5">
        <v>300000</v>
      </c>
    </row>
    <row r="3" spans="2:3" ht="15" thickBot="1">
      <c r="B3" s="6" t="s">
        <v>15</v>
      </c>
      <c r="C3" s="7">
        <v>300000</v>
      </c>
    </row>
    <row r="5" spans="2:3">
      <c r="B5" s="1" t="s">
        <v>2</v>
      </c>
      <c r="C5" s="2">
        <v>25</v>
      </c>
    </row>
    <row r="6" spans="2:3">
      <c r="B6" s="19" t="s">
        <v>3</v>
      </c>
      <c r="C6" s="20">
        <v>288000</v>
      </c>
    </row>
    <row r="7" spans="2:3">
      <c r="B7" s="1" t="s">
        <v>4</v>
      </c>
      <c r="C7" s="2">
        <v>80000</v>
      </c>
    </row>
    <row r="9" spans="2:3">
      <c r="B9" s="1" t="s">
        <v>5</v>
      </c>
      <c r="C9" s="2">
        <f>C7/SQRT(C5)</f>
        <v>16000</v>
      </c>
    </row>
    <row r="10" spans="2:3">
      <c r="B10" s="1" t="s">
        <v>6</v>
      </c>
      <c r="C10" s="2">
        <f>(C6-C2)/C9</f>
        <v>-0.75</v>
      </c>
    </row>
    <row r="12" spans="2:3" ht="15" thickBot="1">
      <c r="B12" s="16" t="s">
        <v>12</v>
      </c>
      <c r="C12" s="18">
        <v>2.5000000000000001E-2</v>
      </c>
    </row>
    <row r="13" spans="2:3" ht="15" thickBot="1">
      <c r="B13" s="3" t="s">
        <v>13</v>
      </c>
      <c r="C13" s="21">
        <f>(_xlfn.NORM.INV(C12,C2,C9)-C2)/C9</f>
        <v>-1.9599639845400525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47711-F2F5-454B-B1CC-BD6EDE686D56}">
  <dimension ref="B1:C12"/>
  <sheetViews>
    <sheetView workbookViewId="0">
      <selection activeCell="G6" sqref="G6"/>
    </sheetView>
  </sheetViews>
  <sheetFormatPr defaultRowHeight="14.45"/>
  <cols>
    <col min="2" max="2" width="18.5703125" bestFit="1" customWidth="1"/>
    <col min="3" max="3" width="13.5703125" customWidth="1"/>
  </cols>
  <sheetData>
    <row r="1" spans="2:3" ht="15" thickBot="1"/>
    <row r="2" spans="2:3">
      <c r="B2" s="4" t="s">
        <v>0</v>
      </c>
      <c r="C2" s="5">
        <v>12.5</v>
      </c>
    </row>
    <row r="3" spans="2:3" ht="15" thickBot="1">
      <c r="B3" s="6" t="s">
        <v>1</v>
      </c>
      <c r="C3" s="7">
        <v>12.5</v>
      </c>
    </row>
    <row r="5" spans="2:3">
      <c r="B5" s="1" t="s">
        <v>2</v>
      </c>
      <c r="C5" s="2">
        <v>18</v>
      </c>
    </row>
    <row r="6" spans="2:3">
      <c r="B6" s="1" t="s">
        <v>3</v>
      </c>
      <c r="C6" s="2">
        <v>12.9</v>
      </c>
    </row>
    <row r="7" spans="2:3">
      <c r="B7" s="1" t="s">
        <v>4</v>
      </c>
      <c r="C7" s="2">
        <v>0.8</v>
      </c>
    </row>
    <row r="9" spans="2:3">
      <c r="B9" s="1" t="s">
        <v>5</v>
      </c>
      <c r="C9" s="9">
        <f>C7/SQRT(C5)</f>
        <v>0.1885618083164127</v>
      </c>
    </row>
    <row r="10" spans="2:3">
      <c r="B10" s="1" t="s">
        <v>16</v>
      </c>
      <c r="C10" s="9">
        <f>(C6-C2)/C9</f>
        <v>2.1213203435596442</v>
      </c>
    </row>
    <row r="11" spans="2:3" ht="15" thickBot="1">
      <c r="C11" s="10"/>
    </row>
    <row r="12" spans="2:3" ht="15" thickBot="1">
      <c r="B12" s="3" t="s">
        <v>7</v>
      </c>
      <c r="C12" s="8">
        <f>2*_xlfn.T.DIST(-C10,C5-1,1)</f>
        <v>4.8896001045433853E-2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C131-E98B-4F4F-9A1B-9447322A0E4F}">
  <dimension ref="B1:C12"/>
  <sheetViews>
    <sheetView workbookViewId="0">
      <selection activeCell="E11" sqref="E11"/>
    </sheetView>
  </sheetViews>
  <sheetFormatPr defaultRowHeight="14.45"/>
  <cols>
    <col min="2" max="2" width="18.5703125" bestFit="1" customWidth="1"/>
    <col min="3" max="3" width="12.42578125" customWidth="1"/>
  </cols>
  <sheetData>
    <row r="1" spans="2:3" ht="15" thickBot="1"/>
    <row r="2" spans="2:3">
      <c r="B2" s="4" t="s">
        <v>8</v>
      </c>
      <c r="C2" s="5">
        <v>65</v>
      </c>
    </row>
    <row r="3" spans="2:3" ht="15" thickBot="1">
      <c r="B3" s="6" t="s">
        <v>9</v>
      </c>
      <c r="C3" s="7">
        <v>65</v>
      </c>
    </row>
    <row r="5" spans="2:3">
      <c r="B5" s="1" t="s">
        <v>2</v>
      </c>
      <c r="C5" s="2">
        <v>45</v>
      </c>
    </row>
    <row r="6" spans="2:3">
      <c r="B6" s="1" t="s">
        <v>3</v>
      </c>
      <c r="C6" s="2">
        <v>63.4</v>
      </c>
    </row>
    <row r="7" spans="2:3">
      <c r="B7" s="1" t="s">
        <v>4</v>
      </c>
      <c r="C7" s="2">
        <v>3</v>
      </c>
    </row>
    <row r="9" spans="2:3">
      <c r="B9" s="1" t="s">
        <v>5</v>
      </c>
      <c r="C9" s="9">
        <f>C7/SQRT(C5)</f>
        <v>0.44721359549995793</v>
      </c>
    </row>
    <row r="10" spans="2:3">
      <c r="B10" s="1" t="s">
        <v>16</v>
      </c>
      <c r="C10" s="9">
        <f>(C6-C2)/C9</f>
        <v>-3.577708763999667</v>
      </c>
    </row>
    <row r="11" spans="2:3" ht="15" thickBot="1">
      <c r="C11" s="10"/>
    </row>
    <row r="12" spans="2:3" ht="15" thickBot="1">
      <c r="B12" s="3" t="s">
        <v>7</v>
      </c>
      <c r="C12" s="8">
        <f>_xlfn.T.DIST(C10,C5-1,1)</f>
        <v>4.2907947966499551E-4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7CF0-977A-4DAF-BE8B-16B3D275DA3B}">
  <dimension ref="B1:C14"/>
  <sheetViews>
    <sheetView tabSelected="1" workbookViewId="0">
      <selection activeCell="I13" sqref="I13"/>
    </sheetView>
  </sheetViews>
  <sheetFormatPr defaultRowHeight="14.45"/>
  <cols>
    <col min="2" max="2" width="18.5703125" bestFit="1" customWidth="1"/>
    <col min="3" max="3" width="13" customWidth="1"/>
  </cols>
  <sheetData>
    <row r="1" spans="2:3" ht="15" thickBot="1"/>
    <row r="2" spans="2:3">
      <c r="B2" s="4" t="s">
        <v>0</v>
      </c>
      <c r="C2" s="5">
        <v>12.5</v>
      </c>
    </row>
    <row r="3" spans="2:3" ht="15" thickBot="1">
      <c r="B3" s="6" t="s">
        <v>17</v>
      </c>
      <c r="C3" s="7">
        <v>12.5</v>
      </c>
    </row>
    <row r="5" spans="2:3">
      <c r="B5" s="1" t="s">
        <v>2</v>
      </c>
      <c r="C5" s="2">
        <v>18</v>
      </c>
    </row>
    <row r="6" spans="2:3">
      <c r="B6" s="1" t="s">
        <v>3</v>
      </c>
      <c r="C6" s="2">
        <v>12.9</v>
      </c>
    </row>
    <row r="7" spans="2:3">
      <c r="B7" s="1" t="s">
        <v>4</v>
      </c>
      <c r="C7" s="2">
        <v>0.8</v>
      </c>
    </row>
    <row r="9" spans="2:3">
      <c r="B9" s="1" t="s">
        <v>5</v>
      </c>
      <c r="C9" s="9">
        <f>C7/SQRT(C5)</f>
        <v>0.1885618083164127</v>
      </c>
    </row>
    <row r="10" spans="2:3">
      <c r="B10" s="1" t="s">
        <v>16</v>
      </c>
      <c r="C10" s="9">
        <f>(C6-C2)/C9</f>
        <v>2.1213203435596442</v>
      </c>
    </row>
    <row r="11" spans="2:3">
      <c r="C11" s="15"/>
    </row>
    <row r="12" spans="2:3" ht="15" thickBot="1">
      <c r="B12" s="16" t="s">
        <v>12</v>
      </c>
      <c r="C12" s="22">
        <v>5.0000000000000001E-3</v>
      </c>
    </row>
    <row r="13" spans="2:3">
      <c r="B13" s="11" t="s">
        <v>13</v>
      </c>
      <c r="C13" s="13">
        <f>(_xlfn.T.INV(C12,C5-1))</f>
        <v>-2.8982305196774178</v>
      </c>
    </row>
    <row r="14" spans="2:3" ht="15" thickBot="1">
      <c r="B14" s="12" t="s">
        <v>14</v>
      </c>
      <c r="C14" s="14">
        <f>(_xlfn.T.INV(1-C12,C5-1))</f>
        <v>2.8982305196774178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93015-6FEE-4C60-9F27-8F886D3272D3}">
  <dimension ref="B1:C13"/>
  <sheetViews>
    <sheetView workbookViewId="0">
      <selection activeCell="E11" sqref="E11"/>
    </sheetView>
  </sheetViews>
  <sheetFormatPr defaultRowHeight="14.45"/>
  <cols>
    <col min="2" max="2" width="18.5703125" bestFit="1" customWidth="1"/>
    <col min="3" max="3" width="13" customWidth="1"/>
  </cols>
  <sheetData>
    <row r="1" spans="2:3" ht="15" thickBot="1"/>
    <row r="2" spans="2:3">
      <c r="B2" s="4" t="s">
        <v>0</v>
      </c>
      <c r="C2" s="5">
        <v>22</v>
      </c>
    </row>
    <row r="3" spans="2:3" ht="15" thickBot="1">
      <c r="B3" s="6" t="s">
        <v>18</v>
      </c>
      <c r="C3" s="7">
        <v>22</v>
      </c>
    </row>
    <row r="5" spans="2:3">
      <c r="B5" s="1" t="s">
        <v>2</v>
      </c>
      <c r="C5" s="2">
        <v>70</v>
      </c>
    </row>
    <row r="6" spans="2:3">
      <c r="B6" s="1" t="s">
        <v>3</v>
      </c>
      <c r="C6" s="2">
        <v>27</v>
      </c>
    </row>
    <row r="7" spans="2:3">
      <c r="B7" s="1" t="s">
        <v>4</v>
      </c>
      <c r="C7" s="2">
        <v>2.5</v>
      </c>
    </row>
    <row r="9" spans="2:3">
      <c r="B9" s="1" t="s">
        <v>5</v>
      </c>
      <c r="C9" s="9">
        <f>C7/SQRT(C5)</f>
        <v>0.29880715233359839</v>
      </c>
    </row>
    <row r="10" spans="2:3">
      <c r="B10" s="1" t="s">
        <v>16</v>
      </c>
      <c r="C10" s="9">
        <f>(C6-C2)/C9</f>
        <v>16.733200530681511</v>
      </c>
    </row>
    <row r="11" spans="2:3">
      <c r="C11" s="10"/>
    </row>
    <row r="12" spans="2:3" ht="15" thickBot="1">
      <c r="B12" s="16" t="s">
        <v>12</v>
      </c>
      <c r="C12" s="17">
        <v>0.01</v>
      </c>
    </row>
    <row r="13" spans="2:3" ht="15" thickBot="1">
      <c r="B13" s="3" t="s">
        <v>14</v>
      </c>
      <c r="C13" s="8">
        <f>(_xlfn.T.INV(1-C12,C5-1))</f>
        <v>2.3816145052403046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8F76-EE6F-49B0-A237-923D0319834C}">
  <dimension ref="B1:C14"/>
  <sheetViews>
    <sheetView workbookViewId="0">
      <selection activeCell="D18" sqref="D18"/>
    </sheetView>
  </sheetViews>
  <sheetFormatPr defaultRowHeight="14.45"/>
  <cols>
    <col min="2" max="2" width="18.5703125" bestFit="1" customWidth="1"/>
    <col min="3" max="3" width="13" customWidth="1"/>
  </cols>
  <sheetData>
    <row r="1" spans="2:3" ht="15" thickBot="1"/>
    <row r="2" spans="2:3">
      <c r="B2" s="4" t="s">
        <v>19</v>
      </c>
      <c r="C2" s="5">
        <v>0.2</v>
      </c>
    </row>
    <row r="3" spans="2:3" ht="15" thickBot="1">
      <c r="B3" s="6" t="s">
        <v>20</v>
      </c>
      <c r="C3" s="7">
        <v>0.2</v>
      </c>
    </row>
    <row r="5" spans="2:3">
      <c r="B5" s="1" t="s">
        <v>21</v>
      </c>
      <c r="C5" s="2">
        <f>C2*C8</f>
        <v>400</v>
      </c>
    </row>
    <row r="6" spans="2:3">
      <c r="B6" s="1" t="s">
        <v>22</v>
      </c>
      <c r="C6" s="2">
        <f>(1-C2)*C8</f>
        <v>1600</v>
      </c>
    </row>
    <row r="8" spans="2:3">
      <c r="B8" s="1" t="s">
        <v>2</v>
      </c>
      <c r="C8" s="2">
        <v>2000</v>
      </c>
    </row>
    <row r="9" spans="2:3">
      <c r="B9" s="1" t="s">
        <v>3</v>
      </c>
      <c r="C9" s="2">
        <v>0.22</v>
      </c>
    </row>
    <row r="11" spans="2:3">
      <c r="B11" s="1" t="s">
        <v>5</v>
      </c>
      <c r="C11" s="9">
        <f>SQRT(C2*(1-C2)/C8)</f>
        <v>8.9442719099991595E-3</v>
      </c>
    </row>
    <row r="12" spans="2:3">
      <c r="B12" s="1" t="s">
        <v>6</v>
      </c>
      <c r="C12" s="9">
        <f>(C9-C2)/C11</f>
        <v>2.2360679774997885</v>
      </c>
    </row>
    <row r="13" spans="2:3" ht="15" thickBot="1">
      <c r="C13" s="10"/>
    </row>
    <row r="14" spans="2:3" ht="15" thickBot="1">
      <c r="B14" s="3" t="s">
        <v>7</v>
      </c>
      <c r="C14" s="8">
        <f>2*(1-_xlfn.NORM.DIST(C9,C2,C11,1))</f>
        <v>2.5347318677468422E-2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 Žáčková</dc:creator>
  <cp:keywords/>
  <dc:description/>
  <cp:lastModifiedBy>Vlastimil Reichel</cp:lastModifiedBy>
  <cp:revision/>
  <dcterms:created xsi:type="dcterms:W3CDTF">2024-11-17T08:44:27Z</dcterms:created>
  <dcterms:modified xsi:type="dcterms:W3CDTF">2024-11-18T08:07:00Z</dcterms:modified>
  <cp:category/>
  <cp:contentStatus/>
</cp:coreProperties>
</file>