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15" yWindow="-75" windowWidth="15480" windowHeight="11640"/>
  </bookViews>
  <sheets>
    <sheet name="teorie" sheetId="8" r:id="rId1"/>
    <sheet name="Příklad 1" sheetId="5" r:id="rId2"/>
    <sheet name="Příklad 2" sheetId="4" r:id="rId3"/>
    <sheet name="Příklad 3" sheetId="6" r:id="rId4"/>
  </sheets>
  <calcPr calcId="145621"/>
</workbook>
</file>

<file path=xl/calcChain.xml><?xml version="1.0" encoding="utf-8"?>
<calcChain xmlns="http://schemas.openxmlformats.org/spreadsheetml/2006/main">
  <c r="F4" i="8" l="1"/>
  <c r="C10" i="8"/>
  <c r="E6" i="8" s="1"/>
  <c r="D5" i="8"/>
  <c r="D9" i="5"/>
  <c r="C9" i="5"/>
  <c r="E4" i="5"/>
  <c r="J4" i="5" s="1"/>
  <c r="E5" i="5"/>
  <c r="E6" i="5"/>
  <c r="E7" i="5"/>
  <c r="E8" i="5"/>
  <c r="G4" i="6"/>
  <c r="G5" i="6" s="1"/>
  <c r="C9" i="6"/>
  <c r="H4" i="6"/>
  <c r="H5" i="6" s="1"/>
  <c r="D9" i="6"/>
  <c r="I4" i="5"/>
  <c r="I5" i="5" s="1"/>
  <c r="D10" i="4"/>
  <c r="L5" i="4"/>
  <c r="L6" i="4" s="1"/>
  <c r="F6" i="4"/>
  <c r="F7" i="4"/>
  <c r="F8" i="4"/>
  <c r="G6" i="4"/>
  <c r="G5" i="4"/>
  <c r="N5" i="4" s="1"/>
  <c r="G7" i="4"/>
  <c r="G8" i="4"/>
  <c r="E10" i="4"/>
  <c r="K5" i="4"/>
  <c r="K6" i="4" s="1"/>
  <c r="J5" i="4"/>
  <c r="J6" i="4"/>
  <c r="C17" i="4" s="1"/>
  <c r="C10" i="4"/>
  <c r="C16" i="4"/>
  <c r="F5" i="4"/>
  <c r="F10" i="4" s="1"/>
  <c r="H4" i="5"/>
  <c r="H5" i="5" s="1"/>
  <c r="E9" i="5" l="1"/>
  <c r="E9" i="8"/>
  <c r="E7" i="8"/>
  <c r="D16" i="4"/>
  <c r="E5" i="8"/>
  <c r="E10" i="8" s="1"/>
  <c r="E8" i="8"/>
  <c r="D6" i="8"/>
  <c r="M5" i="4"/>
  <c r="F16" i="4" s="1"/>
  <c r="J7" i="4"/>
  <c r="J8" i="4" s="1"/>
  <c r="C19" i="4" s="1"/>
  <c r="D17" i="4"/>
  <c r="K7" i="4"/>
  <c r="H6" i="6"/>
  <c r="L6" i="6"/>
  <c r="K6" i="6"/>
  <c r="G6" i="6"/>
  <c r="L7" i="4"/>
  <c r="E17" i="4"/>
  <c r="H6" i="5"/>
  <c r="N6" i="4"/>
  <c r="J5" i="5"/>
  <c r="I6" i="5"/>
  <c r="C18" i="4"/>
  <c r="R6" i="4" s="1"/>
  <c r="L5" i="6"/>
  <c r="K5" i="6"/>
  <c r="E16" i="4"/>
  <c r="G10" i="4"/>
  <c r="G16" i="4" s="1"/>
  <c r="M6" i="4"/>
  <c r="F5" i="8" l="1"/>
  <c r="F6" i="8" s="1"/>
  <c r="F7" i="8" s="1"/>
  <c r="F8" i="8" s="1"/>
  <c r="F9" i="8" s="1"/>
  <c r="D7" i="8"/>
  <c r="D18" i="4"/>
  <c r="K8" i="4"/>
  <c r="D19" i="4" s="1"/>
  <c r="H7" i="5"/>
  <c r="L8" i="4"/>
  <c r="E19" i="4" s="1"/>
  <c r="E18" i="4"/>
  <c r="I7" i="5"/>
  <c r="F17" i="4"/>
  <c r="M7" i="4"/>
  <c r="J6" i="5"/>
  <c r="N7" i="4"/>
  <c r="G17" i="4"/>
  <c r="K7" i="6"/>
  <c r="N14" i="6" s="1"/>
  <c r="G7" i="6"/>
  <c r="K8" i="6" s="1"/>
  <c r="H7" i="6"/>
  <c r="L8" i="6" s="1"/>
  <c r="L7" i="6"/>
  <c r="N15" i="6" s="1"/>
  <c r="D8" i="8" l="1"/>
  <c r="N8" i="4"/>
  <c r="G19" i="4" s="1"/>
  <c r="G18" i="4"/>
  <c r="R8" i="4" s="1"/>
  <c r="I8" i="5"/>
  <c r="H8" i="5"/>
  <c r="J7" i="5"/>
  <c r="F18" i="4"/>
  <c r="R7" i="4" s="1"/>
  <c r="M8" i="4"/>
  <c r="F19" i="4" s="1"/>
  <c r="D9" i="8" l="1"/>
  <c r="L4" i="8"/>
  <c r="J8" i="5"/>
  <c r="M8" i="5" l="1"/>
  <c r="M5" i="5"/>
  <c r="S17" i="5" s="1"/>
  <c r="M6" i="5"/>
  <c r="M9" i="5"/>
  <c r="M7" i="5"/>
  <c r="N6" i="5"/>
  <c r="N5" i="5"/>
  <c r="N8" i="5"/>
  <c r="N7" i="5"/>
  <c r="N9" i="5"/>
  <c r="O9" i="5"/>
  <c r="O7" i="5"/>
  <c r="O8" i="5"/>
  <c r="O6" i="5"/>
  <c r="O5" i="5"/>
  <c r="S18" i="5" l="1"/>
</calcChain>
</file>

<file path=xl/sharedStrings.xml><?xml version="1.0" encoding="utf-8"?>
<sst xmlns="http://schemas.openxmlformats.org/spreadsheetml/2006/main" count="83" uniqueCount="30">
  <si>
    <t>Jedinec</t>
  </si>
  <si>
    <t>Hrubý příjem</t>
  </si>
  <si>
    <t>Daň (absolutní)</t>
  </si>
  <si>
    <t>Čistý příjem</t>
  </si>
  <si>
    <t>Kumulativní součet</t>
  </si>
  <si>
    <t>Procento jedinců</t>
  </si>
  <si>
    <t>Rovnoměrné rozložení</t>
  </si>
  <si>
    <t>Varianta A</t>
  </si>
  <si>
    <t>Varianta B</t>
  </si>
  <si>
    <t>Daň</t>
  </si>
  <si>
    <t>Jedinci</t>
  </si>
  <si>
    <t>Absolutní vyjádření</t>
  </si>
  <si>
    <t>Relativní vyjádření</t>
  </si>
  <si>
    <t>Giniho koeficient</t>
  </si>
  <si>
    <t>Před zdaněním</t>
  </si>
  <si>
    <t>Po zdanění</t>
  </si>
  <si>
    <t>Po zdanění A</t>
  </si>
  <si>
    <t>Po zdanění B</t>
  </si>
  <si>
    <t>Čistý příjem (absolutní vyjádření)</t>
  </si>
  <si>
    <t>Kumulativní relativní vyjádření</t>
  </si>
  <si>
    <t>SUMA</t>
  </si>
  <si>
    <t>hrubý příjem</t>
  </si>
  <si>
    <t>relativní četnost</t>
  </si>
  <si>
    <t>absolutní četnost</t>
  </si>
  <si>
    <t>absolutní kumulativní četnost</t>
  </si>
  <si>
    <t>relativní kumulativní četnost</t>
  </si>
  <si>
    <t>GINI=A/(A+B)=A/0,5=(0,5-B)/0,5</t>
  </si>
  <si>
    <t>suma obdélníků = 0,2*0,08+0,2*0,2+0,2*0,38+0,2*0,63=0,2*(0,5+0,2+0,38+0,63)=1/n*suma(KRČi; pro i=1 až n-1)</t>
  </si>
  <si>
    <t>suma trojúhelníků = 0,2*0,08/2+0,2*0,12/2*+0,2*0,18/2+0,2*0,25/2+0,2*0,37/2=0,2/2*(0,08+0,12+0,18+0,25+0,37)=0,2/2*1=1/n/2</t>
  </si>
  <si>
    <t>B=suma obdélníků + suma trojúhelníků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</si>
</sst>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Border="1"/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9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Border="1" applyAlignment="1"/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Fill="1" applyBorder="1" applyAlignment="1">
      <alignment horizontal="center" vertical="center" wrapText="1"/>
    </xf>
    <xf numFmtId="0" fontId="0" fillId="3" borderId="13" xfId="0" applyFill="1" applyBorder="1"/>
    <xf numFmtId="0" fontId="0" fillId="3" borderId="0" xfId="0" applyFill="1" applyBorder="1"/>
    <xf numFmtId="0" fontId="0" fillId="3" borderId="14" xfId="0" applyFill="1" applyBorder="1"/>
    <xf numFmtId="0" fontId="0" fillId="3" borderId="15" xfId="0" applyFill="1" applyBorder="1"/>
    <xf numFmtId="2" fontId="0" fillId="3" borderId="16" xfId="0" applyNumberFormat="1" applyFill="1" applyBorder="1"/>
    <xf numFmtId="0" fontId="0" fillId="3" borderId="17" xfId="0" applyFill="1" applyBorder="1"/>
    <xf numFmtId="0" fontId="0" fillId="0" borderId="1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2" fontId="0" fillId="3" borderId="4" xfId="0" applyNumberFormat="1" applyFill="1" applyBorder="1"/>
    <xf numFmtId="2" fontId="0" fillId="3" borderId="6" xfId="0" applyNumberFormat="1" applyFill="1" applyBorder="1"/>
    <xf numFmtId="0" fontId="0" fillId="0" borderId="0" xfId="0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9" fontId="0" fillId="0" borderId="0" xfId="0" applyNumberFormat="1" applyBorder="1" applyAlignment="1">
      <alignment horizontal="center" vertical="center" wrapText="1"/>
    </xf>
    <xf numFmtId="9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Lorenzovy křivky</a:t>
            </a:r>
          </a:p>
        </c:rich>
      </c:tx>
      <c:layout>
        <c:manualLayout>
          <c:xMode val="edge"/>
          <c:yMode val="edge"/>
          <c:x val="0.39449600191131784"/>
          <c:y val="3.0303094356851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55677584572082"/>
          <c:y val="0.16017349874336009"/>
          <c:w val="0.533639940569961"/>
          <c:h val="0.6861486365087182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teorie!$H$4:$H$9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</c:numCache>
            </c:numRef>
          </c:cat>
          <c:val>
            <c:numRef>
              <c:f>teorie!$F$4:$F$9</c:f>
              <c:numCache>
                <c:formatCode>0.00</c:formatCode>
                <c:ptCount val="6"/>
                <c:pt idx="0">
                  <c:v>0</c:v>
                </c:pt>
                <c:pt idx="1">
                  <c:v>0.08</c:v>
                </c:pt>
                <c:pt idx="2">
                  <c:v>0.2</c:v>
                </c:pt>
                <c:pt idx="3">
                  <c:v>0.38</c:v>
                </c:pt>
                <c:pt idx="4">
                  <c:v>0.63</c:v>
                </c:pt>
                <c:pt idx="5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v>Po zdanění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teorie!$H$4:$H$9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</c:numCache>
            </c:numRef>
          </c:cat>
          <c:val>
            <c:numRef>
              <c:f>teorie!$P$5:$P$10</c:f>
              <c:numCache>
                <c:formatCode>0.00</c:formatCode>
                <c:ptCount val="6"/>
              </c:numCache>
            </c:numRef>
          </c:val>
          <c:smooth val="0"/>
        </c:ser>
        <c:ser>
          <c:idx val="2"/>
          <c:order val="2"/>
          <c:tx>
            <c:v>Rovnoměrné rozložení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cat>
            <c:numRef>
              <c:f>teorie!$H$4:$H$9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</c:numCache>
            </c:numRef>
          </c:cat>
          <c:val>
            <c:numRef>
              <c:f>teorie!$H$4:$H$9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30304"/>
        <c:axId val="42532224"/>
      </c:lineChart>
      <c:catAx>
        <c:axId val="42530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Podíl jedinců ve společnosti</a:t>
                </a:r>
              </a:p>
            </c:rich>
          </c:tx>
          <c:layout>
            <c:manualLayout>
              <c:xMode val="edge"/>
              <c:yMode val="edge"/>
              <c:x val="0.24617773762683012"/>
              <c:y val="0.9155863509248827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253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53222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Podíl na příjmech</a:t>
                </a:r>
              </a:p>
            </c:rich>
          </c:tx>
          <c:layout>
            <c:manualLayout>
              <c:xMode val="edge"/>
              <c:yMode val="edge"/>
              <c:x val="2.4464868335585602E-2"/>
              <c:y val="0.3679661457617732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253030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71559739881587892"/>
          <c:y val="0.43073684121525219"/>
          <c:w val="0.27217166023338984"/>
          <c:h val="0.145021951564934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Lorenzovy křivky</a:t>
            </a:r>
          </a:p>
        </c:rich>
      </c:tx>
      <c:layout>
        <c:manualLayout>
          <c:xMode val="edge"/>
          <c:yMode val="edge"/>
          <c:x val="0.39449600191131784"/>
          <c:y val="3.0303094356851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55677584572082"/>
          <c:y val="0.16017349874336009"/>
          <c:w val="0.533639940569961"/>
          <c:h val="0.68614863650871827"/>
        </c:manualLayout>
      </c:layout>
      <c:lineChart>
        <c:grouping val="standard"/>
        <c:varyColors val="0"/>
        <c:ser>
          <c:idx val="0"/>
          <c:order val="0"/>
          <c:tx>
            <c:v>Před zdaněním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'Příklad 1'!$L$4:$L$9</c:f>
              <c:numCache>
                <c:formatCode>0%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</c:numCache>
            </c:numRef>
          </c:cat>
          <c:val>
            <c:numRef>
              <c:f>'Příklad 1'!$M$4:$M$9</c:f>
              <c:numCache>
                <c:formatCode>0.00</c:formatCode>
                <c:ptCount val="6"/>
                <c:pt idx="0">
                  <c:v>0</c:v>
                </c:pt>
                <c:pt idx="1">
                  <c:v>0.08</c:v>
                </c:pt>
                <c:pt idx="2">
                  <c:v>0.2</c:v>
                </c:pt>
                <c:pt idx="3">
                  <c:v>0.38</c:v>
                </c:pt>
                <c:pt idx="4">
                  <c:v>0.63</c:v>
                </c:pt>
                <c:pt idx="5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v>Po zdanění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'Příklad 1'!$L$4:$L$9</c:f>
              <c:numCache>
                <c:formatCode>0%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</c:numCache>
            </c:numRef>
          </c:cat>
          <c:val>
            <c:numRef>
              <c:f>'Příklad 1'!$O$4:$O$9</c:f>
              <c:numCache>
                <c:formatCode>0.00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0.23749999999999999</c:v>
                </c:pt>
                <c:pt idx="3">
                  <c:v>0.42499999999999999</c:v>
                </c:pt>
                <c:pt idx="4">
                  <c:v>0.66249999999999998</c:v>
                </c:pt>
                <c:pt idx="5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v>Rovnoměrné rozložení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'Příklad 1'!$Q$4:$Q$9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10880"/>
        <c:axId val="84017152"/>
      </c:lineChart>
      <c:catAx>
        <c:axId val="84010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Podíl jedinců ve společnosti</a:t>
                </a:r>
              </a:p>
            </c:rich>
          </c:tx>
          <c:layout>
            <c:manualLayout>
              <c:xMode val="edge"/>
              <c:yMode val="edge"/>
              <c:x val="0.24617773762683012"/>
              <c:y val="0.9155863509248827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4017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01715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Podíl na příjmech</a:t>
                </a:r>
              </a:p>
            </c:rich>
          </c:tx>
          <c:layout>
            <c:manualLayout>
              <c:xMode val="edge"/>
              <c:yMode val="edge"/>
              <c:x val="2.4464868335585602E-2"/>
              <c:y val="0.3679661457617732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401088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559739881587892"/>
          <c:y val="0.43073684121525219"/>
          <c:w val="0.27217166023338984"/>
          <c:h val="0.145021951564934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Křivka daňové koncentrace</a:t>
            </a:r>
          </a:p>
        </c:rich>
      </c:tx>
      <c:layout>
        <c:manualLayout>
          <c:xMode val="edge"/>
          <c:yMode val="edge"/>
          <c:x val="0.33643153210633647"/>
          <c:y val="3.36135373269469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40533098328861"/>
          <c:y val="0.17366994285589235"/>
          <c:w val="0.48513055182184434"/>
          <c:h val="0.64986172165430689"/>
        </c:manualLayout>
      </c:layout>
      <c:lineChart>
        <c:grouping val="standard"/>
        <c:varyColors val="0"/>
        <c:ser>
          <c:idx val="0"/>
          <c:order val="0"/>
          <c:tx>
            <c:v>Křivka daňové koncentrace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'Příklad 1'!$L$4:$L$9</c:f>
              <c:numCache>
                <c:formatCode>0%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</c:numCache>
            </c:numRef>
          </c:cat>
          <c:val>
            <c:numRef>
              <c:f>'Příklad 1'!$N$4:$N$9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0.05</c:v>
                </c:pt>
                <c:pt idx="3">
                  <c:v>0.2</c:v>
                </c:pt>
                <c:pt idx="4">
                  <c:v>0.5</c:v>
                </c:pt>
                <c:pt idx="5">
                  <c:v>1</c:v>
                </c:pt>
              </c:numCache>
            </c:numRef>
          </c:val>
          <c:smooth val="0"/>
        </c:ser>
        <c:ser>
          <c:idx val="2"/>
          <c:order val="1"/>
          <c:tx>
            <c:v>Před zdaněním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'Příklad 1'!$M$4:$M$9</c:f>
              <c:numCache>
                <c:formatCode>0.00</c:formatCode>
                <c:ptCount val="6"/>
                <c:pt idx="0">
                  <c:v>0</c:v>
                </c:pt>
                <c:pt idx="1">
                  <c:v>0.08</c:v>
                </c:pt>
                <c:pt idx="2">
                  <c:v>0.2</c:v>
                </c:pt>
                <c:pt idx="3">
                  <c:v>0.38</c:v>
                </c:pt>
                <c:pt idx="4">
                  <c:v>0.63</c:v>
                </c:pt>
                <c:pt idx="5">
                  <c:v>1</c:v>
                </c:pt>
              </c:numCache>
            </c:numRef>
          </c:val>
          <c:smooth val="0"/>
        </c:ser>
        <c:ser>
          <c:idx val="1"/>
          <c:order val="2"/>
          <c:tx>
            <c:v>Rovnoměrné rozložení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'Příklad 1'!$Q$4:$Q$9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64128"/>
        <c:axId val="84070400"/>
      </c:lineChart>
      <c:catAx>
        <c:axId val="84064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Podíl jedinců ve společnosti</a:t>
                </a:r>
              </a:p>
            </c:rich>
          </c:tx>
          <c:layout>
            <c:manualLayout>
              <c:xMode val="edge"/>
              <c:yMode val="edge"/>
              <c:x val="0.23420095605192487"/>
              <c:y val="0.899162123495829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4070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07040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Podíl na zdanění</a:t>
                </a:r>
              </a:p>
            </c:rich>
          </c:tx>
          <c:layout>
            <c:manualLayout>
              <c:xMode val="edge"/>
              <c:yMode val="edge"/>
              <c:x val="2.9739803943101568E-2"/>
              <c:y val="0.3697489105964159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406412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47218019591168"/>
          <c:y val="0.41736808847625745"/>
          <c:w val="0.31040920365612262"/>
          <c:h val="0.162465430413576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Lorenzovy křivky</a:t>
            </a:r>
          </a:p>
        </c:rich>
      </c:tx>
      <c:layout>
        <c:manualLayout>
          <c:xMode val="edge"/>
          <c:yMode val="edge"/>
          <c:x val="0.39823066209016361"/>
          <c:y val="3.0501154218482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79369727383111"/>
          <c:y val="0.1612203865834069"/>
          <c:w val="0.55014828503567048"/>
          <c:h val="0.68409731604310497"/>
        </c:manualLayout>
      </c:layout>
      <c:lineChart>
        <c:grouping val="standard"/>
        <c:varyColors val="0"/>
        <c:ser>
          <c:idx val="0"/>
          <c:order val="0"/>
          <c:tx>
            <c:v>Před zdaněním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'Příklad 2'!$B$15:$B$19</c:f>
              <c:numCache>
                <c:formatCode>0%</c:formatCode>
                <c:ptCount val="5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</c:numCache>
            </c:numRef>
          </c:cat>
          <c:val>
            <c:numRef>
              <c:f>'Příklad 2'!$C$15:$C$19</c:f>
              <c:numCache>
                <c:formatCode>General</c:formatCode>
                <c:ptCount val="5"/>
                <c:pt idx="0">
                  <c:v>0</c:v>
                </c:pt>
                <c:pt idx="1">
                  <c:v>0.1</c:v>
                </c:pt>
                <c:pt idx="2">
                  <c:v>0.25</c:v>
                </c:pt>
                <c:pt idx="3">
                  <c:v>0.5</c:v>
                </c:pt>
                <c:pt idx="4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v>Po zdanění 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'Příklad 2'!$B$15:$B$19</c:f>
              <c:numCache>
                <c:formatCode>0%</c:formatCode>
                <c:ptCount val="5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</c:numCache>
            </c:numRef>
          </c:cat>
          <c:val>
            <c:numRef>
              <c:f>'Příklad 2'!$F$15:$F$19</c:f>
              <c:numCache>
                <c:formatCode>General</c:formatCode>
                <c:ptCount val="5"/>
                <c:pt idx="0">
                  <c:v>0</c:v>
                </c:pt>
                <c:pt idx="1">
                  <c:v>0.1125</c:v>
                </c:pt>
                <c:pt idx="2">
                  <c:v>0.26250000000000001</c:v>
                </c:pt>
                <c:pt idx="3">
                  <c:v>0.52500000000000002</c:v>
                </c:pt>
                <c:pt idx="4">
                  <c:v>1</c:v>
                </c:pt>
              </c:numCache>
            </c:numRef>
          </c:val>
          <c:smooth val="0"/>
        </c:ser>
        <c:ser>
          <c:idx val="3"/>
          <c:order val="2"/>
          <c:tx>
            <c:v>Po zdanění B</c:v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'Příklad 2'!$G$15:$G$19</c:f>
              <c:numCache>
                <c:formatCode>General</c:formatCode>
                <c:ptCount val="5"/>
                <c:pt idx="0">
                  <c:v>0</c:v>
                </c:pt>
                <c:pt idx="1">
                  <c:v>0.1</c:v>
                </c:pt>
                <c:pt idx="2">
                  <c:v>0.23749999999999999</c:v>
                </c:pt>
                <c:pt idx="3">
                  <c:v>0.47499999999999998</c:v>
                </c:pt>
                <c:pt idx="4">
                  <c:v>1</c:v>
                </c:pt>
              </c:numCache>
            </c:numRef>
          </c:val>
          <c:smooth val="0"/>
        </c:ser>
        <c:ser>
          <c:idx val="2"/>
          <c:order val="3"/>
          <c:tx>
            <c:v>Rovnoměrné rozložení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'Příklad 2'!$I$15:$I$19</c:f>
              <c:numCache>
                <c:formatCode>General</c:formatCode>
                <c:ptCount val="5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77888"/>
        <c:axId val="42292352"/>
      </c:lineChart>
      <c:catAx>
        <c:axId val="42277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Podíl jedinců ve společnosti</a:t>
                </a:r>
              </a:p>
            </c:rich>
          </c:tx>
          <c:layout>
            <c:manualLayout>
              <c:xMode val="edge"/>
              <c:yMode val="edge"/>
              <c:x val="0.25516260941332708"/>
              <c:y val="0.9150346265544716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2292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29235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Podíl na příjmech</a:t>
                </a:r>
              </a:p>
            </c:rich>
          </c:tx>
          <c:layout>
            <c:manualLayout>
              <c:xMode val="edge"/>
              <c:yMode val="edge"/>
              <c:x val="2.3598854049787475E-2"/>
              <c:y val="0.3681925044945373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22778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566476203096486"/>
          <c:y val="0.40740827420401476"/>
          <c:w val="0.26253725130388567"/>
          <c:h val="0.193900194674638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orientation="landscape" copies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Křivka daňové koncentrace</a:t>
            </a:r>
          </a:p>
        </c:rich>
      </c:tx>
      <c:layout>
        <c:manualLayout>
          <c:xMode val="edge"/>
          <c:yMode val="edge"/>
          <c:x val="0.34365351052564347"/>
          <c:y val="4.73933649289099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03105803672996"/>
          <c:y val="0.16587677725118483"/>
          <c:w val="0.51238428821616211"/>
          <c:h val="0.67061611374407581"/>
        </c:manualLayout>
      </c:layout>
      <c:lineChart>
        <c:grouping val="standard"/>
        <c:varyColors val="0"/>
        <c:ser>
          <c:idx val="0"/>
          <c:order val="0"/>
          <c:tx>
            <c:v>Křivka daňové koncentrace 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'Příklad 2'!$B$15:$B$19</c:f>
              <c:numCache>
                <c:formatCode>0%</c:formatCode>
                <c:ptCount val="5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</c:numCache>
            </c:numRef>
          </c:cat>
          <c:val>
            <c:numRef>
              <c:f>'Příklad 2'!$D$15:$D$19</c:f>
              <c:numCache>
                <c:formatCode>General</c:formatCode>
                <c:ptCount val="5"/>
                <c:pt idx="0">
                  <c:v>0</c:v>
                </c:pt>
                <c:pt idx="1">
                  <c:v>0.05</c:v>
                </c:pt>
                <c:pt idx="2">
                  <c:v>0.2</c:v>
                </c:pt>
                <c:pt idx="3">
                  <c:v>0.4</c:v>
                </c:pt>
                <c:pt idx="4">
                  <c:v>1</c:v>
                </c:pt>
              </c:numCache>
            </c:numRef>
          </c:val>
          <c:smooth val="0"/>
        </c:ser>
        <c:ser>
          <c:idx val="2"/>
          <c:order val="1"/>
          <c:tx>
            <c:v>Křivka daňové koncentrace B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'Příklad 2'!$E$15:$E$19</c:f>
              <c:numCache>
                <c:formatCode>General</c:formatCode>
                <c:ptCount val="5"/>
                <c:pt idx="0">
                  <c:v>0</c:v>
                </c:pt>
                <c:pt idx="1">
                  <c:v>0.1</c:v>
                </c:pt>
                <c:pt idx="2">
                  <c:v>0.3</c:v>
                </c:pt>
                <c:pt idx="3">
                  <c:v>0.6</c:v>
                </c:pt>
                <c:pt idx="4">
                  <c:v>1</c:v>
                </c:pt>
              </c:numCache>
            </c:numRef>
          </c:val>
          <c:smooth val="0"/>
        </c:ser>
        <c:ser>
          <c:idx val="1"/>
          <c:order val="2"/>
          <c:tx>
            <c:v>Před zdaněním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'Příklad 2'!$C$15:$C$19</c:f>
              <c:numCache>
                <c:formatCode>General</c:formatCode>
                <c:ptCount val="5"/>
                <c:pt idx="0">
                  <c:v>0</c:v>
                </c:pt>
                <c:pt idx="1">
                  <c:v>0.1</c:v>
                </c:pt>
                <c:pt idx="2">
                  <c:v>0.25</c:v>
                </c:pt>
                <c:pt idx="3">
                  <c:v>0.5</c:v>
                </c:pt>
                <c:pt idx="4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v>Rovnoměrné rozložení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'Příklad 2'!$I$15:$I$19</c:f>
              <c:numCache>
                <c:formatCode>General</c:formatCode>
                <c:ptCount val="5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29600"/>
        <c:axId val="42331520"/>
      </c:lineChart>
      <c:catAx>
        <c:axId val="42329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Podíl jedinců ve společnosti</a:t>
                </a:r>
              </a:p>
            </c:rich>
          </c:tx>
          <c:layout>
            <c:manualLayout>
              <c:xMode val="edge"/>
              <c:yMode val="edge"/>
              <c:x val="0.24458222821194445"/>
              <c:y val="0.9099526066350710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2331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33152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Podíl na zdanění</a:t>
                </a:r>
              </a:p>
            </c:rich>
          </c:tx>
          <c:layout>
            <c:manualLayout>
              <c:xMode val="edge"/>
              <c:yMode val="edge"/>
              <c:x val="2.4767820578424755E-2"/>
              <c:y val="0.3672985781990521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23296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111506590668081"/>
          <c:y val="0.30805687203791471"/>
          <c:w val="0.27089803757652076"/>
          <c:h val="0.407582938388625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Lorenzovy křivky</a:t>
            </a:r>
          </a:p>
        </c:rich>
      </c:tx>
      <c:layout>
        <c:manualLayout>
          <c:xMode val="edge"/>
          <c:yMode val="edge"/>
          <c:x val="0.3994132012510343"/>
          <c:y val="3.0303094356851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22191805180522"/>
          <c:y val="0.16017349874336009"/>
          <c:w val="0.55213001349407675"/>
          <c:h val="0.68614863650871827"/>
        </c:manualLayout>
      </c:layout>
      <c:lineChart>
        <c:grouping val="standard"/>
        <c:varyColors val="0"/>
        <c:ser>
          <c:idx val="0"/>
          <c:order val="0"/>
          <c:tx>
            <c:strRef>
              <c:f>'Příklad 3'!$K$3</c:f>
              <c:strCache>
                <c:ptCount val="1"/>
                <c:pt idx="0">
                  <c:v>Varianta A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'Příklad 3'!$J$4:$J$8</c:f>
              <c:numCache>
                <c:formatCode>0%</c:formatCode>
                <c:ptCount val="5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</c:numCache>
            </c:numRef>
          </c:cat>
          <c:val>
            <c:numRef>
              <c:f>'Příklad 3'!$K$4:$K$8</c:f>
              <c:numCache>
                <c:formatCode>General</c:formatCode>
                <c:ptCount val="5"/>
                <c:pt idx="0">
                  <c:v>0</c:v>
                </c:pt>
                <c:pt idx="1">
                  <c:v>0.12</c:v>
                </c:pt>
                <c:pt idx="2">
                  <c:v>0.28000000000000003</c:v>
                </c:pt>
                <c:pt idx="3">
                  <c:v>0.48</c:v>
                </c:pt>
                <c:pt idx="4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'Příklad 3'!$L$3</c:f>
              <c:strCache>
                <c:ptCount val="1"/>
                <c:pt idx="0">
                  <c:v>Varianta B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'Příklad 3'!$J$4:$J$8</c:f>
              <c:numCache>
                <c:formatCode>0%</c:formatCode>
                <c:ptCount val="5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</c:numCache>
            </c:numRef>
          </c:cat>
          <c:val>
            <c:numRef>
              <c:f>'Příklad 3'!$L$4:$L$8</c:f>
              <c:numCache>
                <c:formatCode>General</c:formatCode>
                <c:ptCount val="5"/>
                <c:pt idx="0">
                  <c:v>0</c:v>
                </c:pt>
                <c:pt idx="1">
                  <c:v>0.1</c:v>
                </c:pt>
                <c:pt idx="2">
                  <c:v>0.26</c:v>
                </c:pt>
                <c:pt idx="3">
                  <c:v>0.52</c:v>
                </c:pt>
                <c:pt idx="4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v>Rovnoměrné rozložení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cat>
            <c:numRef>
              <c:f>'Příklad 3'!$J$4:$J$8</c:f>
              <c:numCache>
                <c:formatCode>0%</c:formatCode>
                <c:ptCount val="5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</c:numCache>
            </c:numRef>
          </c:cat>
          <c:val>
            <c:numRef>
              <c:f>'Příklad 3'!$O$4:$O$8</c:f>
              <c:numCache>
                <c:formatCode>General</c:formatCode>
                <c:ptCount val="5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56960"/>
        <c:axId val="90963968"/>
      </c:lineChart>
      <c:catAx>
        <c:axId val="42456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Podíl jedinců ve společnosti</a:t>
                </a:r>
              </a:p>
            </c:rich>
          </c:tx>
          <c:layout>
            <c:manualLayout>
              <c:xMode val="edge"/>
              <c:yMode val="edge"/>
              <c:x val="0.25697540521665807"/>
              <c:y val="0.9155863509248827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0963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96396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Podíl na příjmech</a:t>
                </a:r>
              </a:p>
            </c:rich>
          </c:tx>
          <c:layout>
            <c:manualLayout>
              <c:xMode val="edge"/>
              <c:yMode val="edge"/>
              <c:x val="2.349489419123731E-2"/>
              <c:y val="0.3679661457617732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245696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687328904140425"/>
          <c:y val="0.43073684121525219"/>
          <c:w val="0.26138069787751506"/>
          <c:h val="0.145021951564934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12</xdr:row>
      <xdr:rowOff>47625</xdr:rowOff>
    </xdr:from>
    <xdr:to>
      <xdr:col>11</xdr:col>
      <xdr:colOff>295275</xdr:colOff>
      <xdr:row>38</xdr:row>
      <xdr:rowOff>38100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50131</xdr:colOff>
      <xdr:row>32</xdr:row>
      <xdr:rowOff>130342</xdr:rowOff>
    </xdr:from>
    <xdr:to>
      <xdr:col>3</xdr:col>
      <xdr:colOff>200526</xdr:colOff>
      <xdr:row>34</xdr:row>
      <xdr:rowOff>45118</xdr:rowOff>
    </xdr:to>
    <xdr:sp macro="" textlink="">
      <xdr:nvSpPr>
        <xdr:cNvPr id="4" name="Volný tvar 3"/>
        <xdr:cNvSpPr/>
      </xdr:nvSpPr>
      <xdr:spPr>
        <a:xfrm>
          <a:off x="1273342" y="5609724"/>
          <a:ext cx="762000" cy="235618"/>
        </a:xfrm>
        <a:custGeom>
          <a:avLst/>
          <a:gdLst>
            <a:gd name="connsiteX0" fmla="*/ 0 w 762000"/>
            <a:gd name="connsiteY0" fmla="*/ 230605 h 235618"/>
            <a:gd name="connsiteX1" fmla="*/ 762000 w 762000"/>
            <a:gd name="connsiteY1" fmla="*/ 235618 h 235618"/>
            <a:gd name="connsiteX2" fmla="*/ 762000 w 762000"/>
            <a:gd name="connsiteY2" fmla="*/ 0 h 235618"/>
            <a:gd name="connsiteX3" fmla="*/ 0 w 762000"/>
            <a:gd name="connsiteY3" fmla="*/ 230605 h 23561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62000" h="235618">
              <a:moveTo>
                <a:pt x="0" y="230605"/>
              </a:moveTo>
              <a:lnTo>
                <a:pt x="762000" y="235618"/>
              </a:lnTo>
              <a:lnTo>
                <a:pt x="762000" y="0"/>
              </a:lnTo>
              <a:lnTo>
                <a:pt x="0" y="230605"/>
              </a:lnTo>
              <a:close/>
            </a:path>
          </a:pathLst>
        </a:cu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205539</xdr:colOff>
      <xdr:row>32</xdr:row>
      <xdr:rowOff>130342</xdr:rowOff>
    </xdr:from>
    <xdr:to>
      <xdr:col>4</xdr:col>
      <xdr:colOff>260684</xdr:colOff>
      <xdr:row>34</xdr:row>
      <xdr:rowOff>50131</xdr:rowOff>
    </xdr:to>
    <xdr:sp macro="" textlink="">
      <xdr:nvSpPr>
        <xdr:cNvPr id="5" name="Volný tvar 4"/>
        <xdr:cNvSpPr/>
      </xdr:nvSpPr>
      <xdr:spPr>
        <a:xfrm>
          <a:off x="2040355" y="5609724"/>
          <a:ext cx="762000" cy="240631"/>
        </a:xfrm>
        <a:custGeom>
          <a:avLst/>
          <a:gdLst>
            <a:gd name="connsiteX0" fmla="*/ 0 w 762000"/>
            <a:gd name="connsiteY0" fmla="*/ 240631 h 240631"/>
            <a:gd name="connsiteX1" fmla="*/ 762000 w 762000"/>
            <a:gd name="connsiteY1" fmla="*/ 235618 h 240631"/>
            <a:gd name="connsiteX2" fmla="*/ 762000 w 762000"/>
            <a:gd name="connsiteY2" fmla="*/ 25065 h 240631"/>
            <a:gd name="connsiteX3" fmla="*/ 0 w 762000"/>
            <a:gd name="connsiteY3" fmla="*/ 0 h 240631"/>
            <a:gd name="connsiteX4" fmla="*/ 0 w 762000"/>
            <a:gd name="connsiteY4" fmla="*/ 240631 h 240631"/>
            <a:gd name="connsiteX0" fmla="*/ 0 w 762000"/>
            <a:gd name="connsiteY0" fmla="*/ 240631 h 240631"/>
            <a:gd name="connsiteX1" fmla="*/ 762000 w 762000"/>
            <a:gd name="connsiteY1" fmla="*/ 235618 h 240631"/>
            <a:gd name="connsiteX2" fmla="*/ 762000 w 762000"/>
            <a:gd name="connsiteY2" fmla="*/ 5013 h 240631"/>
            <a:gd name="connsiteX3" fmla="*/ 0 w 762000"/>
            <a:gd name="connsiteY3" fmla="*/ 0 h 240631"/>
            <a:gd name="connsiteX4" fmla="*/ 0 w 762000"/>
            <a:gd name="connsiteY4" fmla="*/ 240631 h 240631"/>
            <a:gd name="connsiteX0" fmla="*/ 0 w 762000"/>
            <a:gd name="connsiteY0" fmla="*/ 245645 h 245645"/>
            <a:gd name="connsiteX1" fmla="*/ 762000 w 762000"/>
            <a:gd name="connsiteY1" fmla="*/ 240632 h 245645"/>
            <a:gd name="connsiteX2" fmla="*/ 762000 w 762000"/>
            <a:gd name="connsiteY2" fmla="*/ 0 h 245645"/>
            <a:gd name="connsiteX3" fmla="*/ 0 w 762000"/>
            <a:gd name="connsiteY3" fmla="*/ 5014 h 245645"/>
            <a:gd name="connsiteX4" fmla="*/ 0 w 762000"/>
            <a:gd name="connsiteY4" fmla="*/ 245645 h 245645"/>
            <a:gd name="connsiteX0" fmla="*/ 0 w 762000"/>
            <a:gd name="connsiteY0" fmla="*/ 240631 h 240631"/>
            <a:gd name="connsiteX1" fmla="*/ 762000 w 762000"/>
            <a:gd name="connsiteY1" fmla="*/ 235618 h 240631"/>
            <a:gd name="connsiteX2" fmla="*/ 762000 w 762000"/>
            <a:gd name="connsiteY2" fmla="*/ 5012 h 240631"/>
            <a:gd name="connsiteX3" fmla="*/ 0 w 762000"/>
            <a:gd name="connsiteY3" fmla="*/ 0 h 240631"/>
            <a:gd name="connsiteX4" fmla="*/ 0 w 762000"/>
            <a:gd name="connsiteY4" fmla="*/ 240631 h 2406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762000" h="240631">
              <a:moveTo>
                <a:pt x="0" y="240631"/>
              </a:moveTo>
              <a:lnTo>
                <a:pt x="762000" y="235618"/>
              </a:lnTo>
              <a:lnTo>
                <a:pt x="762000" y="5012"/>
              </a:lnTo>
              <a:lnTo>
                <a:pt x="0" y="0"/>
              </a:lnTo>
              <a:lnTo>
                <a:pt x="0" y="240631"/>
              </a:lnTo>
              <a:close/>
            </a:path>
          </a:pathLst>
        </a:cu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260684</xdr:colOff>
      <xdr:row>30</xdr:row>
      <xdr:rowOff>105277</xdr:rowOff>
    </xdr:from>
    <xdr:to>
      <xdr:col>5</xdr:col>
      <xdr:colOff>320842</xdr:colOff>
      <xdr:row>34</xdr:row>
      <xdr:rowOff>45118</xdr:rowOff>
    </xdr:to>
    <xdr:sp macro="" textlink="">
      <xdr:nvSpPr>
        <xdr:cNvPr id="6" name="Volný tvar 5"/>
        <xdr:cNvSpPr/>
      </xdr:nvSpPr>
      <xdr:spPr>
        <a:xfrm>
          <a:off x="2802355" y="5263816"/>
          <a:ext cx="767013" cy="581526"/>
        </a:xfrm>
        <a:custGeom>
          <a:avLst/>
          <a:gdLst>
            <a:gd name="connsiteX0" fmla="*/ 767013 w 767013"/>
            <a:gd name="connsiteY0" fmla="*/ 581526 h 581526"/>
            <a:gd name="connsiteX1" fmla="*/ 0 w 767013"/>
            <a:gd name="connsiteY1" fmla="*/ 581526 h 581526"/>
            <a:gd name="connsiteX2" fmla="*/ 0 w 767013"/>
            <a:gd name="connsiteY2" fmla="*/ 10026 h 581526"/>
            <a:gd name="connsiteX3" fmla="*/ 762000 w 767013"/>
            <a:gd name="connsiteY3" fmla="*/ 0 h 581526"/>
            <a:gd name="connsiteX4" fmla="*/ 767013 w 767013"/>
            <a:gd name="connsiteY4" fmla="*/ 581526 h 58152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767013" h="581526">
              <a:moveTo>
                <a:pt x="767013" y="581526"/>
              </a:moveTo>
              <a:lnTo>
                <a:pt x="0" y="581526"/>
              </a:lnTo>
              <a:lnTo>
                <a:pt x="0" y="10026"/>
              </a:lnTo>
              <a:lnTo>
                <a:pt x="762000" y="0"/>
              </a:lnTo>
              <a:lnTo>
                <a:pt x="767013" y="581526"/>
              </a:lnTo>
              <a:close/>
            </a:path>
          </a:pathLst>
        </a:cu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320842</xdr:colOff>
      <xdr:row>27</xdr:row>
      <xdr:rowOff>70186</xdr:rowOff>
    </xdr:from>
    <xdr:to>
      <xdr:col>6</xdr:col>
      <xdr:colOff>391509</xdr:colOff>
      <xdr:row>34</xdr:row>
      <xdr:rowOff>45118</xdr:rowOff>
    </xdr:to>
    <xdr:sp macro="" textlink="">
      <xdr:nvSpPr>
        <xdr:cNvPr id="7" name="Volný tvar 6"/>
        <xdr:cNvSpPr/>
      </xdr:nvSpPr>
      <xdr:spPr>
        <a:xfrm>
          <a:off x="3569368" y="4747462"/>
          <a:ext cx="767496" cy="1097880"/>
        </a:xfrm>
        <a:custGeom>
          <a:avLst/>
          <a:gdLst>
            <a:gd name="connsiteX0" fmla="*/ 767014 w 767014"/>
            <a:gd name="connsiteY0" fmla="*/ 1087855 h 1092868"/>
            <a:gd name="connsiteX1" fmla="*/ 0 w 767014"/>
            <a:gd name="connsiteY1" fmla="*/ 1092868 h 1092868"/>
            <a:gd name="connsiteX2" fmla="*/ 10027 w 767014"/>
            <a:gd name="connsiteY2" fmla="*/ 0 h 1092868"/>
            <a:gd name="connsiteX3" fmla="*/ 731921 w 767014"/>
            <a:gd name="connsiteY3" fmla="*/ 0 h 1092868"/>
            <a:gd name="connsiteX4" fmla="*/ 767014 w 767014"/>
            <a:gd name="connsiteY4" fmla="*/ 1087855 h 1092868"/>
            <a:gd name="connsiteX0" fmla="*/ 767014 w 772027"/>
            <a:gd name="connsiteY0" fmla="*/ 1097881 h 1102894"/>
            <a:gd name="connsiteX1" fmla="*/ 0 w 772027"/>
            <a:gd name="connsiteY1" fmla="*/ 1102894 h 1102894"/>
            <a:gd name="connsiteX2" fmla="*/ 10027 w 772027"/>
            <a:gd name="connsiteY2" fmla="*/ 10026 h 1102894"/>
            <a:gd name="connsiteX3" fmla="*/ 772027 w 772027"/>
            <a:gd name="connsiteY3" fmla="*/ 0 h 1102894"/>
            <a:gd name="connsiteX4" fmla="*/ 767014 w 772027"/>
            <a:gd name="connsiteY4" fmla="*/ 1097881 h 1102894"/>
            <a:gd name="connsiteX0" fmla="*/ 767014 w 767014"/>
            <a:gd name="connsiteY0" fmla="*/ 1087855 h 1092868"/>
            <a:gd name="connsiteX1" fmla="*/ 0 w 767014"/>
            <a:gd name="connsiteY1" fmla="*/ 1092868 h 1092868"/>
            <a:gd name="connsiteX2" fmla="*/ 10027 w 767014"/>
            <a:gd name="connsiteY2" fmla="*/ 0 h 1092868"/>
            <a:gd name="connsiteX3" fmla="*/ 762000 w 767014"/>
            <a:gd name="connsiteY3" fmla="*/ 10027 h 1092868"/>
            <a:gd name="connsiteX4" fmla="*/ 767014 w 767014"/>
            <a:gd name="connsiteY4" fmla="*/ 1087855 h 1092868"/>
            <a:gd name="connsiteX0" fmla="*/ 767014 w 767496"/>
            <a:gd name="connsiteY0" fmla="*/ 1092867 h 1097880"/>
            <a:gd name="connsiteX1" fmla="*/ 0 w 767496"/>
            <a:gd name="connsiteY1" fmla="*/ 1097880 h 1097880"/>
            <a:gd name="connsiteX2" fmla="*/ 10027 w 767496"/>
            <a:gd name="connsiteY2" fmla="*/ 5012 h 1097880"/>
            <a:gd name="connsiteX3" fmla="*/ 767014 w 767496"/>
            <a:gd name="connsiteY3" fmla="*/ 0 h 1097880"/>
            <a:gd name="connsiteX4" fmla="*/ 767014 w 767496"/>
            <a:gd name="connsiteY4" fmla="*/ 1092867 h 10978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767496" h="1097880">
              <a:moveTo>
                <a:pt x="767014" y="1092867"/>
              </a:moveTo>
              <a:lnTo>
                <a:pt x="0" y="1097880"/>
              </a:lnTo>
              <a:cubicBezTo>
                <a:pt x="3342" y="733591"/>
                <a:pt x="6685" y="369301"/>
                <a:pt x="10027" y="5012"/>
              </a:cubicBezTo>
              <a:lnTo>
                <a:pt x="767014" y="0"/>
              </a:lnTo>
              <a:cubicBezTo>
                <a:pt x="768685" y="359276"/>
                <a:pt x="765343" y="733591"/>
                <a:pt x="767014" y="1092867"/>
              </a:cubicBezTo>
              <a:close/>
            </a:path>
          </a:pathLst>
        </a:cu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396040</xdr:colOff>
      <xdr:row>22</xdr:row>
      <xdr:rowOff>155408</xdr:rowOff>
    </xdr:from>
    <xdr:to>
      <xdr:col>7</xdr:col>
      <xdr:colOff>546434</xdr:colOff>
      <xdr:row>34</xdr:row>
      <xdr:rowOff>45118</xdr:rowOff>
    </xdr:to>
    <xdr:sp macro="" textlink="">
      <xdr:nvSpPr>
        <xdr:cNvPr id="8" name="Volný tvar 7"/>
        <xdr:cNvSpPr/>
      </xdr:nvSpPr>
      <xdr:spPr>
        <a:xfrm>
          <a:off x="4341395" y="4030579"/>
          <a:ext cx="762000" cy="1814763"/>
        </a:xfrm>
        <a:custGeom>
          <a:avLst/>
          <a:gdLst>
            <a:gd name="connsiteX0" fmla="*/ 756987 w 762000"/>
            <a:gd name="connsiteY0" fmla="*/ 1814763 h 1814763"/>
            <a:gd name="connsiteX1" fmla="*/ 0 w 762000"/>
            <a:gd name="connsiteY1" fmla="*/ 1814763 h 1814763"/>
            <a:gd name="connsiteX2" fmla="*/ 10026 w 762000"/>
            <a:gd name="connsiteY2" fmla="*/ 5013 h 1814763"/>
            <a:gd name="connsiteX3" fmla="*/ 762000 w 762000"/>
            <a:gd name="connsiteY3" fmla="*/ 0 h 1814763"/>
            <a:gd name="connsiteX4" fmla="*/ 756987 w 762000"/>
            <a:gd name="connsiteY4" fmla="*/ 1814763 h 18147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762000" h="1814763">
              <a:moveTo>
                <a:pt x="756987" y="1814763"/>
              </a:moveTo>
              <a:lnTo>
                <a:pt x="0" y="1814763"/>
              </a:lnTo>
              <a:lnTo>
                <a:pt x="10026" y="5013"/>
              </a:lnTo>
              <a:lnTo>
                <a:pt x="762000" y="0"/>
              </a:lnTo>
              <a:lnTo>
                <a:pt x="756987" y="1814763"/>
              </a:lnTo>
              <a:close/>
            </a:path>
          </a:pathLst>
        </a:cu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199793</xdr:colOff>
      <xdr:row>30</xdr:row>
      <xdr:rowOff>106866</xdr:rowOff>
    </xdr:from>
    <xdr:to>
      <xdr:col>4</xdr:col>
      <xdr:colOff>264842</xdr:colOff>
      <xdr:row>32</xdr:row>
      <xdr:rowOff>125451</xdr:rowOff>
    </xdr:to>
    <xdr:sp macro="" textlink="">
      <xdr:nvSpPr>
        <xdr:cNvPr id="9" name="Volný tvar 8"/>
        <xdr:cNvSpPr/>
      </xdr:nvSpPr>
      <xdr:spPr>
        <a:xfrm>
          <a:off x="2025805" y="5329354"/>
          <a:ext cx="771293" cy="343829"/>
        </a:xfrm>
        <a:custGeom>
          <a:avLst/>
          <a:gdLst>
            <a:gd name="connsiteX0" fmla="*/ 0 w 771293"/>
            <a:gd name="connsiteY0" fmla="*/ 339183 h 343829"/>
            <a:gd name="connsiteX1" fmla="*/ 766646 w 771293"/>
            <a:gd name="connsiteY1" fmla="*/ 343829 h 343829"/>
            <a:gd name="connsiteX2" fmla="*/ 771293 w 771293"/>
            <a:gd name="connsiteY2" fmla="*/ 0 h 343829"/>
            <a:gd name="connsiteX3" fmla="*/ 0 w 771293"/>
            <a:gd name="connsiteY3" fmla="*/ 339183 h 34382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71293" h="343829">
              <a:moveTo>
                <a:pt x="0" y="339183"/>
              </a:moveTo>
              <a:lnTo>
                <a:pt x="766646" y="343829"/>
              </a:lnTo>
              <a:lnTo>
                <a:pt x="771293" y="0"/>
              </a:lnTo>
              <a:lnTo>
                <a:pt x="0" y="339183"/>
              </a:lnTo>
              <a:close/>
            </a:path>
          </a:pathLst>
        </a:cu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264842</xdr:colOff>
      <xdr:row>27</xdr:row>
      <xdr:rowOff>69695</xdr:rowOff>
    </xdr:from>
    <xdr:to>
      <xdr:col>5</xdr:col>
      <xdr:colOff>329890</xdr:colOff>
      <xdr:row>30</xdr:row>
      <xdr:rowOff>106866</xdr:rowOff>
    </xdr:to>
    <xdr:sp macro="" textlink="">
      <xdr:nvSpPr>
        <xdr:cNvPr id="10" name="Volný tvar 9"/>
        <xdr:cNvSpPr/>
      </xdr:nvSpPr>
      <xdr:spPr>
        <a:xfrm>
          <a:off x="2797098" y="4804317"/>
          <a:ext cx="771292" cy="525037"/>
        </a:xfrm>
        <a:custGeom>
          <a:avLst/>
          <a:gdLst>
            <a:gd name="connsiteX0" fmla="*/ 0 w 771292"/>
            <a:gd name="connsiteY0" fmla="*/ 525037 h 525037"/>
            <a:gd name="connsiteX1" fmla="*/ 771292 w 771292"/>
            <a:gd name="connsiteY1" fmla="*/ 520390 h 525037"/>
            <a:gd name="connsiteX2" fmla="*/ 762000 w 771292"/>
            <a:gd name="connsiteY2" fmla="*/ 0 h 525037"/>
            <a:gd name="connsiteX3" fmla="*/ 0 w 771292"/>
            <a:gd name="connsiteY3" fmla="*/ 525037 h 52503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71292" h="525037">
              <a:moveTo>
                <a:pt x="0" y="525037"/>
              </a:moveTo>
              <a:lnTo>
                <a:pt x="771292" y="520390"/>
              </a:lnTo>
              <a:lnTo>
                <a:pt x="762000" y="0"/>
              </a:lnTo>
              <a:lnTo>
                <a:pt x="0" y="525037"/>
              </a:lnTo>
              <a:close/>
            </a:path>
          </a:pathLst>
        </a:cu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325244</xdr:colOff>
      <xdr:row>22</xdr:row>
      <xdr:rowOff>144037</xdr:rowOff>
    </xdr:from>
    <xdr:to>
      <xdr:col>6</xdr:col>
      <xdr:colOff>404232</xdr:colOff>
      <xdr:row>27</xdr:row>
      <xdr:rowOff>65049</xdr:rowOff>
    </xdr:to>
    <xdr:sp macro="" textlink="">
      <xdr:nvSpPr>
        <xdr:cNvPr id="11" name="Volný tvar 10"/>
        <xdr:cNvSpPr/>
      </xdr:nvSpPr>
      <xdr:spPr>
        <a:xfrm>
          <a:off x="3563744" y="4065549"/>
          <a:ext cx="775939" cy="734122"/>
        </a:xfrm>
        <a:custGeom>
          <a:avLst/>
          <a:gdLst>
            <a:gd name="connsiteX0" fmla="*/ 0 w 775939"/>
            <a:gd name="connsiteY0" fmla="*/ 734122 h 734122"/>
            <a:gd name="connsiteX1" fmla="*/ 771293 w 775939"/>
            <a:gd name="connsiteY1" fmla="*/ 734122 h 734122"/>
            <a:gd name="connsiteX2" fmla="*/ 775939 w 775939"/>
            <a:gd name="connsiteY2" fmla="*/ 0 h 734122"/>
            <a:gd name="connsiteX3" fmla="*/ 0 w 775939"/>
            <a:gd name="connsiteY3" fmla="*/ 734122 h 73412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75939" h="734122">
              <a:moveTo>
                <a:pt x="0" y="734122"/>
              </a:moveTo>
              <a:lnTo>
                <a:pt x="771293" y="734122"/>
              </a:lnTo>
              <a:cubicBezTo>
                <a:pt x="772842" y="489415"/>
                <a:pt x="774390" y="244707"/>
                <a:pt x="775939" y="0"/>
              </a:cubicBezTo>
              <a:lnTo>
                <a:pt x="0" y="734122"/>
              </a:lnTo>
              <a:close/>
            </a:path>
          </a:pathLst>
        </a:cu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404232</xdr:colOff>
      <xdr:row>16</xdr:row>
      <xdr:rowOff>69696</xdr:rowOff>
    </xdr:from>
    <xdr:to>
      <xdr:col>7</xdr:col>
      <xdr:colOff>552915</xdr:colOff>
      <xdr:row>22</xdr:row>
      <xdr:rowOff>148683</xdr:rowOff>
    </xdr:to>
    <xdr:sp macro="" textlink="">
      <xdr:nvSpPr>
        <xdr:cNvPr id="12" name="Volný tvar 11"/>
        <xdr:cNvSpPr/>
      </xdr:nvSpPr>
      <xdr:spPr>
        <a:xfrm>
          <a:off x="4339683" y="3015476"/>
          <a:ext cx="757354" cy="1054719"/>
        </a:xfrm>
        <a:custGeom>
          <a:avLst/>
          <a:gdLst>
            <a:gd name="connsiteX0" fmla="*/ 0 w 757354"/>
            <a:gd name="connsiteY0" fmla="*/ 1050073 h 1054719"/>
            <a:gd name="connsiteX1" fmla="*/ 757354 w 757354"/>
            <a:gd name="connsiteY1" fmla="*/ 1054719 h 1054719"/>
            <a:gd name="connsiteX2" fmla="*/ 748061 w 757354"/>
            <a:gd name="connsiteY2" fmla="*/ 0 h 1054719"/>
            <a:gd name="connsiteX3" fmla="*/ 0 w 757354"/>
            <a:gd name="connsiteY3" fmla="*/ 1050073 h 105471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57354" h="1054719">
              <a:moveTo>
                <a:pt x="0" y="1050073"/>
              </a:moveTo>
              <a:lnTo>
                <a:pt x="757354" y="1054719"/>
              </a:lnTo>
              <a:cubicBezTo>
                <a:pt x="754256" y="703146"/>
                <a:pt x="751159" y="351573"/>
                <a:pt x="748061" y="0"/>
              </a:cubicBezTo>
              <a:lnTo>
                <a:pt x="0" y="1050073"/>
              </a:lnTo>
              <a:close/>
            </a:path>
          </a:pathLst>
        </a:cu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525038</xdr:colOff>
      <xdr:row>26</xdr:row>
      <xdr:rowOff>27878</xdr:rowOff>
    </xdr:from>
    <xdr:to>
      <xdr:col>5</xdr:col>
      <xdr:colOff>97574</xdr:colOff>
      <xdr:row>28</xdr:row>
      <xdr:rowOff>32524</xdr:rowOff>
    </xdr:to>
    <xdr:sp macro="" textlink="">
      <xdr:nvSpPr>
        <xdr:cNvPr id="13" name="TextovéPole 12"/>
        <xdr:cNvSpPr txBox="1"/>
      </xdr:nvSpPr>
      <xdr:spPr>
        <a:xfrm>
          <a:off x="3057294" y="4599878"/>
          <a:ext cx="278780" cy="3298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2000" b="1"/>
            <a:t>A</a:t>
          </a:r>
          <a:endParaRPr lang="en-GB" sz="2000" b="1"/>
        </a:p>
      </xdr:txBody>
    </xdr:sp>
    <xdr:clientData/>
  </xdr:twoCellAnchor>
  <xdr:twoCellAnchor>
    <xdr:from>
      <xdr:col>5</xdr:col>
      <xdr:colOff>399586</xdr:colOff>
      <xdr:row>30</xdr:row>
      <xdr:rowOff>125451</xdr:rowOff>
    </xdr:from>
    <xdr:to>
      <xdr:col>6</xdr:col>
      <xdr:colOff>55756</xdr:colOff>
      <xdr:row>32</xdr:row>
      <xdr:rowOff>153329</xdr:rowOff>
    </xdr:to>
    <xdr:sp macro="" textlink="">
      <xdr:nvSpPr>
        <xdr:cNvPr id="14" name="TextovéPole 13"/>
        <xdr:cNvSpPr txBox="1"/>
      </xdr:nvSpPr>
      <xdr:spPr>
        <a:xfrm>
          <a:off x="3638086" y="5347939"/>
          <a:ext cx="353121" cy="3531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2000" b="1"/>
            <a:t>B</a:t>
          </a:r>
          <a:endParaRPr lang="en-GB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11</xdr:row>
      <xdr:rowOff>47625</xdr:rowOff>
    </xdr:from>
    <xdr:to>
      <xdr:col>10</xdr:col>
      <xdr:colOff>295275</xdr:colOff>
      <xdr:row>37</xdr:row>
      <xdr:rowOff>38100</xdr:rowOff>
    </xdr:to>
    <xdr:graphicFrame macro="">
      <xdr:nvGraphicFramePr>
        <xdr:cNvPr id="6145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22</xdr:row>
      <xdr:rowOff>66675</xdr:rowOff>
    </xdr:from>
    <xdr:to>
      <xdr:col>18</xdr:col>
      <xdr:colOff>485775</xdr:colOff>
      <xdr:row>43</xdr:row>
      <xdr:rowOff>66675</xdr:rowOff>
    </xdr:to>
    <xdr:graphicFrame macro="">
      <xdr:nvGraphicFramePr>
        <xdr:cNvPr id="6146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21</xdr:row>
      <xdr:rowOff>114300</xdr:rowOff>
    </xdr:from>
    <xdr:to>
      <xdr:col>10</xdr:col>
      <xdr:colOff>209550</xdr:colOff>
      <xdr:row>48</xdr:row>
      <xdr:rowOff>114300</xdr:rowOff>
    </xdr:to>
    <xdr:graphicFrame macro="">
      <xdr:nvGraphicFramePr>
        <xdr:cNvPr id="307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542925</xdr:colOff>
      <xdr:row>23</xdr:row>
      <xdr:rowOff>47625</xdr:rowOff>
    </xdr:from>
    <xdr:to>
      <xdr:col>20</xdr:col>
      <xdr:colOff>295275</xdr:colOff>
      <xdr:row>48</xdr:row>
      <xdr:rowOff>19050</xdr:rowOff>
    </xdr:to>
    <xdr:graphicFrame macro="">
      <xdr:nvGraphicFramePr>
        <xdr:cNvPr id="3074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11</xdr:row>
      <xdr:rowOff>47625</xdr:rowOff>
    </xdr:from>
    <xdr:to>
      <xdr:col>10</xdr:col>
      <xdr:colOff>295275</xdr:colOff>
      <xdr:row>37</xdr:row>
      <xdr:rowOff>38100</xdr:rowOff>
    </xdr:to>
    <xdr:graphicFrame macro="">
      <xdr:nvGraphicFramePr>
        <xdr:cNvPr id="92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1"/>
  <sheetViews>
    <sheetView tabSelected="1" zoomScale="130" zoomScaleNormal="130" workbookViewId="0">
      <selection activeCell="J8" sqref="J8"/>
    </sheetView>
  </sheetViews>
  <sheetFormatPr defaultRowHeight="12.75" x14ac:dyDescent="0.2"/>
  <cols>
    <col min="4" max="5" width="10.5703125" customWidth="1"/>
    <col min="6" max="6" width="10.42578125" customWidth="1"/>
    <col min="8" max="8" width="11.28515625" customWidth="1"/>
    <col min="10" max="10" width="9.85546875" customWidth="1"/>
    <col min="14" max="14" width="10.28515625" bestFit="1" customWidth="1"/>
    <col min="15" max="15" width="9.7109375" customWidth="1"/>
    <col min="16" max="16" width="9.28515625" bestFit="1" customWidth="1"/>
    <col min="18" max="18" width="12.85546875" customWidth="1"/>
    <col min="20" max="20" width="10" bestFit="1" customWidth="1"/>
  </cols>
  <sheetData>
    <row r="1" spans="2:16" ht="13.5" thickBot="1" x14ac:dyDescent="0.25"/>
    <row r="2" spans="2:16" ht="13.5" customHeight="1" thickBot="1" x14ac:dyDescent="0.25">
      <c r="B2" s="61" t="s">
        <v>21</v>
      </c>
      <c r="C2" s="62"/>
      <c r="D2" s="62"/>
      <c r="E2" s="63"/>
      <c r="F2" s="64"/>
      <c r="H2" s="65"/>
      <c r="I2" s="65"/>
      <c r="J2" s="65"/>
      <c r="K2" s="65"/>
      <c r="L2" s="2"/>
      <c r="M2" s="66"/>
      <c r="N2" s="66"/>
      <c r="O2" s="66"/>
      <c r="P2" s="66"/>
    </row>
    <row r="3" spans="2:16" ht="37.5" customHeight="1" x14ac:dyDescent="0.2">
      <c r="B3" s="11" t="s">
        <v>0</v>
      </c>
      <c r="C3" s="3" t="s">
        <v>23</v>
      </c>
      <c r="D3" s="3" t="s">
        <v>24</v>
      </c>
      <c r="E3" s="3" t="s">
        <v>22</v>
      </c>
      <c r="F3" s="12" t="s">
        <v>25</v>
      </c>
      <c r="H3" s="18" t="s">
        <v>6</v>
      </c>
      <c r="I3" s="2"/>
      <c r="J3" s="67" t="s">
        <v>13</v>
      </c>
      <c r="K3" s="68"/>
      <c r="L3" s="69"/>
      <c r="M3" s="55"/>
      <c r="N3" s="55"/>
      <c r="O3" s="55"/>
      <c r="P3" s="55"/>
    </row>
    <row r="4" spans="2:16" ht="12.75" customHeight="1" thickBot="1" x14ac:dyDescent="0.25">
      <c r="B4" s="11">
        <v>0</v>
      </c>
      <c r="C4" s="3">
        <v>0</v>
      </c>
      <c r="D4" s="3">
        <v>0</v>
      </c>
      <c r="E4" s="3">
        <v>0</v>
      </c>
      <c r="F4" s="48">
        <f>E4</f>
        <v>0</v>
      </c>
      <c r="H4" s="19">
        <v>0</v>
      </c>
      <c r="I4" s="2"/>
      <c r="J4" s="37" t="s">
        <v>14</v>
      </c>
      <c r="K4" s="38"/>
      <c r="L4" s="45">
        <f>(0.5-(1/2/5+0.2*SUM(F5:F8)))/0.5</f>
        <v>0.28400000000000003</v>
      </c>
      <c r="M4" s="55"/>
      <c r="N4" s="55"/>
      <c r="O4" s="55"/>
      <c r="P4" s="55"/>
    </row>
    <row r="5" spans="2:16" x14ac:dyDescent="0.2">
      <c r="B5" s="6">
        <v>1</v>
      </c>
      <c r="C5" s="4">
        <v>8</v>
      </c>
      <c r="D5" s="4">
        <f>C5</f>
        <v>8</v>
      </c>
      <c r="E5" s="4">
        <f>C5/$C$10</f>
        <v>0.08</v>
      </c>
      <c r="F5" s="50">
        <f>F4+E5</f>
        <v>0.08</v>
      </c>
      <c r="H5" s="20">
        <v>0.2</v>
      </c>
      <c r="I5" s="2"/>
      <c r="J5" s="46"/>
      <c r="K5" s="46"/>
      <c r="L5" s="2"/>
      <c r="M5" s="56"/>
      <c r="N5" s="2"/>
      <c r="O5" s="58"/>
      <c r="P5" s="58"/>
    </row>
    <row r="6" spans="2:16" x14ac:dyDescent="0.2">
      <c r="B6" s="6">
        <v>2</v>
      </c>
      <c r="C6" s="4">
        <v>12</v>
      </c>
      <c r="D6" s="4">
        <f>D5+C6</f>
        <v>20</v>
      </c>
      <c r="E6" s="4">
        <f t="shared" ref="E6:E9" si="0">C6/$C$10</f>
        <v>0.12</v>
      </c>
      <c r="F6" s="50">
        <f t="shared" ref="F6:F9" si="1">F5+E6</f>
        <v>0.2</v>
      </c>
      <c r="H6" s="19">
        <v>0.4</v>
      </c>
      <c r="I6" s="2"/>
      <c r="J6" s="60" t="s">
        <v>26</v>
      </c>
      <c r="K6" s="46"/>
      <c r="L6" s="2"/>
      <c r="M6" s="57"/>
      <c r="N6" s="2"/>
      <c r="O6" s="59"/>
      <c r="P6" s="59"/>
    </row>
    <row r="7" spans="2:16" x14ac:dyDescent="0.2">
      <c r="B7" s="6">
        <v>3</v>
      </c>
      <c r="C7" s="4">
        <v>18</v>
      </c>
      <c r="D7" s="4">
        <f>D6+C7</f>
        <v>38</v>
      </c>
      <c r="E7" s="4">
        <f t="shared" si="0"/>
        <v>0.18</v>
      </c>
      <c r="F7" s="50">
        <f t="shared" si="1"/>
        <v>0.38</v>
      </c>
      <c r="H7" s="20">
        <v>0.6</v>
      </c>
      <c r="I7" s="2"/>
      <c r="K7" s="46"/>
      <c r="L7" s="2"/>
      <c r="M7" s="57"/>
      <c r="N7" s="2"/>
      <c r="O7" s="59"/>
      <c r="P7" s="59"/>
    </row>
    <row r="8" spans="2:16" x14ac:dyDescent="0.2">
      <c r="B8" s="6">
        <v>4</v>
      </c>
      <c r="C8" s="4">
        <v>25</v>
      </c>
      <c r="D8" s="4">
        <f>D7+C8</f>
        <v>63</v>
      </c>
      <c r="E8" s="4">
        <f t="shared" si="0"/>
        <v>0.25</v>
      </c>
      <c r="F8" s="50">
        <f t="shared" si="1"/>
        <v>0.63</v>
      </c>
      <c r="H8" s="19">
        <v>0.8</v>
      </c>
      <c r="I8" s="2"/>
      <c r="J8" s="2" t="s">
        <v>29</v>
      </c>
      <c r="K8" s="46"/>
      <c r="L8" s="2"/>
      <c r="M8" s="57"/>
      <c r="N8" s="2"/>
      <c r="O8" s="59"/>
      <c r="P8" s="59"/>
    </row>
    <row r="9" spans="2:16" ht="13.5" thickBot="1" x14ac:dyDescent="0.25">
      <c r="B9" s="7">
        <v>5</v>
      </c>
      <c r="C9" s="9">
        <v>37</v>
      </c>
      <c r="D9" s="9">
        <f>D8+C9</f>
        <v>100</v>
      </c>
      <c r="E9" s="9">
        <f t="shared" si="0"/>
        <v>0.37</v>
      </c>
      <c r="F9" s="52">
        <f t="shared" si="1"/>
        <v>1</v>
      </c>
      <c r="H9" s="21">
        <v>1</v>
      </c>
      <c r="I9" s="2"/>
      <c r="J9" t="s">
        <v>27</v>
      </c>
      <c r="K9" s="46"/>
      <c r="L9" s="2"/>
      <c r="M9" s="57"/>
      <c r="N9" s="2"/>
      <c r="O9" s="59"/>
      <c r="P9" s="59"/>
    </row>
    <row r="10" spans="2:16" x14ac:dyDescent="0.2">
      <c r="B10" t="s">
        <v>20</v>
      </c>
      <c r="C10" s="1">
        <f>SUM(C5:C9)</f>
        <v>100</v>
      </c>
      <c r="D10" s="1"/>
      <c r="E10" s="1">
        <f>SUM(E4:E9)</f>
        <v>1</v>
      </c>
      <c r="F10" s="1"/>
      <c r="H10" s="2"/>
      <c r="I10" s="2"/>
      <c r="J10" t="s">
        <v>28</v>
      </c>
      <c r="K10" s="2"/>
      <c r="L10" s="2"/>
      <c r="M10" s="57"/>
      <c r="N10" s="2"/>
      <c r="O10" s="59"/>
      <c r="P10" s="59"/>
    </row>
    <row r="14" spans="2:16" x14ac:dyDescent="0.2">
      <c r="M14" s="66"/>
      <c r="N14" s="66"/>
      <c r="O14" s="66"/>
      <c r="P14" s="66"/>
    </row>
    <row r="15" spans="2:16" x14ac:dyDescent="0.2">
      <c r="M15" s="54"/>
      <c r="N15" s="54"/>
      <c r="O15" s="55"/>
      <c r="P15" s="54"/>
    </row>
    <row r="16" spans="2:16" x14ac:dyDescent="0.2">
      <c r="M16" s="56"/>
      <c r="N16" s="57"/>
      <c r="O16" s="57"/>
      <c r="P16" s="57"/>
    </row>
    <row r="17" spans="13:16" x14ac:dyDescent="0.2">
      <c r="M17" s="57"/>
      <c r="N17" s="57"/>
      <c r="O17" s="57"/>
      <c r="P17" s="57"/>
    </row>
    <row r="18" spans="13:16" x14ac:dyDescent="0.2">
      <c r="M18" s="57"/>
      <c r="N18" s="57"/>
      <c r="O18" s="57"/>
      <c r="P18" s="57"/>
    </row>
    <row r="19" spans="13:16" x14ac:dyDescent="0.2">
      <c r="M19" s="57"/>
      <c r="N19" s="57"/>
      <c r="O19" s="57"/>
      <c r="P19" s="57"/>
    </row>
    <row r="20" spans="13:16" x14ac:dyDescent="0.2">
      <c r="M20" s="57"/>
      <c r="N20" s="57"/>
      <c r="O20" s="57"/>
      <c r="P20" s="57"/>
    </row>
    <row r="21" spans="13:16" x14ac:dyDescent="0.2">
      <c r="M21" s="57"/>
      <c r="N21" s="57"/>
      <c r="O21" s="57"/>
      <c r="P21" s="57"/>
    </row>
  </sheetData>
  <mergeCells count="5">
    <mergeCell ref="B2:F2"/>
    <mergeCell ref="H2:K2"/>
    <mergeCell ref="M2:P2"/>
    <mergeCell ref="M14:P14"/>
    <mergeCell ref="J3:L3"/>
  </mergeCells>
  <pageMargins left="0.78740157499999996" right="0.78740157499999996" top="0.984251969" bottom="0.984251969" header="0.4921259845" footer="0.492125984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0"/>
  <sheetViews>
    <sheetView workbookViewId="0">
      <selection activeCell="G10" sqref="G10"/>
    </sheetView>
  </sheetViews>
  <sheetFormatPr defaultRowHeight="12.75" x14ac:dyDescent="0.2"/>
  <cols>
    <col min="4" max="4" width="10.5703125" customWidth="1"/>
    <col min="9" max="9" width="9.85546875" customWidth="1"/>
    <col min="13" max="13" width="10.28515625" bestFit="1" customWidth="1"/>
    <col min="14" max="14" width="9.7109375" customWidth="1"/>
    <col min="15" max="15" width="9.28515625" bestFit="1" customWidth="1"/>
    <col min="17" max="17" width="12.85546875" customWidth="1"/>
    <col min="19" max="19" width="10" bestFit="1" customWidth="1"/>
  </cols>
  <sheetData>
    <row r="1" spans="2:19" ht="13.5" thickBot="1" x14ac:dyDescent="0.25"/>
    <row r="2" spans="2:19" ht="13.5" customHeight="1" x14ac:dyDescent="0.2">
      <c r="B2" s="61" t="s">
        <v>11</v>
      </c>
      <c r="C2" s="62"/>
      <c r="D2" s="62"/>
      <c r="E2" s="64"/>
      <c r="G2" s="70" t="s">
        <v>4</v>
      </c>
      <c r="H2" s="71"/>
      <c r="I2" s="71"/>
      <c r="J2" s="72"/>
      <c r="L2" s="61" t="s">
        <v>19</v>
      </c>
      <c r="M2" s="62"/>
      <c r="N2" s="62"/>
      <c r="O2" s="64"/>
    </row>
    <row r="3" spans="2:19" ht="25.5" customHeight="1" x14ac:dyDescent="0.2">
      <c r="B3" s="11" t="s">
        <v>0</v>
      </c>
      <c r="C3" s="3" t="s">
        <v>1</v>
      </c>
      <c r="D3" s="3" t="s">
        <v>2</v>
      </c>
      <c r="E3" s="12" t="s">
        <v>3</v>
      </c>
      <c r="G3" s="11" t="s">
        <v>0</v>
      </c>
      <c r="H3" s="3" t="s">
        <v>1</v>
      </c>
      <c r="I3" s="3" t="s">
        <v>9</v>
      </c>
      <c r="J3" s="12" t="s">
        <v>3</v>
      </c>
      <c r="L3" s="11" t="s">
        <v>5</v>
      </c>
      <c r="M3" s="3" t="s">
        <v>1</v>
      </c>
      <c r="N3" s="3" t="s">
        <v>9</v>
      </c>
      <c r="O3" s="12" t="s">
        <v>3</v>
      </c>
      <c r="Q3" s="18" t="s">
        <v>6</v>
      </c>
    </row>
    <row r="4" spans="2:19" x14ac:dyDescent="0.2">
      <c r="B4" s="6">
        <v>1</v>
      </c>
      <c r="C4" s="4">
        <v>8</v>
      </c>
      <c r="D4" s="28">
        <v>0</v>
      </c>
      <c r="E4" s="8">
        <f>C4-D4</f>
        <v>8</v>
      </c>
      <c r="G4" s="6">
        <v>1</v>
      </c>
      <c r="H4" s="4">
        <f>C4</f>
        <v>8</v>
      </c>
      <c r="I4" s="4">
        <f>D4</f>
        <v>0</v>
      </c>
      <c r="J4" s="8">
        <f>E4</f>
        <v>8</v>
      </c>
      <c r="L4" s="13">
        <v>0</v>
      </c>
      <c r="M4" s="47">
        <v>0</v>
      </c>
      <c r="N4" s="47">
        <v>0</v>
      </c>
      <c r="O4" s="48">
        <v>0</v>
      </c>
      <c r="Q4" s="19">
        <v>0</v>
      </c>
    </row>
    <row r="5" spans="2:19" x14ac:dyDescent="0.2">
      <c r="B5" s="6">
        <v>2</v>
      </c>
      <c r="C5" s="4">
        <v>12</v>
      </c>
      <c r="D5" s="28">
        <v>1</v>
      </c>
      <c r="E5" s="8">
        <f>C5-D5</f>
        <v>11</v>
      </c>
      <c r="G5" s="6">
        <v>2</v>
      </c>
      <c r="H5" s="4">
        <f t="shared" ref="H5:J8" si="0">H4+C5</f>
        <v>20</v>
      </c>
      <c r="I5" s="4">
        <f t="shared" si="0"/>
        <v>1</v>
      </c>
      <c r="J5" s="8">
        <f t="shared" si="0"/>
        <v>19</v>
      </c>
      <c r="L5" s="14">
        <v>0.2</v>
      </c>
      <c r="M5" s="49">
        <f>H4/$C$9</f>
        <v>0.08</v>
      </c>
      <c r="N5" s="49">
        <f>I4/$D$9</f>
        <v>0</v>
      </c>
      <c r="O5" s="50">
        <f>J4/$E$9</f>
        <v>0.1</v>
      </c>
      <c r="Q5" s="20">
        <v>0.2</v>
      </c>
    </row>
    <row r="6" spans="2:19" x14ac:dyDescent="0.2">
      <c r="B6" s="6">
        <v>3</v>
      </c>
      <c r="C6" s="4">
        <v>18</v>
      </c>
      <c r="D6" s="28">
        <v>3</v>
      </c>
      <c r="E6" s="8">
        <f>C6-D6</f>
        <v>15</v>
      </c>
      <c r="G6" s="6">
        <v>3</v>
      </c>
      <c r="H6" s="4">
        <f t="shared" si="0"/>
        <v>38</v>
      </c>
      <c r="I6" s="4">
        <f t="shared" si="0"/>
        <v>4</v>
      </c>
      <c r="J6" s="8">
        <f t="shared" si="0"/>
        <v>34</v>
      </c>
      <c r="L6" s="14">
        <v>0.4</v>
      </c>
      <c r="M6" s="49">
        <f>H5/$C$9</f>
        <v>0.2</v>
      </c>
      <c r="N6" s="49">
        <f>I5/$D$9</f>
        <v>0.05</v>
      </c>
      <c r="O6" s="50">
        <f>J5/$E$9</f>
        <v>0.23749999999999999</v>
      </c>
      <c r="Q6" s="19">
        <v>0.4</v>
      </c>
    </row>
    <row r="7" spans="2:19" x14ac:dyDescent="0.2">
      <c r="B7" s="6">
        <v>4</v>
      </c>
      <c r="C7" s="4">
        <v>25</v>
      </c>
      <c r="D7" s="28">
        <v>6</v>
      </c>
      <c r="E7" s="8">
        <f>C7-D7</f>
        <v>19</v>
      </c>
      <c r="G7" s="6">
        <v>4</v>
      </c>
      <c r="H7" s="4">
        <f t="shared" si="0"/>
        <v>63</v>
      </c>
      <c r="I7" s="4">
        <f t="shared" si="0"/>
        <v>10</v>
      </c>
      <c r="J7" s="8">
        <f t="shared" si="0"/>
        <v>53</v>
      </c>
      <c r="L7" s="14">
        <v>0.6</v>
      </c>
      <c r="M7" s="49">
        <f>H6/$C$9</f>
        <v>0.38</v>
      </c>
      <c r="N7" s="49">
        <f>I6/$D$9</f>
        <v>0.2</v>
      </c>
      <c r="O7" s="50">
        <f>J6/$E$9</f>
        <v>0.42499999999999999</v>
      </c>
      <c r="Q7" s="20">
        <v>0.6</v>
      </c>
    </row>
    <row r="8" spans="2:19" ht="13.5" thickBot="1" x14ac:dyDescent="0.25">
      <c r="B8" s="7">
        <v>5</v>
      </c>
      <c r="C8" s="9">
        <v>37</v>
      </c>
      <c r="D8" s="29">
        <v>10</v>
      </c>
      <c r="E8" s="10">
        <f>C8-D8</f>
        <v>27</v>
      </c>
      <c r="G8" s="7">
        <v>5</v>
      </c>
      <c r="H8" s="9">
        <f t="shared" si="0"/>
        <v>100</v>
      </c>
      <c r="I8" s="9">
        <f t="shared" si="0"/>
        <v>20</v>
      </c>
      <c r="J8" s="10">
        <f t="shared" si="0"/>
        <v>80</v>
      </c>
      <c r="L8" s="14">
        <v>0.8</v>
      </c>
      <c r="M8" s="49">
        <f>H7/$C$9</f>
        <v>0.63</v>
      </c>
      <c r="N8" s="49">
        <f>I7/$D$9</f>
        <v>0.5</v>
      </c>
      <c r="O8" s="50">
        <f>J7/$E$9</f>
        <v>0.66249999999999998</v>
      </c>
      <c r="Q8" s="19">
        <v>0.8</v>
      </c>
    </row>
    <row r="9" spans="2:19" ht="13.5" thickBot="1" x14ac:dyDescent="0.25">
      <c r="B9" t="s">
        <v>20</v>
      </c>
      <c r="C9" s="1">
        <f>SUM(C4:C8)</f>
        <v>100</v>
      </c>
      <c r="D9" s="1">
        <f t="shared" ref="D9:E9" si="1">SUM(D4:D8)</f>
        <v>20</v>
      </c>
      <c r="E9" s="1">
        <f t="shared" si="1"/>
        <v>80</v>
      </c>
      <c r="L9" s="15">
        <v>1</v>
      </c>
      <c r="M9" s="51">
        <f>H8/$C$9</f>
        <v>1</v>
      </c>
      <c r="N9" s="51">
        <f>I8/$D$9</f>
        <v>1</v>
      </c>
      <c r="O9" s="52">
        <f>J8/$E$9</f>
        <v>1</v>
      </c>
      <c r="Q9" s="21">
        <v>1</v>
      </c>
    </row>
    <row r="13" spans="2:19" x14ac:dyDescent="0.2">
      <c r="L13" s="66"/>
      <c r="M13" s="66"/>
      <c r="N13" s="66"/>
      <c r="O13" s="66"/>
    </row>
    <row r="14" spans="2:19" x14ac:dyDescent="0.2">
      <c r="L14" s="54"/>
      <c r="M14" s="54"/>
      <c r="N14" s="55"/>
      <c r="O14" s="54"/>
    </row>
    <row r="15" spans="2:19" ht="13.5" thickBot="1" x14ac:dyDescent="0.25">
      <c r="L15" s="56"/>
      <c r="M15" s="57"/>
      <c r="N15" s="57"/>
      <c r="O15" s="57"/>
    </row>
    <row r="16" spans="2:19" x14ac:dyDescent="0.2">
      <c r="L16" s="57"/>
      <c r="M16" s="57"/>
      <c r="N16" s="57"/>
      <c r="O16" s="57"/>
      <c r="Q16" s="67" t="s">
        <v>13</v>
      </c>
      <c r="R16" s="68"/>
      <c r="S16" s="69"/>
    </row>
    <row r="17" spans="12:19" x14ac:dyDescent="0.2">
      <c r="L17" s="57"/>
      <c r="M17" s="57"/>
      <c r="N17" s="57"/>
      <c r="O17" s="57"/>
      <c r="Q17" s="35" t="s">
        <v>14</v>
      </c>
      <c r="R17" s="36"/>
      <c r="S17" s="39">
        <f>(0.5-(1/2/5+0.2*SUM(M5:M8)))/0.5</f>
        <v>0.28400000000000003</v>
      </c>
    </row>
    <row r="18" spans="12:19" ht="13.5" thickBot="1" x14ac:dyDescent="0.25">
      <c r="L18" s="57"/>
      <c r="M18" s="57"/>
      <c r="N18" s="57"/>
      <c r="O18" s="57"/>
      <c r="Q18" s="37" t="s">
        <v>15</v>
      </c>
      <c r="R18" s="38"/>
      <c r="S18" s="40">
        <f>(0.5-(1/2/5+0.2*SUM(O5:O8)))/0.5</f>
        <v>0.22999999999999998</v>
      </c>
    </row>
    <row r="19" spans="12:19" x14ac:dyDescent="0.2">
      <c r="L19" s="57"/>
      <c r="M19" s="57"/>
      <c r="N19" s="57"/>
      <c r="O19" s="57"/>
    </row>
    <row r="20" spans="12:19" x14ac:dyDescent="0.2">
      <c r="L20" s="57"/>
      <c r="M20" s="57"/>
      <c r="N20" s="57"/>
      <c r="O20" s="57"/>
    </row>
  </sheetData>
  <mergeCells count="5">
    <mergeCell ref="Q16:S16"/>
    <mergeCell ref="G2:J2"/>
    <mergeCell ref="L2:O2"/>
    <mergeCell ref="B2:E2"/>
    <mergeCell ref="L13:O13"/>
  </mergeCells>
  <phoneticPr fontId="1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9"/>
  <sheetViews>
    <sheetView zoomScale="80" workbookViewId="0">
      <selection activeCell="R9" sqref="R9"/>
    </sheetView>
  </sheetViews>
  <sheetFormatPr defaultRowHeight="12.75" x14ac:dyDescent="0.2"/>
  <cols>
    <col min="5" max="5" width="8.85546875" customWidth="1"/>
    <col min="9" max="9" width="12.7109375" customWidth="1"/>
    <col min="12" max="13" width="8.85546875" customWidth="1"/>
    <col min="17" max="17" width="10.28515625" bestFit="1" customWidth="1"/>
    <col min="18" max="18" width="13" customWidth="1"/>
    <col min="19" max="19" width="9.28515625" bestFit="1" customWidth="1"/>
    <col min="21" max="21" width="11.28515625" customWidth="1"/>
  </cols>
  <sheetData>
    <row r="1" spans="2:18" ht="13.5" thickBot="1" x14ac:dyDescent="0.25"/>
    <row r="2" spans="2:18" x14ac:dyDescent="0.2">
      <c r="B2" s="61" t="s">
        <v>11</v>
      </c>
      <c r="C2" s="62"/>
      <c r="D2" s="62"/>
      <c r="E2" s="62"/>
      <c r="F2" s="62"/>
      <c r="G2" s="64"/>
      <c r="I2" s="73" t="s">
        <v>4</v>
      </c>
      <c r="J2" s="74"/>
      <c r="K2" s="74"/>
      <c r="L2" s="74"/>
      <c r="M2" s="74"/>
      <c r="N2" s="75"/>
    </row>
    <row r="3" spans="2:18" ht="13.5" customHeight="1" x14ac:dyDescent="0.2">
      <c r="B3" s="24"/>
      <c r="C3" s="5"/>
      <c r="D3" s="76" t="s">
        <v>9</v>
      </c>
      <c r="E3" s="76"/>
      <c r="F3" s="77" t="s">
        <v>3</v>
      </c>
      <c r="G3" s="78"/>
      <c r="I3" s="24"/>
      <c r="J3" s="5"/>
      <c r="K3" s="77" t="s">
        <v>9</v>
      </c>
      <c r="L3" s="77"/>
      <c r="M3" s="77" t="s">
        <v>3</v>
      </c>
      <c r="N3" s="78"/>
    </row>
    <row r="4" spans="2:18" ht="25.5" customHeight="1" thickBot="1" x14ac:dyDescent="0.25">
      <c r="B4" s="11" t="s">
        <v>0</v>
      </c>
      <c r="C4" s="3" t="s">
        <v>1</v>
      </c>
      <c r="D4" s="3" t="s">
        <v>7</v>
      </c>
      <c r="E4" s="22" t="s">
        <v>8</v>
      </c>
      <c r="F4" s="3" t="s">
        <v>7</v>
      </c>
      <c r="G4" s="23" t="s">
        <v>8</v>
      </c>
      <c r="I4" s="11" t="s">
        <v>0</v>
      </c>
      <c r="J4" s="3" t="s">
        <v>1</v>
      </c>
      <c r="K4" s="3" t="s">
        <v>7</v>
      </c>
      <c r="L4" s="22" t="s">
        <v>8</v>
      </c>
      <c r="M4" s="3" t="s">
        <v>7</v>
      </c>
      <c r="N4" s="23" t="s">
        <v>8</v>
      </c>
    </row>
    <row r="5" spans="2:18" x14ac:dyDescent="0.2">
      <c r="B5" s="6">
        <v>1</v>
      </c>
      <c r="C5" s="4">
        <v>10</v>
      </c>
      <c r="D5" s="28">
        <v>1</v>
      </c>
      <c r="E5" s="28">
        <v>2</v>
      </c>
      <c r="F5" s="4">
        <f>C5-D5</f>
        <v>9</v>
      </c>
      <c r="G5" s="8">
        <f>C5-E5</f>
        <v>8</v>
      </c>
      <c r="I5" s="6">
        <v>1</v>
      </c>
      <c r="J5" s="4">
        <f>C5</f>
        <v>10</v>
      </c>
      <c r="K5" s="4">
        <f>D5</f>
        <v>1</v>
      </c>
      <c r="L5" s="4">
        <f>E5</f>
        <v>2</v>
      </c>
      <c r="M5" s="4">
        <f>F5</f>
        <v>9</v>
      </c>
      <c r="N5" s="25">
        <f>G5</f>
        <v>8</v>
      </c>
      <c r="P5" s="79" t="s">
        <v>13</v>
      </c>
      <c r="Q5" s="80"/>
      <c r="R5" s="81"/>
    </row>
    <row r="6" spans="2:18" x14ac:dyDescent="0.2">
      <c r="B6" s="6">
        <v>2</v>
      </c>
      <c r="C6" s="4">
        <v>15</v>
      </c>
      <c r="D6" s="28">
        <v>3</v>
      </c>
      <c r="E6" s="28">
        <v>4</v>
      </c>
      <c r="F6" s="4">
        <f>C6-D6</f>
        <v>12</v>
      </c>
      <c r="G6" s="8">
        <f>C6-E6</f>
        <v>11</v>
      </c>
      <c r="I6" s="6">
        <v>2</v>
      </c>
      <c r="J6" s="4">
        <f t="shared" ref="J6:N8" si="0">J5+C6</f>
        <v>25</v>
      </c>
      <c r="K6" s="4">
        <f t="shared" si="0"/>
        <v>4</v>
      </c>
      <c r="L6" s="4">
        <f t="shared" si="0"/>
        <v>6</v>
      </c>
      <c r="M6" s="4">
        <f t="shared" si="0"/>
        <v>21</v>
      </c>
      <c r="N6" s="25">
        <f t="shared" si="0"/>
        <v>19</v>
      </c>
      <c r="P6" s="82" t="s">
        <v>14</v>
      </c>
      <c r="Q6" s="83"/>
      <c r="R6" s="44">
        <f>(0.5-(1/2/4+0.25*SUM(C16:C18)))/0.5</f>
        <v>0.32499999999999996</v>
      </c>
    </row>
    <row r="7" spans="2:18" x14ac:dyDescent="0.2">
      <c r="B7" s="6">
        <v>3</v>
      </c>
      <c r="C7" s="4">
        <v>25</v>
      </c>
      <c r="D7" s="28">
        <v>4</v>
      </c>
      <c r="E7" s="28">
        <v>6</v>
      </c>
      <c r="F7" s="4">
        <f>C7-D7</f>
        <v>21</v>
      </c>
      <c r="G7" s="8">
        <f>C7-E7</f>
        <v>19</v>
      </c>
      <c r="I7" s="6">
        <v>3</v>
      </c>
      <c r="J7" s="4">
        <f t="shared" si="0"/>
        <v>50</v>
      </c>
      <c r="K7" s="4">
        <f t="shared" si="0"/>
        <v>8</v>
      </c>
      <c r="L7" s="4">
        <f t="shared" si="0"/>
        <v>12</v>
      </c>
      <c r="M7" s="4">
        <f t="shared" si="0"/>
        <v>42</v>
      </c>
      <c r="N7" s="25">
        <f t="shared" si="0"/>
        <v>38</v>
      </c>
      <c r="P7" s="82" t="s">
        <v>16</v>
      </c>
      <c r="Q7" s="83"/>
      <c r="R7" s="44">
        <f>(0.5-(1/2/4+0.25*SUM(F16:F18)))/0.5</f>
        <v>0.30000000000000004</v>
      </c>
    </row>
    <row r="8" spans="2:18" ht="13.5" thickBot="1" x14ac:dyDescent="0.25">
      <c r="B8" s="7">
        <v>4</v>
      </c>
      <c r="C8" s="9">
        <v>50</v>
      </c>
      <c r="D8" s="29">
        <v>12</v>
      </c>
      <c r="E8" s="29">
        <v>8</v>
      </c>
      <c r="F8" s="9">
        <f>C8-D8</f>
        <v>38</v>
      </c>
      <c r="G8" s="10">
        <f>C8-E8</f>
        <v>42</v>
      </c>
      <c r="I8" s="7">
        <v>4</v>
      </c>
      <c r="J8" s="9">
        <f t="shared" si="0"/>
        <v>100</v>
      </c>
      <c r="K8" s="9">
        <f t="shared" si="0"/>
        <v>20</v>
      </c>
      <c r="L8" s="9">
        <f t="shared" si="0"/>
        <v>20</v>
      </c>
      <c r="M8" s="9">
        <f t="shared" si="0"/>
        <v>80</v>
      </c>
      <c r="N8" s="26">
        <f t="shared" si="0"/>
        <v>80</v>
      </c>
      <c r="P8" s="84" t="s">
        <v>17</v>
      </c>
      <c r="Q8" s="85"/>
      <c r="R8" s="45">
        <f>(0.5-(1/2/4+0.25*SUM(G16:G18)))/0.5</f>
        <v>0.34375</v>
      </c>
    </row>
    <row r="10" spans="2:18" x14ac:dyDescent="0.2">
      <c r="B10" t="s">
        <v>20</v>
      </c>
      <c r="C10" s="1">
        <f>SUM(C5:C9)</f>
        <v>100</v>
      </c>
      <c r="D10" s="1">
        <f>SUM(D5:D9)</f>
        <v>20</v>
      </c>
      <c r="E10" s="1">
        <f>SUM(E5:E9)</f>
        <v>20</v>
      </c>
      <c r="F10" s="16">
        <f>SUM(F5:F9)</f>
        <v>80</v>
      </c>
      <c r="G10" s="16">
        <f>SUM(G5:G8)</f>
        <v>80</v>
      </c>
    </row>
    <row r="11" spans="2:18" ht="13.5" thickBot="1" x14ac:dyDescent="0.25"/>
    <row r="12" spans="2:18" x14ac:dyDescent="0.2">
      <c r="B12" s="86" t="s">
        <v>12</v>
      </c>
      <c r="C12" s="87"/>
      <c r="D12" s="87"/>
      <c r="E12" s="87"/>
      <c r="F12" s="87"/>
      <c r="G12" s="88"/>
      <c r="K12" s="66"/>
      <c r="L12" s="66"/>
      <c r="M12" s="66"/>
      <c r="N12" s="66"/>
      <c r="O12" s="66"/>
      <c r="P12" s="66"/>
    </row>
    <row r="13" spans="2:18" ht="13.5" customHeight="1" x14ac:dyDescent="0.2">
      <c r="B13" s="24"/>
      <c r="C13" s="5"/>
      <c r="D13" s="77" t="s">
        <v>9</v>
      </c>
      <c r="E13" s="77"/>
      <c r="F13" s="77" t="s">
        <v>3</v>
      </c>
      <c r="G13" s="78"/>
      <c r="K13" s="2"/>
      <c r="L13" s="2"/>
      <c r="M13" s="89"/>
      <c r="N13" s="89"/>
      <c r="O13" s="89"/>
      <c r="P13" s="89"/>
    </row>
    <row r="14" spans="2:18" ht="27" customHeight="1" x14ac:dyDescent="0.2">
      <c r="B14" s="11" t="s">
        <v>5</v>
      </c>
      <c r="C14" s="3" t="s">
        <v>1</v>
      </c>
      <c r="D14" s="3" t="s">
        <v>7</v>
      </c>
      <c r="E14" s="22" t="s">
        <v>8</v>
      </c>
      <c r="F14" s="3" t="s">
        <v>7</v>
      </c>
      <c r="G14" s="23" t="s">
        <v>8</v>
      </c>
      <c r="I14" s="18" t="s">
        <v>6</v>
      </c>
      <c r="K14" s="54"/>
      <c r="L14" s="54"/>
      <c r="M14" s="55"/>
      <c r="N14" s="53"/>
      <c r="O14" s="55"/>
      <c r="P14" s="53"/>
    </row>
    <row r="15" spans="2:18" x14ac:dyDescent="0.2">
      <c r="B15" s="13">
        <v>0</v>
      </c>
      <c r="C15" s="3">
        <v>0</v>
      </c>
      <c r="D15" s="3">
        <v>0</v>
      </c>
      <c r="E15" s="3">
        <v>0</v>
      </c>
      <c r="F15" s="3">
        <v>0</v>
      </c>
      <c r="G15" s="12">
        <v>0</v>
      </c>
      <c r="I15" s="19">
        <v>0</v>
      </c>
      <c r="K15" s="56"/>
      <c r="L15" s="57"/>
      <c r="M15" s="57"/>
      <c r="N15" s="57"/>
      <c r="O15" s="57"/>
      <c r="P15" s="57"/>
    </row>
    <row r="16" spans="2:18" x14ac:dyDescent="0.2">
      <c r="B16" s="14">
        <v>0.25</v>
      </c>
      <c r="C16" s="4">
        <f>J5/$C$10</f>
        <v>0.1</v>
      </c>
      <c r="D16" s="4">
        <f t="shared" ref="D16:E19" si="1">K5/$D$10</f>
        <v>0.05</v>
      </c>
      <c r="E16" s="4">
        <f>L5/E$10</f>
        <v>0.1</v>
      </c>
      <c r="F16" s="4">
        <f>M5/F$10</f>
        <v>0.1125</v>
      </c>
      <c r="G16" s="8">
        <f>N5/G$10</f>
        <v>0.1</v>
      </c>
      <c r="I16" s="20">
        <v>0.25</v>
      </c>
      <c r="K16" s="57"/>
      <c r="L16" s="57"/>
      <c r="M16" s="57"/>
      <c r="N16" s="57"/>
      <c r="O16" s="57"/>
      <c r="P16" s="57"/>
    </row>
    <row r="17" spans="2:16" x14ac:dyDescent="0.2">
      <c r="B17" s="14">
        <v>0.5</v>
      </c>
      <c r="C17" s="4">
        <f>J6/$C$10</f>
        <v>0.25</v>
      </c>
      <c r="D17" s="4">
        <f t="shared" si="1"/>
        <v>0.2</v>
      </c>
      <c r="E17" s="4">
        <f t="shared" si="1"/>
        <v>0.3</v>
      </c>
      <c r="F17" s="4">
        <f t="shared" ref="F17:G19" si="2">M6/F$10</f>
        <v>0.26250000000000001</v>
      </c>
      <c r="G17" s="8">
        <f t="shared" si="2"/>
        <v>0.23749999999999999</v>
      </c>
      <c r="I17" s="19">
        <v>0.5</v>
      </c>
      <c r="K17" s="57"/>
      <c r="L17" s="57"/>
      <c r="M17" s="57"/>
      <c r="N17" s="57"/>
      <c r="O17" s="57"/>
      <c r="P17" s="57"/>
    </row>
    <row r="18" spans="2:16" x14ac:dyDescent="0.2">
      <c r="B18" s="14">
        <v>0.75</v>
      </c>
      <c r="C18" s="4">
        <f>J7/$C$10</f>
        <v>0.5</v>
      </c>
      <c r="D18" s="4">
        <f t="shared" si="1"/>
        <v>0.4</v>
      </c>
      <c r="E18" s="4">
        <f t="shared" si="1"/>
        <v>0.6</v>
      </c>
      <c r="F18" s="4">
        <f t="shared" si="2"/>
        <v>0.52500000000000002</v>
      </c>
      <c r="G18" s="8">
        <f t="shared" si="2"/>
        <v>0.47499999999999998</v>
      </c>
      <c r="I18" s="20">
        <v>0.75</v>
      </c>
      <c r="K18" s="57"/>
      <c r="L18" s="57"/>
      <c r="M18" s="57"/>
      <c r="N18" s="57"/>
      <c r="O18" s="57"/>
      <c r="P18" s="57"/>
    </row>
    <row r="19" spans="2:16" ht="13.5" thickBot="1" x14ac:dyDescent="0.25">
      <c r="B19" s="15">
        <v>1</v>
      </c>
      <c r="C19" s="9">
        <f>J8/$C$10</f>
        <v>1</v>
      </c>
      <c r="D19" s="9">
        <f t="shared" si="1"/>
        <v>1</v>
      </c>
      <c r="E19" s="9">
        <f t="shared" si="1"/>
        <v>1</v>
      </c>
      <c r="F19" s="9">
        <f t="shared" si="2"/>
        <v>1</v>
      </c>
      <c r="G19" s="10">
        <f t="shared" si="2"/>
        <v>1</v>
      </c>
      <c r="I19" s="27">
        <v>1</v>
      </c>
      <c r="K19" s="57"/>
      <c r="L19" s="57"/>
      <c r="M19" s="57"/>
      <c r="N19" s="57"/>
      <c r="O19" s="57"/>
      <c r="P19" s="57"/>
    </row>
  </sheetData>
  <mergeCells count="16">
    <mergeCell ref="D13:E13"/>
    <mergeCell ref="B12:G12"/>
    <mergeCell ref="K12:P12"/>
    <mergeCell ref="M13:N13"/>
    <mergeCell ref="O13:P13"/>
    <mergeCell ref="P5:R5"/>
    <mergeCell ref="P7:Q7"/>
    <mergeCell ref="P6:Q6"/>
    <mergeCell ref="P8:Q8"/>
    <mergeCell ref="F13:G13"/>
    <mergeCell ref="I2:N2"/>
    <mergeCell ref="D3:E3"/>
    <mergeCell ref="F3:G3"/>
    <mergeCell ref="K3:L3"/>
    <mergeCell ref="M3:N3"/>
    <mergeCell ref="B2:G2"/>
  </mergeCells>
  <phoneticPr fontId="1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9"/>
  <sheetViews>
    <sheetView zoomScale="75" workbookViewId="0">
      <selection activeCell="J40" sqref="J40"/>
    </sheetView>
  </sheetViews>
  <sheetFormatPr defaultRowHeight="12.75" x14ac:dyDescent="0.2"/>
  <cols>
    <col min="3" max="3" width="10.85546875" customWidth="1"/>
    <col min="4" max="4" width="10.5703125" customWidth="1"/>
    <col min="9" max="9" width="9.85546875" customWidth="1"/>
    <col min="10" max="11" width="11.28515625" customWidth="1"/>
    <col min="12" max="12" width="11.140625" customWidth="1"/>
    <col min="13" max="13" width="8.5703125" customWidth="1"/>
    <col min="14" max="14" width="8.7109375" customWidth="1"/>
    <col min="15" max="15" width="13.42578125" customWidth="1"/>
    <col min="16" max="16" width="11.85546875" customWidth="1"/>
    <col min="17" max="17" width="11.28515625" customWidth="1"/>
  </cols>
  <sheetData>
    <row r="1" spans="2:17" ht="13.5" thickBot="1" x14ac:dyDescent="0.25"/>
    <row r="2" spans="2:17" ht="13.5" customHeight="1" thickBot="1" x14ac:dyDescent="0.25">
      <c r="B2" s="86" t="s">
        <v>18</v>
      </c>
      <c r="C2" s="87"/>
      <c r="D2" s="88"/>
      <c r="F2" s="70" t="s">
        <v>4</v>
      </c>
      <c r="G2" s="71"/>
      <c r="H2" s="72"/>
      <c r="I2" s="17"/>
      <c r="J2" s="61" t="s">
        <v>12</v>
      </c>
      <c r="K2" s="62"/>
      <c r="L2" s="64"/>
      <c r="M2" s="30"/>
    </row>
    <row r="3" spans="2:17" ht="25.5" customHeight="1" x14ac:dyDescent="0.2">
      <c r="B3" s="41" t="s">
        <v>0</v>
      </c>
      <c r="C3" s="42" t="s">
        <v>7</v>
      </c>
      <c r="D3" s="43" t="s">
        <v>8</v>
      </c>
      <c r="F3" s="11" t="s">
        <v>10</v>
      </c>
      <c r="G3" s="3" t="s">
        <v>7</v>
      </c>
      <c r="H3" s="12" t="s">
        <v>8</v>
      </c>
      <c r="I3" s="2"/>
      <c r="J3" s="11" t="s">
        <v>5</v>
      </c>
      <c r="K3" s="3" t="s">
        <v>7</v>
      </c>
      <c r="L3" s="12" t="s">
        <v>8</v>
      </c>
      <c r="M3" s="2"/>
      <c r="O3" s="31" t="s">
        <v>6</v>
      </c>
    </row>
    <row r="4" spans="2:17" x14ac:dyDescent="0.2">
      <c r="B4" s="6">
        <v>1</v>
      </c>
      <c r="C4" s="4">
        <v>12</v>
      </c>
      <c r="D4" s="8">
        <v>10</v>
      </c>
      <c r="F4" s="6">
        <v>1</v>
      </c>
      <c r="G4" s="4">
        <f>C4</f>
        <v>12</v>
      </c>
      <c r="H4" s="8">
        <f>D4</f>
        <v>10</v>
      </c>
      <c r="I4" s="2"/>
      <c r="J4" s="13">
        <v>0</v>
      </c>
      <c r="K4" s="3">
        <v>0</v>
      </c>
      <c r="L4" s="12">
        <v>0</v>
      </c>
      <c r="M4" s="2"/>
      <c r="O4" s="32">
        <v>0</v>
      </c>
    </row>
    <row r="5" spans="2:17" x14ac:dyDescent="0.2">
      <c r="B5" s="6">
        <v>2</v>
      </c>
      <c r="C5" s="4">
        <v>16</v>
      </c>
      <c r="D5" s="8">
        <v>16</v>
      </c>
      <c r="F5" s="6">
        <v>2</v>
      </c>
      <c r="G5" s="4">
        <f t="shared" ref="G5:H7" si="0">G4+C5</f>
        <v>28</v>
      </c>
      <c r="H5" s="8">
        <f t="shared" si="0"/>
        <v>26</v>
      </c>
      <c r="I5" s="2"/>
      <c r="J5" s="14">
        <v>0.25</v>
      </c>
      <c r="K5" s="4">
        <f t="shared" ref="K5:L8" si="1">G4/C$9</f>
        <v>0.12</v>
      </c>
      <c r="L5" s="8">
        <f t="shared" si="1"/>
        <v>0.1</v>
      </c>
      <c r="M5" s="2"/>
      <c r="O5" s="33">
        <v>0.25</v>
      </c>
    </row>
    <row r="6" spans="2:17" x14ac:dyDescent="0.2">
      <c r="B6" s="6">
        <v>3</v>
      </c>
      <c r="C6" s="4">
        <v>20</v>
      </c>
      <c r="D6" s="8">
        <v>26</v>
      </c>
      <c r="F6" s="6">
        <v>3</v>
      </c>
      <c r="G6" s="4">
        <f t="shared" si="0"/>
        <v>48</v>
      </c>
      <c r="H6" s="8">
        <f t="shared" si="0"/>
        <v>52</v>
      </c>
      <c r="I6" s="2"/>
      <c r="J6" s="14">
        <v>0.5</v>
      </c>
      <c r="K6" s="4">
        <f t="shared" si="1"/>
        <v>0.28000000000000003</v>
      </c>
      <c r="L6" s="8">
        <f t="shared" si="1"/>
        <v>0.26</v>
      </c>
      <c r="M6" s="2"/>
      <c r="O6" s="32">
        <v>0.5</v>
      </c>
    </row>
    <row r="7" spans="2:17" ht="13.5" thickBot="1" x14ac:dyDescent="0.25">
      <c r="B7" s="7">
        <v>4</v>
      </c>
      <c r="C7" s="9">
        <v>52</v>
      </c>
      <c r="D7" s="10">
        <v>48</v>
      </c>
      <c r="F7" s="7">
        <v>4</v>
      </c>
      <c r="G7" s="9">
        <f t="shared" si="0"/>
        <v>100</v>
      </c>
      <c r="H7" s="10">
        <f t="shared" si="0"/>
        <v>100</v>
      </c>
      <c r="I7" s="2"/>
      <c r="J7" s="14">
        <v>0.75</v>
      </c>
      <c r="K7" s="4">
        <f t="shared" si="1"/>
        <v>0.48</v>
      </c>
      <c r="L7" s="8">
        <f t="shared" si="1"/>
        <v>0.52</v>
      </c>
      <c r="M7" s="2"/>
      <c r="O7" s="33">
        <v>0.75</v>
      </c>
    </row>
    <row r="8" spans="2:17" ht="13.5" thickBot="1" x14ac:dyDescent="0.25">
      <c r="F8" s="2"/>
      <c r="G8" s="2"/>
      <c r="H8" s="2"/>
      <c r="I8" s="2"/>
      <c r="J8" s="15">
        <v>1</v>
      </c>
      <c r="K8" s="9">
        <f t="shared" si="1"/>
        <v>1</v>
      </c>
      <c r="L8" s="10">
        <f t="shared" si="1"/>
        <v>1</v>
      </c>
      <c r="M8" s="2"/>
      <c r="O8" s="34">
        <v>1</v>
      </c>
    </row>
    <row r="9" spans="2:17" x14ac:dyDescent="0.2">
      <c r="C9" s="1">
        <f>SUM(C4:C8)</f>
        <v>100</v>
      </c>
      <c r="D9" s="1">
        <f>SUM(D4:D8)</f>
        <v>100</v>
      </c>
    </row>
    <row r="12" spans="2:17" ht="13.5" thickBot="1" x14ac:dyDescent="0.25">
      <c r="O12" s="2"/>
      <c r="P12" s="2"/>
      <c r="Q12" s="2"/>
    </row>
    <row r="13" spans="2:17" x14ac:dyDescent="0.2">
      <c r="L13" s="79" t="s">
        <v>13</v>
      </c>
      <c r="M13" s="80"/>
      <c r="N13" s="81"/>
      <c r="O13" s="30"/>
      <c r="P13" s="30"/>
      <c r="Q13" s="30"/>
    </row>
    <row r="14" spans="2:17" x14ac:dyDescent="0.2">
      <c r="L14" s="82" t="s">
        <v>7</v>
      </c>
      <c r="M14" s="83"/>
      <c r="N14" s="44">
        <f>(0.5-(1/2/4+0.25*SUM(K5:K7)))/0.5</f>
        <v>0.31000000000000005</v>
      </c>
      <c r="O14" s="2"/>
      <c r="P14" s="2"/>
      <c r="Q14" s="2"/>
    </row>
    <row r="15" spans="2:17" ht="13.5" thickBot="1" x14ac:dyDescent="0.25">
      <c r="L15" s="84" t="s">
        <v>8</v>
      </c>
      <c r="M15" s="85"/>
      <c r="N15" s="45">
        <f>(0.5-(1/2/4+0.25*SUM(L5:L7)))/0.5</f>
        <v>0.31000000000000005</v>
      </c>
    </row>
    <row r="16" spans="2:17" x14ac:dyDescent="0.2">
      <c r="L16" s="57"/>
      <c r="M16" s="57"/>
      <c r="N16" s="57"/>
    </row>
    <row r="17" spans="12:14" x14ac:dyDescent="0.2">
      <c r="L17" s="57"/>
      <c r="M17" s="57"/>
      <c r="N17" s="57"/>
    </row>
    <row r="18" spans="12:14" x14ac:dyDescent="0.2">
      <c r="L18" s="57"/>
      <c r="M18" s="57"/>
      <c r="N18" s="57"/>
    </row>
    <row r="19" spans="12:14" x14ac:dyDescent="0.2">
      <c r="L19" s="57"/>
      <c r="M19" s="57"/>
      <c r="N19" s="57"/>
    </row>
  </sheetData>
  <mergeCells count="6">
    <mergeCell ref="L14:M14"/>
    <mergeCell ref="L15:M15"/>
    <mergeCell ref="F2:H2"/>
    <mergeCell ref="J2:L2"/>
    <mergeCell ref="B2:D2"/>
    <mergeCell ref="L13:N13"/>
  </mergeCells>
  <phoneticPr fontId="1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teorie</vt:lpstr>
      <vt:lpstr>Příklad 1</vt:lpstr>
      <vt:lpstr>Příklad 2</vt:lpstr>
      <vt:lpstr>Příklad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</dc:creator>
  <cp:lastModifiedBy>Jahoda Robert</cp:lastModifiedBy>
  <dcterms:created xsi:type="dcterms:W3CDTF">2006-10-04T09:31:56Z</dcterms:created>
  <dcterms:modified xsi:type="dcterms:W3CDTF">2011-10-10T13:23:16Z</dcterms:modified>
</cp:coreProperties>
</file>