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5195" windowHeight="8190"/>
  </bookViews>
  <sheets>
    <sheet name="List1" sheetId="1" r:id="rId1"/>
    <sheet name="List2" sheetId="2" r:id="rId2"/>
    <sheet name="List3" sheetId="3" r:id="rId3"/>
  </sheets>
  <calcPr calcId="114210"/>
</workbook>
</file>

<file path=xl/calcChain.xml><?xml version="1.0" encoding="utf-8"?>
<calcChain xmlns="http://schemas.openxmlformats.org/spreadsheetml/2006/main">
  <c r="M137" i="1"/>
  <c r="O147"/>
  <c r="O140"/>
  <c r="L137"/>
  <c r="O142"/>
  <c r="O144"/>
  <c r="D137"/>
  <c r="G137"/>
  <c r="H137"/>
  <c r="I137"/>
  <c r="J137"/>
  <c r="K137"/>
  <c r="O137"/>
  <c r="B120"/>
  <c r="K105"/>
  <c r="J105"/>
  <c r="K107"/>
  <c r="I105"/>
  <c r="H105"/>
  <c r="G105"/>
  <c r="F105"/>
  <c r="E105"/>
  <c r="D105"/>
  <c r="C84"/>
  <c r="B83"/>
  <c r="C83"/>
  <c r="B84"/>
</calcChain>
</file>

<file path=xl/sharedStrings.xml><?xml version="1.0" encoding="utf-8"?>
<sst xmlns="http://schemas.openxmlformats.org/spreadsheetml/2006/main" count="79" uniqueCount="66">
  <si>
    <t>BCI</t>
  </si>
  <si>
    <t>cyklický indikátor TA</t>
  </si>
  <si>
    <t>průměrný výnos dluhopisů nejvyšší kvality / Průměrný výnos dluhopisů průměrné kvality</t>
  </si>
  <si>
    <t>BCI&lt;1</t>
  </si>
  <si>
    <t>BCI roste - roste optimismus býčí trend na trhu dluhopisů, který se se zpožděním přelije na akciový trh</t>
  </si>
  <si>
    <t>Jedná se o anticyklické indikátory TA</t>
  </si>
  <si>
    <t>P/C volume</t>
  </si>
  <si>
    <t>poměr mezi objemem prodaných call opcí a nakoupených call opcí za sledované období</t>
  </si>
  <si>
    <t>nárůst indikátoru indikuje nárůst pesimismu</t>
  </si>
  <si>
    <t>Odd/lot ratio</t>
  </si>
  <si>
    <t>poměr počtu kupních příkazů v odd letech a prodejních příkazů v odd letech. Obchody v neúplných jednotkách uzavírají především drobní investoři. Analytik by se měl chovat obráceně než radí indikátor. Nákup v odd letech indikuje nárůst nákupů laických investorů, býčí očekávání, pokles signalizuje medvědí očekávání laických investorů.</t>
  </si>
  <si>
    <t>Short Sales ratio</t>
  </si>
  <si>
    <t>poměr krátkých prodejů k průměrnému dennímu objemu obchodů. Nárůst je indikátorem růstu počtu krátkých prodejů  na danou akcii, která bude muset být opětovně nakoupena a tedy poptávka po této akcie vzroste.</t>
  </si>
  <si>
    <t>P/C Volume</t>
  </si>
  <si>
    <t>rostoucí vývoj, roste míra pesimismu, medvědí očekávání mezi laickou investorskou veřejností, prodejní signály. Jelikož se ale jedná o anticyklický indikátor - NÁKUP</t>
  </si>
  <si>
    <t>klesající tendence, růst prodejních signálů v neúplných jednotkách, investoři očekávají medvědí trend, proto prodávají. Opět indikátro radí chovat se opačně - NÁKUP</t>
  </si>
  <si>
    <t xml:space="preserve">rostoucí trend, nárůst krátkých prodejů. Spekuluje se na medvědí trend, medvědí spekulanti ale budou muset svou pozici uzavřít opětovným nákupem akcie, aby ji moho vrátit zapůjčovateli. To podpoří kurz akcie. Lze tedy očekávat býčí trend na trhu dané akcie a odvodit dnešní nákupní signály. </t>
  </si>
  <si>
    <t>1. situace</t>
  </si>
  <si>
    <t>Dow Theory</t>
  </si>
  <si>
    <t>býčí trend, který bude pokračovat</t>
  </si>
  <si>
    <t>2. situace</t>
  </si>
  <si>
    <t>býčí trend, ale síla není potvrzena objemem obchodů, oslabení trendu</t>
  </si>
  <si>
    <t>3. situace</t>
  </si>
  <si>
    <t>silný medvědí trend</t>
  </si>
  <si>
    <t>4. situace</t>
  </si>
  <si>
    <t>oslabení medvědího trendu</t>
  </si>
  <si>
    <t>A</t>
  </si>
  <si>
    <t>B</t>
  </si>
  <si>
    <t>C</t>
  </si>
  <si>
    <t>cenově vážený index</t>
  </si>
  <si>
    <t>hodnotově vážený index</t>
  </si>
  <si>
    <t>po štěpení</t>
  </si>
  <si>
    <t>klesá význam štěpených akcií</t>
  </si>
  <si>
    <t>štěpení namá na hodnotový index vliv, klesne kurz, ale vzroste počet akcií</t>
  </si>
  <si>
    <t>1.kolo</t>
  </si>
  <si>
    <t>2.kolo</t>
  </si>
  <si>
    <t>3.kolo</t>
  </si>
  <si>
    <t>4.kolo</t>
  </si>
  <si>
    <t>5.kolo</t>
  </si>
  <si>
    <t>6.kolo</t>
  </si>
  <si>
    <t>7.kolo</t>
  </si>
  <si>
    <t>8.kolo</t>
  </si>
  <si>
    <t>získá</t>
  </si>
  <si>
    <t>míra růstu roční</t>
  </si>
  <si>
    <t>tj. 28,5 %</t>
  </si>
  <si>
    <t>bonus</t>
  </si>
  <si>
    <t>9.kolo</t>
  </si>
  <si>
    <t>10.kolo</t>
  </si>
  <si>
    <t>v 10.kole obdrží</t>
  </si>
  <si>
    <t>v 10.kole vyplatí</t>
  </si>
  <si>
    <t>týden</t>
  </si>
  <si>
    <t>BCI index</t>
  </si>
  <si>
    <t>Zhodnocení:</t>
  </si>
  <si>
    <t>původní stav</t>
  </si>
  <si>
    <t>hodnota indexu</t>
  </si>
  <si>
    <t>podíl jednotlivých akcií</t>
  </si>
  <si>
    <t>Nové hodnoty</t>
  </si>
  <si>
    <t>vstupní investice</t>
  </si>
  <si>
    <t>nutný počet nových zájemců</t>
  </si>
  <si>
    <t>počet vstupujících subjektů</t>
  </si>
  <si>
    <t>zisk zakladatele pyramidové hry po vyplacení zájemců z 7.kola</t>
  </si>
  <si>
    <t>rok</t>
  </si>
  <si>
    <t>nutný počet nových členů</t>
  </si>
  <si>
    <t>Zhodnocení</t>
  </si>
  <si>
    <t>do destátého kola firma získala členů:</t>
  </si>
  <si>
    <t>ztráta členů z 10.kola/ ztráta jednoho člena z 10. kola</t>
  </si>
</sst>
</file>

<file path=xl/styles.xml><?xml version="1.0" encoding="utf-8"?>
<styleSheet xmlns="http://schemas.openxmlformats.org/spreadsheetml/2006/main">
  <numFmts count="4">
    <numFmt numFmtId="164" formatCode="#,##0.00\ _K_č"/>
    <numFmt numFmtId="165" formatCode="#,##0;[Red]#,##0"/>
    <numFmt numFmtId="166" formatCode="#,##0\ &quot;Kč&quot;"/>
    <numFmt numFmtId="167" formatCode="#,##0\ _K_č"/>
  </numFmts>
  <fonts count="5">
    <font>
      <sz val="11"/>
      <color theme="1"/>
      <name val="Calibri"/>
      <family val="2"/>
      <charset val="238"/>
      <scheme val="minor"/>
    </font>
    <font>
      <b/>
      <sz val="11"/>
      <color indexed="8"/>
      <name val="Calibri"/>
      <family val="2"/>
      <charset val="238"/>
    </font>
    <font>
      <sz val="8"/>
      <name val="Calibri"/>
      <family val="2"/>
      <charset val="238"/>
    </font>
    <font>
      <b/>
      <sz val="11"/>
      <color indexed="19"/>
      <name val="Calibri"/>
      <family val="2"/>
      <charset val="238"/>
    </font>
    <font>
      <sz val="11"/>
      <name val="Calibri"/>
      <family val="2"/>
      <charset val="238"/>
    </font>
  </fonts>
  <fills count="5">
    <fill>
      <patternFill patternType="none"/>
    </fill>
    <fill>
      <patternFill patternType="gray125"/>
    </fill>
    <fill>
      <patternFill patternType="solid">
        <fgColor indexed="22"/>
        <bgColor indexed="64"/>
      </patternFill>
    </fill>
    <fill>
      <patternFill patternType="solid">
        <fgColor indexed="19"/>
        <bgColor indexed="64"/>
      </patternFill>
    </fill>
    <fill>
      <patternFill patternType="solid">
        <fgColor indexed="10"/>
        <bgColor indexed="64"/>
      </patternFill>
    </fill>
  </fills>
  <borders count="12">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7">
    <xf numFmtId="0" fontId="0" fillId="0" borderId="0" xfId="0"/>
    <xf numFmtId="0" fontId="1" fillId="0" borderId="0" xfId="0" applyFont="1"/>
    <xf numFmtId="0" fontId="0" fillId="2" borderId="0" xfId="0" applyFill="1"/>
    <xf numFmtId="0" fontId="0" fillId="3" borderId="0" xfId="0" applyFill="1"/>
    <xf numFmtId="0" fontId="1" fillId="3" borderId="0" xfId="0" applyFont="1" applyFill="1"/>
    <xf numFmtId="0" fontId="0" fillId="0" borderId="1" xfId="0" applyBorder="1"/>
    <xf numFmtId="0" fontId="0" fillId="0" borderId="2" xfId="0" applyBorder="1"/>
    <xf numFmtId="0" fontId="0" fillId="0" borderId="3" xfId="0" applyBorder="1"/>
    <xf numFmtId="0" fontId="0" fillId="2" borderId="4" xfId="0" applyFill="1" applyBorder="1"/>
    <xf numFmtId="0" fontId="0" fillId="2" borderId="1" xfId="0" applyFill="1" applyBorder="1"/>
    <xf numFmtId="0" fontId="0" fillId="2" borderId="2" xfId="0" applyFill="1" applyBorder="1"/>
    <xf numFmtId="0" fontId="0" fillId="2" borderId="3" xfId="0" applyFill="1" applyBorder="1"/>
    <xf numFmtId="0" fontId="1" fillId="0" borderId="4" xfId="0" applyFont="1" applyBorder="1"/>
    <xf numFmtId="0" fontId="1" fillId="0" borderId="1" xfId="0" applyFont="1" applyBorder="1"/>
    <xf numFmtId="0" fontId="1" fillId="0" borderId="2" xfId="0" applyFont="1" applyBorder="1"/>
    <xf numFmtId="0" fontId="1" fillId="0" borderId="3" xfId="0" applyFont="1" applyBorder="1"/>
    <xf numFmtId="0" fontId="3" fillId="0" borderId="5" xfId="0" applyFont="1" applyBorder="1"/>
    <xf numFmtId="164" fontId="3" fillId="0" borderId="6" xfId="0" applyNumberFormat="1" applyFont="1" applyBorder="1"/>
    <xf numFmtId="0" fontId="0" fillId="0" borderId="7" xfId="0" applyBorder="1"/>
    <xf numFmtId="0" fontId="0" fillId="0" borderId="8" xfId="0" applyBorder="1"/>
    <xf numFmtId="0" fontId="4" fillId="3" borderId="4" xfId="0" applyFont="1" applyFill="1" applyBorder="1"/>
    <xf numFmtId="0" fontId="4" fillId="3" borderId="1" xfId="0" applyFont="1" applyFill="1" applyBorder="1"/>
    <xf numFmtId="1" fontId="0" fillId="0" borderId="0" xfId="0" applyNumberFormat="1"/>
    <xf numFmtId="0" fontId="1" fillId="0" borderId="9" xfId="0" applyFont="1" applyBorder="1"/>
    <xf numFmtId="0" fontId="0" fillId="0" borderId="9" xfId="0" applyBorder="1"/>
    <xf numFmtId="0" fontId="0" fillId="3" borderId="10" xfId="0" applyFill="1" applyBorder="1"/>
    <xf numFmtId="165" fontId="1" fillId="0" borderId="9" xfId="0" applyNumberFormat="1" applyFont="1" applyBorder="1"/>
    <xf numFmtId="166" fontId="1" fillId="2" borderId="9" xfId="0" applyNumberFormat="1" applyFont="1" applyFill="1" applyBorder="1"/>
    <xf numFmtId="166" fontId="1" fillId="3" borderId="9" xfId="0" applyNumberFormat="1" applyFont="1" applyFill="1" applyBorder="1"/>
    <xf numFmtId="167" fontId="1" fillId="4" borderId="9" xfId="0" applyNumberFormat="1" applyFont="1" applyFill="1" applyBorder="1"/>
    <xf numFmtId="167" fontId="1" fillId="2" borderId="9" xfId="0" applyNumberFormat="1" applyFont="1" applyFill="1" applyBorder="1"/>
    <xf numFmtId="0" fontId="0" fillId="2" borderId="11" xfId="0" applyFill="1" applyBorder="1"/>
    <xf numFmtId="0" fontId="0" fillId="2" borderId="9" xfId="0" applyFill="1" applyBorder="1"/>
    <xf numFmtId="0" fontId="1" fillId="0" borderId="9" xfId="0" applyFont="1" applyFill="1" applyBorder="1"/>
    <xf numFmtId="0" fontId="0" fillId="3" borderId="4" xfId="0" applyFill="1" applyBorder="1"/>
    <xf numFmtId="0" fontId="0" fillId="3" borderId="7" xfId="0" applyFill="1" applyBorder="1"/>
    <xf numFmtId="0" fontId="0" fillId="3" borderId="2" xfId="0" applyFill="1" applyBorder="1"/>
  </cellXfs>
  <cellStyles count="1">
    <cellStyle name="normální"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523875</xdr:colOff>
      <xdr:row>0</xdr:row>
      <xdr:rowOff>0</xdr:rowOff>
    </xdr:from>
    <xdr:to>
      <xdr:col>18</xdr:col>
      <xdr:colOff>47625</xdr:colOff>
      <xdr:row>11</xdr:row>
      <xdr:rowOff>38100</xdr:rowOff>
    </xdr:to>
    <xdr:pic>
      <xdr:nvPicPr>
        <xdr:cNvPr id="1025" name="Obrázek 1"/>
        <xdr:cNvPicPr>
          <a:picLocks noChangeAspect="1" noChangeArrowheads="1"/>
        </xdr:cNvPicPr>
      </xdr:nvPicPr>
      <xdr:blipFill>
        <a:blip xmlns:r="http://schemas.openxmlformats.org/officeDocument/2006/relationships" r:embed="rId1" cstate="print"/>
        <a:srcRect/>
        <a:stretch>
          <a:fillRect/>
        </a:stretch>
      </xdr:blipFill>
      <xdr:spPr bwMode="auto">
        <a:xfrm>
          <a:off x="8820150" y="0"/>
          <a:ext cx="5857875" cy="2133600"/>
        </a:xfrm>
        <a:prstGeom prst="rect">
          <a:avLst/>
        </a:prstGeom>
        <a:noFill/>
        <a:ln w="9525">
          <a:noFill/>
          <a:miter lim="800000"/>
          <a:headEnd/>
          <a:tailEnd/>
        </a:ln>
      </xdr:spPr>
    </xdr:pic>
    <xdr:clientData/>
  </xdr:twoCellAnchor>
  <xdr:twoCellAnchor editAs="oneCell">
    <xdr:from>
      <xdr:col>0</xdr:col>
      <xdr:colOff>0</xdr:colOff>
      <xdr:row>16</xdr:row>
      <xdr:rowOff>180975</xdr:rowOff>
    </xdr:from>
    <xdr:to>
      <xdr:col>10</xdr:col>
      <xdr:colOff>285750</xdr:colOff>
      <xdr:row>32</xdr:row>
      <xdr:rowOff>85725</xdr:rowOff>
    </xdr:to>
    <xdr:pic>
      <xdr:nvPicPr>
        <xdr:cNvPr id="1026" name="Obrázek 2"/>
        <xdr:cNvPicPr>
          <a:picLocks noChangeAspect="1" noChangeArrowheads="1"/>
        </xdr:cNvPicPr>
      </xdr:nvPicPr>
      <xdr:blipFill>
        <a:blip xmlns:r="http://schemas.openxmlformats.org/officeDocument/2006/relationships" r:embed="rId2" cstate="print"/>
        <a:srcRect/>
        <a:stretch>
          <a:fillRect/>
        </a:stretch>
      </xdr:blipFill>
      <xdr:spPr bwMode="auto">
        <a:xfrm>
          <a:off x="0" y="3228975"/>
          <a:ext cx="7181850" cy="2952750"/>
        </a:xfrm>
        <a:prstGeom prst="rect">
          <a:avLst/>
        </a:prstGeom>
        <a:noFill/>
        <a:ln w="9525">
          <a:noFill/>
          <a:miter lim="800000"/>
          <a:headEnd/>
          <a:tailEnd/>
        </a:ln>
      </xdr:spPr>
    </xdr:pic>
    <xdr:clientData/>
  </xdr:twoCellAnchor>
  <xdr:twoCellAnchor editAs="oneCell">
    <xdr:from>
      <xdr:col>0</xdr:col>
      <xdr:colOff>66675</xdr:colOff>
      <xdr:row>51</xdr:row>
      <xdr:rowOff>66675</xdr:rowOff>
    </xdr:from>
    <xdr:to>
      <xdr:col>10</xdr:col>
      <xdr:colOff>866775</xdr:colOff>
      <xdr:row>62</xdr:row>
      <xdr:rowOff>123825</xdr:rowOff>
    </xdr:to>
    <xdr:pic>
      <xdr:nvPicPr>
        <xdr:cNvPr id="1027" name="Obrázek 3"/>
        <xdr:cNvPicPr>
          <a:picLocks noChangeAspect="1" noChangeArrowheads="1"/>
        </xdr:cNvPicPr>
      </xdr:nvPicPr>
      <xdr:blipFill>
        <a:blip xmlns:r="http://schemas.openxmlformats.org/officeDocument/2006/relationships" r:embed="rId3" cstate="print"/>
        <a:srcRect/>
        <a:stretch>
          <a:fillRect/>
        </a:stretch>
      </xdr:blipFill>
      <xdr:spPr bwMode="auto">
        <a:xfrm>
          <a:off x="66675" y="9782175"/>
          <a:ext cx="7696200" cy="2152650"/>
        </a:xfrm>
        <a:prstGeom prst="rect">
          <a:avLst/>
        </a:prstGeom>
        <a:noFill/>
        <a:ln w="9525">
          <a:noFill/>
          <a:miter lim="800000"/>
          <a:headEnd/>
          <a:tailEnd/>
        </a:ln>
      </xdr:spPr>
    </xdr:pic>
    <xdr:clientData/>
  </xdr:twoCellAnchor>
  <xdr:twoCellAnchor editAs="oneCell">
    <xdr:from>
      <xdr:col>0</xdr:col>
      <xdr:colOff>0</xdr:colOff>
      <xdr:row>70</xdr:row>
      <xdr:rowOff>104775</xdr:rowOff>
    </xdr:from>
    <xdr:to>
      <xdr:col>10</xdr:col>
      <xdr:colOff>876300</xdr:colOff>
      <xdr:row>76</xdr:row>
      <xdr:rowOff>47625</xdr:rowOff>
    </xdr:to>
    <xdr:pic>
      <xdr:nvPicPr>
        <xdr:cNvPr id="1028" name="Obrázek 4"/>
        <xdr:cNvPicPr>
          <a:picLocks noChangeAspect="1" noChangeArrowheads="1"/>
        </xdr:cNvPicPr>
      </xdr:nvPicPr>
      <xdr:blipFill>
        <a:blip xmlns:r="http://schemas.openxmlformats.org/officeDocument/2006/relationships" r:embed="rId4" cstate="print"/>
        <a:srcRect/>
        <a:stretch>
          <a:fillRect/>
        </a:stretch>
      </xdr:blipFill>
      <xdr:spPr bwMode="auto">
        <a:xfrm>
          <a:off x="0" y="13439775"/>
          <a:ext cx="7772400" cy="1085850"/>
        </a:xfrm>
        <a:prstGeom prst="rect">
          <a:avLst/>
        </a:prstGeom>
        <a:noFill/>
        <a:ln w="9525">
          <a:noFill/>
          <a:miter lim="800000"/>
          <a:headEnd/>
          <a:tailEnd/>
        </a:ln>
      </xdr:spPr>
    </xdr:pic>
    <xdr:clientData/>
  </xdr:twoCellAnchor>
  <xdr:twoCellAnchor editAs="oneCell">
    <xdr:from>
      <xdr:col>0</xdr:col>
      <xdr:colOff>457200</xdr:colOff>
      <xdr:row>88</xdr:row>
      <xdr:rowOff>9525</xdr:rowOff>
    </xdr:from>
    <xdr:to>
      <xdr:col>10</xdr:col>
      <xdr:colOff>1390650</xdr:colOff>
      <xdr:row>102</xdr:row>
      <xdr:rowOff>0</xdr:rowOff>
    </xdr:to>
    <xdr:pic>
      <xdr:nvPicPr>
        <xdr:cNvPr id="1029" name="Picture 6"/>
        <xdr:cNvPicPr>
          <a:picLocks noChangeAspect="1" noChangeArrowheads="1"/>
        </xdr:cNvPicPr>
      </xdr:nvPicPr>
      <xdr:blipFill>
        <a:blip xmlns:r="http://schemas.openxmlformats.org/officeDocument/2006/relationships" r:embed="rId5" cstate="print"/>
        <a:srcRect/>
        <a:stretch>
          <a:fillRect/>
        </a:stretch>
      </xdr:blipFill>
      <xdr:spPr bwMode="auto">
        <a:xfrm>
          <a:off x="457200" y="16792575"/>
          <a:ext cx="7829550" cy="2657475"/>
        </a:xfrm>
        <a:prstGeom prst="rect">
          <a:avLst/>
        </a:prstGeom>
        <a:noFill/>
        <a:ln w="9525">
          <a:noFill/>
          <a:miter lim="800000"/>
          <a:headEnd/>
          <a:tailEnd/>
        </a:ln>
      </xdr:spPr>
    </xdr:pic>
    <xdr:clientData/>
  </xdr:twoCellAnchor>
  <xdr:twoCellAnchor editAs="oneCell">
    <xdr:from>
      <xdr:col>0</xdr:col>
      <xdr:colOff>171450</xdr:colOff>
      <xdr:row>111</xdr:row>
      <xdr:rowOff>28575</xdr:rowOff>
    </xdr:from>
    <xdr:to>
      <xdr:col>14</xdr:col>
      <xdr:colOff>361950</xdr:colOff>
      <xdr:row>114</xdr:row>
      <xdr:rowOff>190500</xdr:rowOff>
    </xdr:to>
    <xdr:pic>
      <xdr:nvPicPr>
        <xdr:cNvPr id="1030" name="Picture 10"/>
        <xdr:cNvPicPr>
          <a:picLocks noChangeAspect="1" noChangeArrowheads="1"/>
        </xdr:cNvPicPr>
      </xdr:nvPicPr>
      <xdr:blipFill>
        <a:blip xmlns:r="http://schemas.openxmlformats.org/officeDocument/2006/relationships" r:embed="rId6" cstate="print"/>
        <a:srcRect/>
        <a:stretch>
          <a:fillRect/>
        </a:stretch>
      </xdr:blipFill>
      <xdr:spPr bwMode="auto">
        <a:xfrm>
          <a:off x="171450" y="21231225"/>
          <a:ext cx="10582275" cy="733425"/>
        </a:xfrm>
        <a:prstGeom prst="rect">
          <a:avLst/>
        </a:prstGeom>
        <a:noFill/>
        <a:ln w="9525">
          <a:noFill/>
          <a:miter lim="800000"/>
          <a:headEnd/>
          <a:tailEnd/>
        </a:ln>
      </xdr:spPr>
    </xdr:pic>
    <xdr:clientData/>
  </xdr:twoCellAnchor>
  <xdr:twoCellAnchor editAs="oneCell">
    <xdr:from>
      <xdr:col>0</xdr:col>
      <xdr:colOff>295275</xdr:colOff>
      <xdr:row>122</xdr:row>
      <xdr:rowOff>171450</xdr:rowOff>
    </xdr:from>
    <xdr:to>
      <xdr:col>14</xdr:col>
      <xdr:colOff>419100</xdr:colOff>
      <xdr:row>133</xdr:row>
      <xdr:rowOff>28575</xdr:rowOff>
    </xdr:to>
    <xdr:pic>
      <xdr:nvPicPr>
        <xdr:cNvPr id="1031" name="Picture 12"/>
        <xdr:cNvPicPr>
          <a:picLocks noChangeAspect="1" noChangeArrowheads="1"/>
        </xdr:cNvPicPr>
      </xdr:nvPicPr>
      <xdr:blipFill>
        <a:blip xmlns:r="http://schemas.openxmlformats.org/officeDocument/2006/relationships" r:embed="rId7" cstate="print"/>
        <a:srcRect/>
        <a:stretch>
          <a:fillRect/>
        </a:stretch>
      </xdr:blipFill>
      <xdr:spPr bwMode="auto">
        <a:xfrm>
          <a:off x="295275" y="23488650"/>
          <a:ext cx="10515600" cy="1952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48"/>
  <sheetViews>
    <sheetView tabSelected="1" zoomScale="115" workbookViewId="0">
      <selection activeCell="F144" sqref="F144"/>
    </sheetView>
  </sheetViews>
  <sheetFormatPr defaultRowHeight="15"/>
  <cols>
    <col min="1" max="1" width="13.85546875" customWidth="1"/>
    <col min="2" max="2" width="15.28515625" customWidth="1"/>
    <col min="4" max="9" width="9.28515625" bestFit="1" customWidth="1"/>
    <col min="10" max="10" width="9.42578125" bestFit="1" customWidth="1"/>
    <col min="11" max="11" width="21" customWidth="1"/>
    <col min="12" max="12" width="10.5703125" bestFit="1" customWidth="1"/>
    <col min="13" max="13" width="11.7109375" bestFit="1" customWidth="1"/>
    <col min="15" max="15" width="36.140625" customWidth="1"/>
  </cols>
  <sheetData>
    <row r="1" spans="1:2">
      <c r="A1" s="1" t="s">
        <v>50</v>
      </c>
      <c r="B1" s="1" t="s">
        <v>51</v>
      </c>
    </row>
    <row r="2" spans="1:2">
      <c r="A2">
        <v>1</v>
      </c>
      <c r="B2">
        <v>0.65</v>
      </c>
    </row>
    <row r="3" spans="1:2">
      <c r="A3">
        <v>2</v>
      </c>
      <c r="B3">
        <v>0.69</v>
      </c>
    </row>
    <row r="4" spans="1:2">
      <c r="A4">
        <v>3</v>
      </c>
      <c r="B4">
        <v>0.7</v>
      </c>
    </row>
    <row r="5" spans="1:2">
      <c r="A5">
        <v>4</v>
      </c>
      <c r="B5">
        <v>0.75</v>
      </c>
    </row>
    <row r="7" spans="1:2">
      <c r="A7" s="1" t="s">
        <v>0</v>
      </c>
      <c r="B7" t="s">
        <v>1</v>
      </c>
    </row>
    <row r="8" spans="1:2">
      <c r="A8" t="s">
        <v>0</v>
      </c>
      <c r="B8" t="s">
        <v>2</v>
      </c>
    </row>
    <row r="9" spans="1:2">
      <c r="A9" s="1" t="s">
        <v>3</v>
      </c>
    </row>
    <row r="10" spans="1:2">
      <c r="A10" t="s">
        <v>4</v>
      </c>
    </row>
    <row r="16" spans="1:2" s="2" customFormat="1"/>
    <row r="35" spans="1:2">
      <c r="A35" s="1" t="s">
        <v>5</v>
      </c>
    </row>
    <row r="36" spans="1:2">
      <c r="A36" s="1" t="s">
        <v>6</v>
      </c>
      <c r="B36" t="s">
        <v>7</v>
      </c>
    </row>
    <row r="37" spans="1:2">
      <c r="A37" t="s">
        <v>8</v>
      </c>
    </row>
    <row r="39" spans="1:2">
      <c r="A39" s="1" t="s">
        <v>9</v>
      </c>
      <c r="B39" t="s">
        <v>10</v>
      </c>
    </row>
    <row r="41" spans="1:2">
      <c r="A41" s="1" t="s">
        <v>11</v>
      </c>
      <c r="B41" t="s">
        <v>12</v>
      </c>
    </row>
    <row r="43" spans="1:2">
      <c r="A43" s="3" t="s">
        <v>52</v>
      </c>
    </row>
    <row r="44" spans="1:2">
      <c r="A44" s="1" t="s">
        <v>13</v>
      </c>
      <c r="B44" t="s">
        <v>14</v>
      </c>
    </row>
    <row r="46" spans="1:2">
      <c r="A46" t="s">
        <v>9</v>
      </c>
      <c r="B46" t="s">
        <v>15</v>
      </c>
    </row>
    <row r="48" spans="1:2">
      <c r="A48" t="s">
        <v>11</v>
      </c>
      <c r="B48" t="s">
        <v>16</v>
      </c>
    </row>
    <row r="50" spans="1:1" s="2" customFormat="1"/>
    <row r="64" spans="1:1">
      <c r="A64" s="4" t="s">
        <v>18</v>
      </c>
    </row>
    <row r="65" spans="1:3">
      <c r="A65" s="1" t="s">
        <v>17</v>
      </c>
      <c r="B65" t="s">
        <v>19</v>
      </c>
    </row>
    <row r="66" spans="1:3">
      <c r="A66" s="1" t="s">
        <v>20</v>
      </c>
      <c r="B66" t="s">
        <v>21</v>
      </c>
    </row>
    <row r="67" spans="1:3">
      <c r="A67" s="1" t="s">
        <v>22</v>
      </c>
      <c r="B67" t="s">
        <v>23</v>
      </c>
    </row>
    <row r="68" spans="1:3">
      <c r="A68" s="1" t="s">
        <v>24</v>
      </c>
      <c r="B68" t="s">
        <v>25</v>
      </c>
    </row>
    <row r="70" spans="1:3" s="2" customFormat="1"/>
    <row r="78" spans="1:3">
      <c r="B78" s="1" t="s">
        <v>53</v>
      </c>
      <c r="C78" s="1" t="s">
        <v>31</v>
      </c>
    </row>
    <row r="79" spans="1:3">
      <c r="A79" s="1" t="s">
        <v>26</v>
      </c>
      <c r="B79">
        <v>600</v>
      </c>
      <c r="C79">
        <v>200</v>
      </c>
    </row>
    <row r="80" spans="1:3">
      <c r="A80" s="1" t="s">
        <v>27</v>
      </c>
      <c r="B80">
        <v>1200</v>
      </c>
      <c r="C80">
        <v>1200</v>
      </c>
    </row>
    <row r="81" spans="1:6">
      <c r="A81" s="1" t="s">
        <v>28</v>
      </c>
      <c r="B81">
        <v>700</v>
      </c>
      <c r="C81">
        <v>700</v>
      </c>
    </row>
    <row r="82" spans="1:6" ht="15.75" thickBot="1">
      <c r="A82" s="1" t="s">
        <v>56</v>
      </c>
      <c r="B82" s="1" t="s">
        <v>54</v>
      </c>
      <c r="C82" s="1" t="s">
        <v>55</v>
      </c>
      <c r="D82" s="1"/>
    </row>
    <row r="83" spans="1:6">
      <c r="A83" s="4" t="s">
        <v>29</v>
      </c>
      <c r="B83" s="8">
        <f>(600+1200+700)/3</f>
        <v>833.33333333333337</v>
      </c>
      <c r="C83" s="9">
        <f>(200+1200+700)/B83</f>
        <v>2.52</v>
      </c>
      <c r="D83" s="3" t="s">
        <v>32</v>
      </c>
      <c r="E83" s="3"/>
      <c r="F83" s="3"/>
    </row>
    <row r="84" spans="1:6" ht="15.75" thickBot="1">
      <c r="A84" s="4" t="s">
        <v>30</v>
      </c>
      <c r="B84" s="10">
        <f>(600+1200+700)/(1*600+1*1200+1*700)</f>
        <v>1</v>
      </c>
      <c r="C84" s="11">
        <f>(3*C79+1*C80+1*700)/(1*600+1*1200+1*700)</f>
        <v>1</v>
      </c>
      <c r="D84" s="3" t="s">
        <v>33</v>
      </c>
      <c r="E84" s="3"/>
      <c r="F84" s="3"/>
    </row>
    <row r="86" spans="1:6" s="2" customFormat="1"/>
    <row r="103" spans="1:11" ht="15.75" thickBot="1"/>
    <row r="104" spans="1:11">
      <c r="A104" s="12" t="s">
        <v>57</v>
      </c>
      <c r="B104" s="13">
        <v>300</v>
      </c>
      <c r="C104" s="2"/>
      <c r="D104" s="2" t="s">
        <v>34</v>
      </c>
      <c r="E104" s="2" t="s">
        <v>35</v>
      </c>
      <c r="F104" s="2" t="s">
        <v>36</v>
      </c>
      <c r="G104" s="2" t="s">
        <v>37</v>
      </c>
      <c r="H104" s="2" t="s">
        <v>38</v>
      </c>
      <c r="I104" s="2" t="s">
        <v>39</v>
      </c>
      <c r="J104" s="2" t="s">
        <v>40</v>
      </c>
      <c r="K104" s="2" t="s">
        <v>41</v>
      </c>
    </row>
    <row r="105" spans="1:11" ht="15.75" thickBot="1">
      <c r="A105" s="14" t="s">
        <v>58</v>
      </c>
      <c r="B105" s="15">
        <v>6</v>
      </c>
      <c r="C105" s="2" t="s">
        <v>59</v>
      </c>
      <c r="D105" s="1">
        <f>6^(1-1)</f>
        <v>1</v>
      </c>
      <c r="E105" s="1">
        <f>6^1</f>
        <v>6</v>
      </c>
      <c r="F105" s="1">
        <f>6^2</f>
        <v>36</v>
      </c>
      <c r="G105" s="1">
        <f>6^3</f>
        <v>216</v>
      </c>
      <c r="H105" s="1">
        <f>6^4</f>
        <v>1296</v>
      </c>
      <c r="I105" s="1">
        <f>6^5</f>
        <v>7776</v>
      </c>
      <c r="J105" s="1">
        <f>6^6</f>
        <v>46656</v>
      </c>
      <c r="K105" s="1">
        <f>6^7</f>
        <v>279936</v>
      </c>
    </row>
    <row r="106" spans="1:11" ht="15.75" thickBot="1"/>
    <row r="107" spans="1:11" ht="15.75" thickBot="1">
      <c r="J107" s="16" t="s">
        <v>60</v>
      </c>
      <c r="K107" s="17">
        <f>K105*B104-J105*1000</f>
        <v>37324800</v>
      </c>
    </row>
    <row r="109" spans="1:11" s="2" customFormat="1"/>
    <row r="115" spans="1:3" ht="15.75" thickBot="1"/>
    <row r="116" spans="1:3">
      <c r="A116" s="20" t="s">
        <v>61</v>
      </c>
      <c r="B116" s="21" t="s">
        <v>54</v>
      </c>
    </row>
    <row r="117" spans="1:3">
      <c r="A117" s="18">
        <v>1982</v>
      </c>
      <c r="B117" s="19">
        <v>777</v>
      </c>
    </row>
    <row r="118" spans="1:3" ht="15.75" thickBot="1">
      <c r="A118" s="6">
        <v>1987</v>
      </c>
      <c r="B118" s="7">
        <v>2722</v>
      </c>
    </row>
    <row r="120" spans="1:3">
      <c r="A120" s="1" t="s">
        <v>43</v>
      </c>
      <c r="B120" s="1">
        <f>(B118/B117)^(1/5)-1</f>
        <v>0.28497127828570878</v>
      </c>
      <c r="C120" s="1" t="s">
        <v>44</v>
      </c>
    </row>
    <row r="122" spans="1:3" s="2" customFormat="1"/>
    <row r="134" spans="1:15" ht="15.75" thickBot="1"/>
    <row r="135" spans="1:15" ht="15.75" thickBot="1">
      <c r="O135" s="25" t="s">
        <v>63</v>
      </c>
    </row>
    <row r="136" spans="1:15">
      <c r="A136" s="34" t="s">
        <v>57</v>
      </c>
      <c r="B136" s="5">
        <v>500</v>
      </c>
      <c r="D136" s="2" t="s">
        <v>34</v>
      </c>
      <c r="E136" s="2" t="s">
        <v>35</v>
      </c>
      <c r="F136" s="2" t="s">
        <v>36</v>
      </c>
      <c r="G136" s="2" t="s">
        <v>37</v>
      </c>
      <c r="H136" s="2" t="s">
        <v>38</v>
      </c>
      <c r="I136" s="2" t="s">
        <v>39</v>
      </c>
      <c r="J136" s="2" t="s">
        <v>40</v>
      </c>
      <c r="K136" s="2" t="s">
        <v>41</v>
      </c>
      <c r="L136" s="2" t="s">
        <v>46</v>
      </c>
      <c r="M136" s="2" t="s">
        <v>47</v>
      </c>
      <c r="O136" s="23" t="s">
        <v>64</v>
      </c>
    </row>
    <row r="137" spans="1:15">
      <c r="A137" s="35" t="s">
        <v>62</v>
      </c>
      <c r="B137" s="19">
        <v>5</v>
      </c>
      <c r="D137" s="22">
        <f>1</f>
        <v>1</v>
      </c>
      <c r="E137" s="22">
        <v>5</v>
      </c>
      <c r="F137" s="22">
        <v>25</v>
      </c>
      <c r="G137" s="22">
        <f>5^3</f>
        <v>125</v>
      </c>
      <c r="H137" s="22">
        <f>5^4</f>
        <v>625</v>
      </c>
      <c r="I137" s="22">
        <f>5^5</f>
        <v>3125</v>
      </c>
      <c r="J137" s="22">
        <f>5^6</f>
        <v>15625</v>
      </c>
      <c r="K137" s="22">
        <f>5^7</f>
        <v>78125</v>
      </c>
      <c r="L137" s="22">
        <f>5^8</f>
        <v>390625</v>
      </c>
      <c r="M137" s="22">
        <f>5^9</f>
        <v>1953125</v>
      </c>
      <c r="O137" s="26">
        <f>D137+E137+F137+G137+H137+I137+J137+K137+L137+M137</f>
        <v>2441406</v>
      </c>
    </row>
    <row r="138" spans="1:15" ht="15.75" thickBot="1">
      <c r="A138" s="36" t="s">
        <v>45</v>
      </c>
      <c r="B138" s="7">
        <v>1000</v>
      </c>
      <c r="O138" s="24"/>
    </row>
    <row r="139" spans="1:15">
      <c r="O139" s="23" t="s">
        <v>48</v>
      </c>
    </row>
    <row r="140" spans="1:15">
      <c r="O140" s="28">
        <f>M137*500</f>
        <v>976562500</v>
      </c>
    </row>
    <row r="141" spans="1:15">
      <c r="O141" s="23" t="s">
        <v>49</v>
      </c>
    </row>
    <row r="142" spans="1:15">
      <c r="O142" s="29">
        <f>L137*1000</f>
        <v>390625000</v>
      </c>
    </row>
    <row r="143" spans="1:15">
      <c r="O143" s="33" t="s">
        <v>42</v>
      </c>
    </row>
    <row r="144" spans="1:15">
      <c r="O144" s="27">
        <f>O140-O142</f>
        <v>585937500</v>
      </c>
    </row>
    <row r="145" spans="15:15">
      <c r="O145" s="32"/>
    </row>
    <row r="146" spans="15:15">
      <c r="O146" s="33" t="s">
        <v>65</v>
      </c>
    </row>
    <row r="147" spans="15:15">
      <c r="O147" s="30">
        <f>M137*B136</f>
        <v>976562500</v>
      </c>
    </row>
    <row r="148" spans="15:15" ht="15.75" thickBot="1">
      <c r="O148" s="31">
        <v>500</v>
      </c>
    </row>
  </sheetData>
  <phoneticPr fontId="2" type="noConversion"/>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2"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ESF MU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Linnertova Dagmar</dc:creator>
  <cp:lastModifiedBy>Your User Name</cp:lastModifiedBy>
  <dcterms:created xsi:type="dcterms:W3CDTF">2011-11-21T09:01:35Z</dcterms:created>
  <dcterms:modified xsi:type="dcterms:W3CDTF">2011-12-11T11:29:15Z</dcterms:modified>
</cp:coreProperties>
</file>