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070" activeTab="2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7" i="1"/>
  <c r="J8" i="1"/>
  <c r="J9" i="1"/>
  <c r="J10" i="1"/>
  <c r="J11" i="1"/>
  <c r="J12" i="1"/>
  <c r="J13" i="1"/>
  <c r="J14" i="1"/>
  <c r="J15" i="1"/>
  <c r="J16" i="1"/>
  <c r="J17" i="1"/>
  <c r="J18" i="1"/>
  <c r="J7" i="1"/>
  <c r="J5" i="3"/>
  <c r="J6" i="3"/>
  <c r="J7" i="3"/>
  <c r="J8" i="3"/>
  <c r="J9" i="3"/>
  <c r="J10" i="3"/>
  <c r="J11" i="3"/>
  <c r="J12" i="3"/>
  <c r="J13" i="3"/>
  <c r="J14" i="3"/>
  <c r="J15" i="3"/>
  <c r="J16" i="3"/>
  <c r="J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4" i="3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5" i="3"/>
  <c r="E4" i="3"/>
  <c r="H2" i="3"/>
  <c r="D69" i="1"/>
  <c r="D68" i="2"/>
  <c r="D8" i="2"/>
  <c r="D7" i="2"/>
  <c r="C7" i="2"/>
  <c r="H3" i="2"/>
  <c r="H2" i="2"/>
  <c r="F3" i="2"/>
  <c r="F2" i="2"/>
  <c r="F1" i="2"/>
  <c r="D1" i="2"/>
  <c r="B2" i="2" s="1"/>
  <c r="B1" i="2"/>
  <c r="I18" i="1"/>
  <c r="I8" i="1"/>
  <c r="I7" i="1"/>
  <c r="H15" i="1"/>
  <c r="H16" i="1"/>
  <c r="H8" i="1"/>
  <c r="H9" i="1"/>
  <c r="H10" i="1"/>
  <c r="H11" i="1"/>
  <c r="H12" i="1"/>
  <c r="H13" i="1"/>
  <c r="H14" i="1"/>
  <c r="H7" i="1"/>
  <c r="F8" i="1"/>
  <c r="F7" i="1"/>
  <c r="E7" i="1"/>
  <c r="D8" i="1"/>
  <c r="E8" i="1" s="1"/>
  <c r="D9" i="1"/>
  <c r="E9" i="1" s="1"/>
  <c r="D7" i="1"/>
  <c r="C9" i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8" i="1"/>
  <c r="C7" i="1"/>
  <c r="B1" i="1"/>
  <c r="C8" i="2" l="1"/>
  <c r="E7" i="2"/>
  <c r="F9" i="1"/>
  <c r="F4" i="3" l="1"/>
  <c r="C9" i="2"/>
  <c r="F7" i="2"/>
  <c r="F10" i="1"/>
  <c r="D10" i="1"/>
  <c r="E10" i="1" s="1"/>
  <c r="E8" i="2" l="1"/>
  <c r="F8" i="2" s="1"/>
  <c r="D9" i="2" s="1"/>
  <c r="C10" i="2"/>
  <c r="F11" i="1"/>
  <c r="D11" i="1"/>
  <c r="E11" i="1" s="1"/>
  <c r="E9" i="2" l="1"/>
  <c r="H8" i="2" s="1"/>
  <c r="C11" i="2"/>
  <c r="H7" i="2"/>
  <c r="I7" i="2" s="1"/>
  <c r="F12" i="1"/>
  <c r="D12" i="1"/>
  <c r="E12" i="1" s="1"/>
  <c r="H4" i="3" l="1"/>
  <c r="I4" i="3" s="1"/>
  <c r="F5" i="3"/>
  <c r="C12" i="2"/>
  <c r="F9" i="2"/>
  <c r="D10" i="2" s="1"/>
  <c r="F13" i="1"/>
  <c r="D13" i="1"/>
  <c r="E13" i="1" s="1"/>
  <c r="E10" i="2" l="1"/>
  <c r="F10" i="2" s="1"/>
  <c r="D11" i="2" s="1"/>
  <c r="C13" i="2"/>
  <c r="F14" i="1"/>
  <c r="D14" i="1"/>
  <c r="E14" i="1" s="1"/>
  <c r="C14" i="2" l="1"/>
  <c r="E11" i="2"/>
  <c r="H10" i="2" s="1"/>
  <c r="H9" i="2"/>
  <c r="F15" i="1"/>
  <c r="D15" i="1"/>
  <c r="E15" i="1" s="1"/>
  <c r="H5" i="3" l="1"/>
  <c r="F6" i="3"/>
  <c r="F11" i="2"/>
  <c r="C15" i="2"/>
  <c r="F16" i="1"/>
  <c r="D16" i="1"/>
  <c r="E16" i="1" s="1"/>
  <c r="D12" i="2" l="1"/>
  <c r="E12" i="2" s="1"/>
  <c r="C16" i="2"/>
  <c r="F17" i="1"/>
  <c r="D17" i="1"/>
  <c r="E17" i="1" s="1"/>
  <c r="F12" i="2" l="1"/>
  <c r="D13" i="2" s="1"/>
  <c r="E13" i="2" s="1"/>
  <c r="H12" i="2" s="1"/>
  <c r="H11" i="2"/>
  <c r="C17" i="2"/>
  <c r="F18" i="1"/>
  <c r="D18" i="1"/>
  <c r="E18" i="1" s="1"/>
  <c r="H6" i="3" l="1"/>
  <c r="F7" i="3"/>
  <c r="F13" i="2"/>
  <c r="D14" i="2" s="1"/>
  <c r="E14" i="2" s="1"/>
  <c r="H13" i="2" s="1"/>
  <c r="C18" i="2"/>
  <c r="F19" i="1"/>
  <c r="D19" i="1"/>
  <c r="E19" i="1" s="1"/>
  <c r="F8" i="3" l="1"/>
  <c r="I15" i="3"/>
  <c r="F14" i="2"/>
  <c r="D15" i="2" s="1"/>
  <c r="E15" i="2" s="1"/>
  <c r="H14" i="2" s="1"/>
  <c r="C19" i="2"/>
  <c r="I18" i="2"/>
  <c r="F20" i="1"/>
  <c r="D20" i="1"/>
  <c r="E20" i="1" s="1"/>
  <c r="H8" i="3" l="1"/>
  <c r="H7" i="3"/>
  <c r="C20" i="2"/>
  <c r="F15" i="2"/>
  <c r="D16" i="2" s="1"/>
  <c r="F21" i="1"/>
  <c r="D21" i="1"/>
  <c r="E21" i="1" s="1"/>
  <c r="F9" i="3" l="1"/>
  <c r="E16" i="2"/>
  <c r="H15" i="2" s="1"/>
  <c r="C21" i="2"/>
  <c r="F22" i="1"/>
  <c r="D22" i="1"/>
  <c r="E22" i="1" s="1"/>
  <c r="F10" i="3" l="1"/>
  <c r="H10" i="3" s="1"/>
  <c r="H9" i="3"/>
  <c r="F16" i="2"/>
  <c r="D17" i="2" s="1"/>
  <c r="E17" i="2" s="1"/>
  <c r="H16" i="2" s="1"/>
  <c r="C22" i="2"/>
  <c r="F23" i="1"/>
  <c r="D23" i="1"/>
  <c r="E23" i="1" s="1"/>
  <c r="F11" i="3" l="1"/>
  <c r="C23" i="2"/>
  <c r="F17" i="2"/>
  <c r="D18" i="2" s="1"/>
  <c r="F24" i="1"/>
  <c r="D24" i="1"/>
  <c r="E24" i="1" s="1"/>
  <c r="F12" i="3" l="1"/>
  <c r="H12" i="3" s="1"/>
  <c r="H11" i="3"/>
  <c r="E18" i="2"/>
  <c r="I8" i="2" s="1"/>
  <c r="C24" i="2"/>
  <c r="F25" i="1"/>
  <c r="D25" i="1"/>
  <c r="E25" i="1" s="1"/>
  <c r="F13" i="3" l="1"/>
  <c r="C25" i="2"/>
  <c r="F18" i="2"/>
  <c r="D19" i="2" s="1"/>
  <c r="F26" i="1"/>
  <c r="D26" i="1"/>
  <c r="E26" i="1" s="1"/>
  <c r="H13" i="3" l="1"/>
  <c r="E19" i="2"/>
  <c r="F19" i="2" s="1"/>
  <c r="D20" i="2" s="1"/>
  <c r="C26" i="2"/>
  <c r="F27" i="1"/>
  <c r="D27" i="1"/>
  <c r="E27" i="1" s="1"/>
  <c r="F14" i="3" l="1"/>
  <c r="C27" i="2"/>
  <c r="E20" i="2"/>
  <c r="F20" i="2" s="1"/>
  <c r="D21" i="2" s="1"/>
  <c r="F28" i="1"/>
  <c r="D28" i="1"/>
  <c r="E28" i="1" s="1"/>
  <c r="I5" i="3" l="1"/>
  <c r="E21" i="2"/>
  <c r="F21" i="2" s="1"/>
  <c r="D22" i="2" s="1"/>
  <c r="C28" i="2"/>
  <c r="F29" i="1"/>
  <c r="D29" i="1"/>
  <c r="E29" i="1" s="1"/>
  <c r="F15" i="3" l="1"/>
  <c r="C29" i="2"/>
  <c r="E22" i="2"/>
  <c r="F22" i="2" s="1"/>
  <c r="D23" i="2" s="1"/>
  <c r="F30" i="1"/>
  <c r="D30" i="1"/>
  <c r="E30" i="1" s="1"/>
  <c r="F16" i="3" l="1"/>
  <c r="F17" i="3" s="1"/>
  <c r="E23" i="2"/>
  <c r="F23" i="2" s="1"/>
  <c r="D24" i="2" s="1"/>
  <c r="C30" i="2"/>
  <c r="F31" i="1"/>
  <c r="D31" i="1"/>
  <c r="E31" i="1" s="1"/>
  <c r="F18" i="3" l="1"/>
  <c r="C31" i="2"/>
  <c r="E24" i="2"/>
  <c r="F24" i="2" s="1"/>
  <c r="D25" i="2" s="1"/>
  <c r="F32" i="1"/>
  <c r="D32" i="1"/>
  <c r="E32" i="1" s="1"/>
  <c r="F19" i="3" l="1"/>
  <c r="E25" i="2"/>
  <c r="F25" i="2" s="1"/>
  <c r="D26" i="2" s="1"/>
  <c r="C32" i="2"/>
  <c r="F33" i="1"/>
  <c r="D33" i="1"/>
  <c r="E33" i="1" s="1"/>
  <c r="F20" i="3" l="1"/>
  <c r="E26" i="2"/>
  <c r="F26" i="2" s="1"/>
  <c r="D27" i="2" s="1"/>
  <c r="C33" i="2"/>
  <c r="F34" i="1"/>
  <c r="D34" i="1"/>
  <c r="E34" i="1" s="1"/>
  <c r="F21" i="3" l="1"/>
  <c r="C34" i="2"/>
  <c r="E27" i="2"/>
  <c r="F27" i="2" s="1"/>
  <c r="D28" i="2" s="1"/>
  <c r="F35" i="1"/>
  <c r="D35" i="1"/>
  <c r="E35" i="1" s="1"/>
  <c r="F22" i="3" l="1"/>
  <c r="F28" i="2"/>
  <c r="D29" i="2" s="1"/>
  <c r="E28" i="2"/>
  <c r="C35" i="2"/>
  <c r="F36" i="1"/>
  <c r="D36" i="1"/>
  <c r="E36" i="1" s="1"/>
  <c r="F23" i="3" l="1"/>
  <c r="F29" i="2"/>
  <c r="D30" i="2" s="1"/>
  <c r="E29" i="2"/>
  <c r="C36" i="2"/>
  <c r="F37" i="1"/>
  <c r="D37" i="1"/>
  <c r="E37" i="1" s="1"/>
  <c r="F24" i="3" l="1"/>
  <c r="C37" i="2"/>
  <c r="E30" i="2"/>
  <c r="F30" i="2" s="1"/>
  <c r="D31" i="2" s="1"/>
  <c r="F38" i="1"/>
  <c r="D38" i="1"/>
  <c r="E38" i="1" s="1"/>
  <c r="F25" i="3" l="1"/>
  <c r="F31" i="2"/>
  <c r="D32" i="2" s="1"/>
  <c r="E31" i="2"/>
  <c r="C38" i="2"/>
  <c r="F39" i="1"/>
  <c r="D39" i="1"/>
  <c r="E39" i="1" s="1"/>
  <c r="F26" i="3" l="1"/>
  <c r="C39" i="2"/>
  <c r="E32" i="2"/>
  <c r="F32" i="2" s="1"/>
  <c r="D33" i="2" s="1"/>
  <c r="F40" i="1"/>
  <c r="D40" i="1"/>
  <c r="E40" i="1" s="1"/>
  <c r="F27" i="3" l="1"/>
  <c r="F33" i="2"/>
  <c r="D34" i="2" s="1"/>
  <c r="E33" i="2"/>
  <c r="C40" i="2"/>
  <c r="F41" i="1"/>
  <c r="D41" i="1"/>
  <c r="E41" i="1" s="1"/>
  <c r="F28" i="3" l="1"/>
  <c r="C41" i="2"/>
  <c r="E34" i="2"/>
  <c r="F34" i="2" s="1"/>
  <c r="D35" i="2" s="1"/>
  <c r="F42" i="1"/>
  <c r="D42" i="1"/>
  <c r="E42" i="1" s="1"/>
  <c r="F29" i="3" l="1"/>
  <c r="E35" i="2"/>
  <c r="F35" i="2" s="1"/>
  <c r="D36" i="2" s="1"/>
  <c r="C42" i="2"/>
  <c r="F43" i="1"/>
  <c r="D43" i="1"/>
  <c r="E43" i="1" s="1"/>
  <c r="F30" i="3" l="1"/>
  <c r="C43" i="2"/>
  <c r="E36" i="2"/>
  <c r="F36" i="2" s="1"/>
  <c r="D37" i="2" s="1"/>
  <c r="F44" i="1"/>
  <c r="D44" i="1"/>
  <c r="E44" i="1" s="1"/>
  <c r="F31" i="3" l="1"/>
  <c r="E37" i="2"/>
  <c r="F37" i="2" s="1"/>
  <c r="D38" i="2" s="1"/>
  <c r="C44" i="2"/>
  <c r="F45" i="1"/>
  <c r="D45" i="1"/>
  <c r="E45" i="1" s="1"/>
  <c r="F32" i="3" l="1"/>
  <c r="C45" i="2"/>
  <c r="E38" i="2"/>
  <c r="F38" i="2" s="1"/>
  <c r="D39" i="2" s="1"/>
  <c r="F46" i="1"/>
  <c r="D46" i="1"/>
  <c r="E46" i="1" s="1"/>
  <c r="F33" i="3" l="1"/>
  <c r="E39" i="2"/>
  <c r="F39" i="2" s="1"/>
  <c r="D40" i="2" s="1"/>
  <c r="C46" i="2"/>
  <c r="F47" i="1"/>
  <c r="D47" i="1"/>
  <c r="E47" i="1" s="1"/>
  <c r="F34" i="3" l="1"/>
  <c r="E40" i="2"/>
  <c r="F40" i="2" s="1"/>
  <c r="D41" i="2" s="1"/>
  <c r="C47" i="2"/>
  <c r="F48" i="1"/>
  <c r="D48" i="1"/>
  <c r="E48" i="1" s="1"/>
  <c r="F35" i="3" l="1"/>
  <c r="C48" i="2"/>
  <c r="E41" i="2"/>
  <c r="F41" i="2" s="1"/>
  <c r="D42" i="2" s="1"/>
  <c r="F49" i="1"/>
  <c r="D49" i="1"/>
  <c r="E49" i="1" s="1"/>
  <c r="F36" i="3" l="1"/>
  <c r="F42" i="2"/>
  <c r="D43" i="2" s="1"/>
  <c r="E42" i="2"/>
  <c r="C49" i="2"/>
  <c r="F50" i="1"/>
  <c r="D50" i="1"/>
  <c r="E50" i="1" s="1"/>
  <c r="F37" i="3" l="1"/>
  <c r="F43" i="2"/>
  <c r="D44" i="2" s="1"/>
  <c r="E43" i="2"/>
  <c r="C50" i="2"/>
  <c r="F51" i="1"/>
  <c r="D51" i="1"/>
  <c r="E51" i="1" s="1"/>
  <c r="F38" i="3" l="1"/>
  <c r="C51" i="2"/>
  <c r="E44" i="2"/>
  <c r="F44" i="2" s="1"/>
  <c r="D45" i="2" s="1"/>
  <c r="F52" i="1"/>
  <c r="D52" i="1"/>
  <c r="E52" i="1" s="1"/>
  <c r="F39" i="3" l="1"/>
  <c r="F45" i="2"/>
  <c r="D46" i="2" s="1"/>
  <c r="E45" i="2"/>
  <c r="C52" i="2"/>
  <c r="F53" i="1"/>
  <c r="D53" i="1"/>
  <c r="E53" i="1" s="1"/>
  <c r="F40" i="3" l="1"/>
  <c r="C53" i="2"/>
  <c r="E46" i="2"/>
  <c r="F46" i="2" s="1"/>
  <c r="D47" i="2" s="1"/>
  <c r="F54" i="1"/>
  <c r="D54" i="1"/>
  <c r="E54" i="1" s="1"/>
  <c r="F41" i="3" l="1"/>
  <c r="F47" i="2"/>
  <c r="D48" i="2" s="1"/>
  <c r="E47" i="2"/>
  <c r="C54" i="2"/>
  <c r="F55" i="1"/>
  <c r="D55" i="1"/>
  <c r="E55" i="1" s="1"/>
  <c r="F42" i="3" l="1"/>
  <c r="C55" i="2"/>
  <c r="E48" i="2"/>
  <c r="F48" i="2" s="1"/>
  <c r="D49" i="2" s="1"/>
  <c r="F56" i="1"/>
  <c r="D56" i="1"/>
  <c r="E56" i="1" s="1"/>
  <c r="F43" i="3" l="1"/>
  <c r="E49" i="2"/>
  <c r="F49" i="2" s="1"/>
  <c r="D50" i="2" s="1"/>
  <c r="C56" i="2"/>
  <c r="F57" i="1"/>
  <c r="D57" i="1"/>
  <c r="E57" i="1" s="1"/>
  <c r="F44" i="3" l="1"/>
  <c r="C57" i="2"/>
  <c r="E50" i="2"/>
  <c r="F50" i="2" s="1"/>
  <c r="D51" i="2" s="1"/>
  <c r="D58" i="1"/>
  <c r="E58" i="1" s="1"/>
  <c r="F58" i="1" s="1"/>
  <c r="F45" i="3" l="1"/>
  <c r="E51" i="2"/>
  <c r="F51" i="2" s="1"/>
  <c r="D52" i="2" s="1"/>
  <c r="C58" i="2"/>
  <c r="F59" i="1"/>
  <c r="D59" i="1"/>
  <c r="E59" i="1" s="1"/>
  <c r="F46" i="3" l="1"/>
  <c r="C59" i="2"/>
  <c r="E52" i="2"/>
  <c r="F52" i="2" s="1"/>
  <c r="D53" i="2" s="1"/>
  <c r="D60" i="1"/>
  <c r="E60" i="1" s="1"/>
  <c r="F60" i="1" s="1"/>
  <c r="F47" i="3" l="1"/>
  <c r="E53" i="2"/>
  <c r="F53" i="2" s="1"/>
  <c r="D54" i="2" s="1"/>
  <c r="C60" i="2"/>
  <c r="F61" i="1"/>
  <c r="D61" i="1"/>
  <c r="E61" i="1" s="1"/>
  <c r="F48" i="3" l="1"/>
  <c r="C61" i="2"/>
  <c r="E54" i="2"/>
  <c r="F54" i="2" s="1"/>
  <c r="D55" i="2" s="1"/>
  <c r="D62" i="1"/>
  <c r="E62" i="1" s="1"/>
  <c r="F62" i="1" s="1"/>
  <c r="F49" i="3" l="1"/>
  <c r="F55" i="2"/>
  <c r="D56" i="2" s="1"/>
  <c r="E55" i="2"/>
  <c r="C62" i="2"/>
  <c r="F63" i="1"/>
  <c r="D63" i="1"/>
  <c r="E63" i="1" s="1"/>
  <c r="F50" i="3" l="1"/>
  <c r="C63" i="2"/>
  <c r="E56" i="2"/>
  <c r="F56" i="2" s="1"/>
  <c r="D57" i="2" s="1"/>
  <c r="F64" i="1"/>
  <c r="D64" i="1"/>
  <c r="E64" i="1" s="1"/>
  <c r="F51" i="3" l="1"/>
  <c r="F57" i="2"/>
  <c r="D58" i="2" s="1"/>
  <c r="E57" i="2"/>
  <c r="C64" i="2"/>
  <c r="F65" i="1"/>
  <c r="D65" i="1"/>
  <c r="E65" i="1" s="1"/>
  <c r="F52" i="3" l="1"/>
  <c r="C65" i="2"/>
  <c r="E58" i="2"/>
  <c r="F58" i="2" s="1"/>
  <c r="D59" i="2" s="1"/>
  <c r="F66" i="1"/>
  <c r="D66" i="1"/>
  <c r="E66" i="1" s="1"/>
  <c r="F53" i="3" l="1"/>
  <c r="F59" i="2"/>
  <c r="D60" i="2" s="1"/>
  <c r="E59" i="2"/>
  <c r="C66" i="2"/>
  <c r="F54" i="3" l="1"/>
  <c r="E60" i="2"/>
  <c r="F60" i="2" s="1"/>
  <c r="D61" i="2" s="1"/>
  <c r="F55" i="3" l="1"/>
  <c r="F61" i="2"/>
  <c r="D62" i="2" s="1"/>
  <c r="E61" i="2"/>
  <c r="F56" i="3" l="1"/>
  <c r="E62" i="2"/>
  <c r="F62" i="2" s="1"/>
  <c r="D63" i="2" s="1"/>
  <c r="F57" i="3" l="1"/>
  <c r="E63" i="2"/>
  <c r="F63" i="2" s="1"/>
  <c r="D64" i="2" s="1"/>
  <c r="F58" i="3" l="1"/>
  <c r="E64" i="2"/>
  <c r="F64" i="2" s="1"/>
  <c r="D65" i="2" s="1"/>
  <c r="F59" i="3" l="1"/>
  <c r="E65" i="2"/>
  <c r="F65" i="2" s="1"/>
  <c r="D66" i="2" s="1"/>
  <c r="F60" i="3" l="1"/>
  <c r="E66" i="2"/>
  <c r="F66" i="2" s="1"/>
  <c r="F61" i="3" l="1"/>
  <c r="F62" i="3" l="1"/>
  <c r="D65" i="3" l="1"/>
  <c r="F63" i="3"/>
</calcChain>
</file>

<file path=xl/sharedStrings.xml><?xml version="1.0" encoding="utf-8"?>
<sst xmlns="http://schemas.openxmlformats.org/spreadsheetml/2006/main" count="20" uniqueCount="7">
  <si>
    <t>anuita</t>
  </si>
  <si>
    <t>Urok</t>
  </si>
  <si>
    <t>Umor</t>
  </si>
  <si>
    <t>Dluh</t>
  </si>
  <si>
    <t>počet sp.</t>
  </si>
  <si>
    <t>Anuita</t>
  </si>
  <si>
    <t>Umor30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</si>
</sst>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2" borderId="0" xfId="0" applyFill="1"/>
    <xf numFmtId="2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C5" zoomScale="160" zoomScaleNormal="160" workbookViewId="0">
      <selection activeCell="K7" sqref="K7:K17"/>
    </sheetView>
  </sheetViews>
  <sheetFormatPr defaultRowHeight="15" x14ac:dyDescent="0.25"/>
  <cols>
    <col min="5" max="5" width="9.140625" style="2"/>
  </cols>
  <sheetData>
    <row r="1" spans="1:11" x14ac:dyDescent="0.25">
      <c r="A1" t="s">
        <v>0</v>
      </c>
      <c r="B1">
        <f>500000*(0.045/12)/(1-1/(1+0.045/12)^(12*5))</f>
        <v>9321.5096207584902</v>
      </c>
    </row>
    <row r="5" spans="1:11" x14ac:dyDescent="0.25">
      <c r="B5" t="s">
        <v>4</v>
      </c>
      <c r="C5" t="s">
        <v>5</v>
      </c>
      <c r="D5" t="s">
        <v>1</v>
      </c>
      <c r="E5" s="2" t="s">
        <v>2</v>
      </c>
      <c r="F5" t="s">
        <v>3</v>
      </c>
    </row>
    <row r="6" spans="1:11" x14ac:dyDescent="0.25">
      <c r="B6">
        <v>0</v>
      </c>
      <c r="F6">
        <v>500000</v>
      </c>
    </row>
    <row r="7" spans="1:11" x14ac:dyDescent="0.25">
      <c r="B7">
        <v>1</v>
      </c>
      <c r="C7">
        <f>B1</f>
        <v>9321.5096207584902</v>
      </c>
      <c r="D7">
        <f>F6*(0.045/12)</f>
        <v>1875</v>
      </c>
      <c r="E7" s="2">
        <f>C7-D7</f>
        <v>7446.5096207584902</v>
      </c>
      <c r="F7">
        <f>F6-E7</f>
        <v>492553.49037924153</v>
      </c>
      <c r="H7">
        <f>E8/E7</f>
        <v>1.0037499999999999</v>
      </c>
      <c r="I7">
        <f>E7 *(H7^12-1)/(H7-1)</f>
        <v>91224.359770858486</v>
      </c>
      <c r="J7">
        <f>D7-D8</f>
        <v>27.924411077844297</v>
      </c>
      <c r="K7">
        <f>J8/J7</f>
        <v>1.0037500000000057</v>
      </c>
    </row>
    <row r="8" spans="1:11" x14ac:dyDescent="0.25">
      <c r="B8">
        <v>2</v>
      </c>
      <c r="C8">
        <f>C7</f>
        <v>9321.5096207584902</v>
      </c>
      <c r="D8">
        <f t="shared" ref="D8:D66" si="0">F7*(0.045/12)</f>
        <v>1847.0755889221557</v>
      </c>
      <c r="E8" s="2">
        <f t="shared" ref="E8:E66" si="1">C8-D8</f>
        <v>7474.4340318363347</v>
      </c>
      <c r="F8">
        <f t="shared" ref="F8:F66" si="2">F7-E8</f>
        <v>485079.05634740519</v>
      </c>
      <c r="H8">
        <f t="shared" ref="H8:H16" si="3">E9/E8</f>
        <v>1.0037500000000001</v>
      </c>
      <c r="I8">
        <f>SUM(E7:E18)</f>
        <v>91224.359770858471</v>
      </c>
      <c r="J8">
        <f t="shared" ref="J8:J18" si="4">D8-D9</f>
        <v>28.029127619386372</v>
      </c>
      <c r="K8">
        <f t="shared" ref="K8:K17" si="5">J9/J8</f>
        <v>1.0037500000000001</v>
      </c>
    </row>
    <row r="9" spans="1:11" x14ac:dyDescent="0.25">
      <c r="B9">
        <v>3</v>
      </c>
      <c r="C9">
        <f t="shared" ref="C9:C66" si="6">C8</f>
        <v>9321.5096207584902</v>
      </c>
      <c r="D9">
        <f t="shared" si="0"/>
        <v>1819.0464613027693</v>
      </c>
      <c r="E9" s="2">
        <f t="shared" si="1"/>
        <v>7502.4631594557213</v>
      </c>
      <c r="F9">
        <f t="shared" si="2"/>
        <v>477576.59318794945</v>
      </c>
      <c r="H9">
        <f t="shared" si="3"/>
        <v>1.0037499999999999</v>
      </c>
      <c r="J9">
        <f t="shared" si="4"/>
        <v>28.134236847959073</v>
      </c>
      <c r="K9">
        <f t="shared" si="5"/>
        <v>1.0037499999999917</v>
      </c>
    </row>
    <row r="10" spans="1:11" x14ac:dyDescent="0.25">
      <c r="B10">
        <v>4</v>
      </c>
      <c r="C10">
        <f t="shared" si="6"/>
        <v>9321.5096207584902</v>
      </c>
      <c r="D10">
        <f t="shared" si="0"/>
        <v>1790.9122244548103</v>
      </c>
      <c r="E10" s="2">
        <f t="shared" si="1"/>
        <v>7530.5973963036795</v>
      </c>
      <c r="F10">
        <f t="shared" si="2"/>
        <v>470045.99579164578</v>
      </c>
      <c r="H10">
        <f t="shared" si="3"/>
        <v>1.0037500000000001</v>
      </c>
      <c r="J10">
        <f t="shared" si="4"/>
        <v>28.239740236138687</v>
      </c>
      <c r="K10">
        <f t="shared" si="5"/>
        <v>1.003749999999999</v>
      </c>
    </row>
    <row r="11" spans="1:11" x14ac:dyDescent="0.25">
      <c r="B11">
        <v>5</v>
      </c>
      <c r="C11">
        <f t="shared" si="6"/>
        <v>9321.5096207584902</v>
      </c>
      <c r="D11">
        <f t="shared" si="0"/>
        <v>1762.6724842186716</v>
      </c>
      <c r="E11" s="2">
        <f t="shared" si="1"/>
        <v>7558.8371365398189</v>
      </c>
      <c r="F11">
        <f t="shared" si="2"/>
        <v>462487.15865510597</v>
      </c>
      <c r="H11">
        <f t="shared" si="3"/>
        <v>1.0037499999999999</v>
      </c>
      <c r="J11">
        <f t="shared" si="4"/>
        <v>28.345639262024179</v>
      </c>
      <c r="K11">
        <f t="shared" si="5"/>
        <v>1.0037500000000072</v>
      </c>
    </row>
    <row r="12" spans="1:11" x14ac:dyDescent="0.25">
      <c r="B12">
        <v>6</v>
      </c>
      <c r="C12">
        <f t="shared" si="6"/>
        <v>9321.5096207584902</v>
      </c>
      <c r="D12">
        <f t="shared" si="0"/>
        <v>1734.3268449566474</v>
      </c>
      <c r="E12" s="2">
        <f t="shared" si="1"/>
        <v>7587.1827758018426</v>
      </c>
      <c r="F12">
        <f t="shared" si="2"/>
        <v>454899.97587930411</v>
      </c>
      <c r="H12">
        <f t="shared" si="3"/>
        <v>1.0037500000000001</v>
      </c>
      <c r="J12">
        <f t="shared" si="4"/>
        <v>28.451935409256976</v>
      </c>
      <c r="K12">
        <f t="shared" si="5"/>
        <v>1.0037499999999988</v>
      </c>
    </row>
    <row r="13" spans="1:11" x14ac:dyDescent="0.25">
      <c r="B13">
        <v>7</v>
      </c>
      <c r="C13">
        <f t="shared" si="6"/>
        <v>9321.5096207584902</v>
      </c>
      <c r="D13">
        <f t="shared" si="0"/>
        <v>1705.8749095473904</v>
      </c>
      <c r="E13" s="2">
        <f t="shared" si="1"/>
        <v>7615.6347112110998</v>
      </c>
      <c r="F13">
        <f t="shared" si="2"/>
        <v>447284.34116809303</v>
      </c>
      <c r="H13">
        <f t="shared" si="3"/>
        <v>1.0037500000000001</v>
      </c>
      <c r="J13">
        <f t="shared" si="4"/>
        <v>28.558630167041656</v>
      </c>
      <c r="K13">
        <f t="shared" si="5"/>
        <v>1.0037499999999979</v>
      </c>
    </row>
    <row r="14" spans="1:11" x14ac:dyDescent="0.25">
      <c r="B14">
        <v>8</v>
      </c>
      <c r="C14">
        <f t="shared" si="6"/>
        <v>9321.5096207584902</v>
      </c>
      <c r="D14">
        <f t="shared" si="0"/>
        <v>1677.3162793803488</v>
      </c>
      <c r="E14" s="2">
        <f t="shared" si="1"/>
        <v>7644.1933413781417</v>
      </c>
      <c r="F14">
        <f t="shared" si="2"/>
        <v>439640.14782671491</v>
      </c>
      <c r="H14">
        <f t="shared" si="3"/>
        <v>1.0037499999999999</v>
      </c>
      <c r="J14">
        <f t="shared" si="4"/>
        <v>28.665725030168005</v>
      </c>
      <c r="K14">
        <f t="shared" si="5"/>
        <v>1.0037499999999961</v>
      </c>
    </row>
    <row r="15" spans="1:11" x14ac:dyDescent="0.25">
      <c r="B15">
        <v>9</v>
      </c>
      <c r="C15">
        <f t="shared" si="6"/>
        <v>9321.5096207584902</v>
      </c>
      <c r="D15">
        <f t="shared" si="0"/>
        <v>1648.6505543501808</v>
      </c>
      <c r="E15" s="2">
        <f t="shared" si="1"/>
        <v>7672.8590664083094</v>
      </c>
      <c r="F15">
        <f t="shared" si="2"/>
        <v>431967.2887603066</v>
      </c>
      <c r="H15">
        <f>E16/E15</f>
        <v>1.0037499999999999</v>
      </c>
      <c r="J15">
        <f t="shared" si="4"/>
        <v>28.773221499031024</v>
      </c>
      <c r="K15">
        <f t="shared" si="5"/>
        <v>1.0037500000000048</v>
      </c>
    </row>
    <row r="16" spans="1:11" x14ac:dyDescent="0.25">
      <c r="B16">
        <v>10</v>
      </c>
      <c r="C16">
        <f t="shared" si="6"/>
        <v>9321.5096207584902</v>
      </c>
      <c r="D16">
        <f t="shared" si="0"/>
        <v>1619.8773328511497</v>
      </c>
      <c r="E16" s="2">
        <f t="shared" si="1"/>
        <v>7701.6322879073405</v>
      </c>
      <c r="F16">
        <f t="shared" si="2"/>
        <v>424265.65647239925</v>
      </c>
      <c r="H16">
        <f t="shared" si="3"/>
        <v>1.0037500000000001</v>
      </c>
      <c r="J16">
        <f t="shared" si="4"/>
        <v>28.88112107965253</v>
      </c>
      <c r="K16">
        <f t="shared" si="5"/>
        <v>1.0037499999999979</v>
      </c>
    </row>
    <row r="17" spans="2:11" x14ac:dyDescent="0.25">
      <c r="B17">
        <v>11</v>
      </c>
      <c r="C17">
        <f t="shared" si="6"/>
        <v>9321.5096207584902</v>
      </c>
      <c r="D17">
        <f t="shared" si="0"/>
        <v>1590.9962117714972</v>
      </c>
      <c r="E17" s="2">
        <f t="shared" si="1"/>
        <v>7730.5134089869935</v>
      </c>
      <c r="F17">
        <f t="shared" si="2"/>
        <v>416535.14306341228</v>
      </c>
      <c r="J17">
        <f t="shared" si="4"/>
        <v>28.989425283701166</v>
      </c>
      <c r="K17">
        <f t="shared" si="5"/>
        <v>1.0037500000000033</v>
      </c>
    </row>
    <row r="18" spans="2:11" x14ac:dyDescent="0.25">
      <c r="B18">
        <v>12</v>
      </c>
      <c r="C18">
        <f t="shared" si="6"/>
        <v>9321.5096207584902</v>
      </c>
      <c r="D18">
        <f t="shared" si="0"/>
        <v>1562.006786487796</v>
      </c>
      <c r="E18" s="2">
        <f t="shared" si="1"/>
        <v>7759.5028342706937</v>
      </c>
      <c r="F18">
        <f t="shared" si="2"/>
        <v>408775.64022914157</v>
      </c>
      <c r="H18" t="s">
        <v>6</v>
      </c>
      <c r="I18">
        <f>C18/(1+0.045/12)^(60-29)</f>
        <v>8300.3029771972142</v>
      </c>
      <c r="J18">
        <f t="shared" si="4"/>
        <v>29.098135628515138</v>
      </c>
    </row>
    <row r="19" spans="2:11" x14ac:dyDescent="0.25">
      <c r="B19">
        <v>13</v>
      </c>
      <c r="C19">
        <f t="shared" si="6"/>
        <v>9321.5096207584902</v>
      </c>
      <c r="D19">
        <f t="shared" si="0"/>
        <v>1532.9086508592809</v>
      </c>
      <c r="E19" s="2">
        <f t="shared" si="1"/>
        <v>7788.6009698992093</v>
      </c>
      <c r="F19">
        <f t="shared" si="2"/>
        <v>400987.03925924236</v>
      </c>
    </row>
    <row r="20" spans="2:11" x14ac:dyDescent="0.25">
      <c r="B20">
        <v>14</v>
      </c>
      <c r="C20">
        <f t="shared" si="6"/>
        <v>9321.5096207584902</v>
      </c>
      <c r="D20">
        <f t="shared" si="0"/>
        <v>1503.7013972221589</v>
      </c>
      <c r="E20" s="2">
        <f t="shared" si="1"/>
        <v>7817.8082235363308</v>
      </c>
      <c r="F20">
        <f t="shared" si="2"/>
        <v>393169.23103570601</v>
      </c>
    </row>
    <row r="21" spans="2:11" x14ac:dyDescent="0.25">
      <c r="B21">
        <v>15</v>
      </c>
      <c r="C21">
        <f t="shared" si="6"/>
        <v>9321.5096207584902</v>
      </c>
      <c r="D21">
        <f t="shared" si="0"/>
        <v>1474.3846163838975</v>
      </c>
      <c r="E21" s="2">
        <f t="shared" si="1"/>
        <v>7847.1250043745931</v>
      </c>
      <c r="F21">
        <f t="shared" si="2"/>
        <v>385322.10603133141</v>
      </c>
    </row>
    <row r="22" spans="2:11" x14ac:dyDescent="0.25">
      <c r="B22">
        <v>16</v>
      </c>
      <c r="C22">
        <f t="shared" si="6"/>
        <v>9321.5096207584902</v>
      </c>
      <c r="D22">
        <f t="shared" si="0"/>
        <v>1444.9578976174928</v>
      </c>
      <c r="E22" s="2">
        <f t="shared" si="1"/>
        <v>7876.5517231409976</v>
      </c>
      <c r="F22">
        <f t="shared" si="2"/>
        <v>377445.55430819042</v>
      </c>
    </row>
    <row r="23" spans="2:11" x14ac:dyDescent="0.25">
      <c r="B23">
        <v>17</v>
      </c>
      <c r="C23">
        <f t="shared" si="6"/>
        <v>9321.5096207584902</v>
      </c>
      <c r="D23">
        <f t="shared" si="0"/>
        <v>1415.4208286557141</v>
      </c>
      <c r="E23" s="2">
        <f t="shared" si="1"/>
        <v>7906.0887921027761</v>
      </c>
      <c r="F23">
        <f t="shared" si="2"/>
        <v>369539.46551608766</v>
      </c>
    </row>
    <row r="24" spans="2:11" x14ac:dyDescent="0.25">
      <c r="B24">
        <v>18</v>
      </c>
      <c r="C24">
        <f t="shared" si="6"/>
        <v>9321.5096207584902</v>
      </c>
      <c r="D24">
        <f t="shared" si="0"/>
        <v>1385.7729956853286</v>
      </c>
      <c r="E24" s="2">
        <f t="shared" si="1"/>
        <v>7935.7366250731611</v>
      </c>
      <c r="F24">
        <f t="shared" si="2"/>
        <v>361603.72889101447</v>
      </c>
    </row>
    <row r="25" spans="2:11" x14ac:dyDescent="0.25">
      <c r="B25">
        <v>19</v>
      </c>
      <c r="C25">
        <f t="shared" si="6"/>
        <v>9321.5096207584902</v>
      </c>
      <c r="D25">
        <f t="shared" si="0"/>
        <v>1356.0139833413043</v>
      </c>
      <c r="E25" s="2">
        <f t="shared" si="1"/>
        <v>7965.4956374171861</v>
      </c>
      <c r="F25">
        <f t="shared" si="2"/>
        <v>353638.23325359728</v>
      </c>
    </row>
    <row r="26" spans="2:11" x14ac:dyDescent="0.25">
      <c r="B26">
        <v>20</v>
      </c>
      <c r="C26">
        <f t="shared" si="6"/>
        <v>9321.5096207584902</v>
      </c>
      <c r="D26">
        <f t="shared" si="0"/>
        <v>1326.1433747009899</v>
      </c>
      <c r="E26" s="2">
        <f t="shared" si="1"/>
        <v>7995.3662460575006</v>
      </c>
      <c r="F26">
        <f t="shared" si="2"/>
        <v>345642.86700753978</v>
      </c>
    </row>
    <row r="27" spans="2:11" x14ac:dyDescent="0.25">
      <c r="B27">
        <v>21</v>
      </c>
      <c r="C27">
        <f t="shared" si="6"/>
        <v>9321.5096207584902</v>
      </c>
      <c r="D27">
        <f t="shared" si="0"/>
        <v>1296.1607512782741</v>
      </c>
      <c r="E27" s="2">
        <f t="shared" si="1"/>
        <v>8025.3488694802163</v>
      </c>
      <c r="F27">
        <f t="shared" si="2"/>
        <v>337617.51813805959</v>
      </c>
    </row>
    <row r="28" spans="2:11" x14ac:dyDescent="0.25">
      <c r="B28">
        <v>22</v>
      </c>
      <c r="C28">
        <f t="shared" si="6"/>
        <v>9321.5096207584902</v>
      </c>
      <c r="D28">
        <f t="shared" si="0"/>
        <v>1266.0656930177233</v>
      </c>
      <c r="E28" s="2">
        <f t="shared" si="1"/>
        <v>8055.4439277407673</v>
      </c>
      <c r="F28">
        <f t="shared" si="2"/>
        <v>329562.07421031879</v>
      </c>
    </row>
    <row r="29" spans="2:11" x14ac:dyDescent="0.25">
      <c r="B29">
        <v>23</v>
      </c>
      <c r="C29">
        <f t="shared" si="6"/>
        <v>9321.5096207584902</v>
      </c>
      <c r="D29">
        <f t="shared" si="0"/>
        <v>1235.8577782886955</v>
      </c>
      <c r="E29" s="2">
        <f t="shared" si="1"/>
        <v>8085.6518424697952</v>
      </c>
      <c r="F29">
        <f t="shared" si="2"/>
        <v>321476.42236784898</v>
      </c>
    </row>
    <row r="30" spans="2:11" x14ac:dyDescent="0.25">
      <c r="B30">
        <v>24</v>
      </c>
      <c r="C30">
        <f t="shared" si="6"/>
        <v>9321.5096207584902</v>
      </c>
      <c r="D30">
        <f t="shared" si="0"/>
        <v>1205.5365838794337</v>
      </c>
      <c r="E30" s="2">
        <f t="shared" si="1"/>
        <v>8115.973036879057</v>
      </c>
      <c r="F30">
        <f t="shared" si="2"/>
        <v>313360.44933096995</v>
      </c>
    </row>
    <row r="31" spans="2:11" x14ac:dyDescent="0.25">
      <c r="B31">
        <v>25</v>
      </c>
      <c r="C31">
        <f t="shared" si="6"/>
        <v>9321.5096207584902</v>
      </c>
      <c r="D31">
        <f t="shared" si="0"/>
        <v>1175.1016849911373</v>
      </c>
      <c r="E31" s="2">
        <f t="shared" si="1"/>
        <v>8146.4079357673527</v>
      </c>
      <c r="F31">
        <f t="shared" si="2"/>
        <v>305214.04139520257</v>
      </c>
    </row>
    <row r="32" spans="2:11" x14ac:dyDescent="0.25">
      <c r="B32">
        <v>26</v>
      </c>
      <c r="C32">
        <f t="shared" si="6"/>
        <v>9321.5096207584902</v>
      </c>
      <c r="D32">
        <f t="shared" si="0"/>
        <v>1144.5526552320096</v>
      </c>
      <c r="E32" s="2">
        <f t="shared" si="1"/>
        <v>8176.9569655264804</v>
      </c>
      <c r="F32">
        <f t="shared" si="2"/>
        <v>297037.08442967606</v>
      </c>
    </row>
    <row r="33" spans="2:6" x14ac:dyDescent="0.25">
      <c r="B33">
        <v>27</v>
      </c>
      <c r="C33">
        <f t="shared" si="6"/>
        <v>9321.5096207584902</v>
      </c>
      <c r="D33">
        <f t="shared" si="0"/>
        <v>1113.8890666112852</v>
      </c>
      <c r="E33" s="2">
        <f t="shared" si="1"/>
        <v>8207.6205541472045</v>
      </c>
      <c r="F33">
        <f t="shared" si="2"/>
        <v>288829.46387552883</v>
      </c>
    </row>
    <row r="34" spans="2:6" x14ac:dyDescent="0.25">
      <c r="B34">
        <v>28</v>
      </c>
      <c r="C34">
        <f t="shared" si="6"/>
        <v>9321.5096207584902</v>
      </c>
      <c r="D34">
        <f t="shared" si="0"/>
        <v>1083.110489533233</v>
      </c>
      <c r="E34" s="2">
        <f t="shared" si="1"/>
        <v>8238.3991312252565</v>
      </c>
      <c r="F34">
        <f t="shared" si="2"/>
        <v>280591.06474430359</v>
      </c>
    </row>
    <row r="35" spans="2:6" x14ac:dyDescent="0.25">
      <c r="B35">
        <v>29</v>
      </c>
      <c r="C35">
        <f t="shared" si="6"/>
        <v>9321.5096207584902</v>
      </c>
      <c r="D35">
        <f t="shared" si="0"/>
        <v>1052.2164927911383</v>
      </c>
      <c r="E35" s="2">
        <f t="shared" si="1"/>
        <v>8269.2931279673521</v>
      </c>
      <c r="F35">
        <f t="shared" si="2"/>
        <v>272321.77161633625</v>
      </c>
    </row>
    <row r="36" spans="2:6" x14ac:dyDescent="0.25">
      <c r="B36">
        <v>30</v>
      </c>
      <c r="C36">
        <f t="shared" si="6"/>
        <v>9321.5096207584902</v>
      </c>
      <c r="D36">
        <f t="shared" si="0"/>
        <v>1021.2066435612609</v>
      </c>
      <c r="E36" s="2">
        <f t="shared" si="1"/>
        <v>8300.3029771972288</v>
      </c>
      <c r="F36">
        <f t="shared" si="2"/>
        <v>264021.46863913903</v>
      </c>
    </row>
    <row r="37" spans="2:6" x14ac:dyDescent="0.25">
      <c r="B37">
        <v>31</v>
      </c>
      <c r="C37">
        <f t="shared" si="6"/>
        <v>9321.5096207584902</v>
      </c>
      <c r="D37">
        <f t="shared" si="0"/>
        <v>990.08050739677128</v>
      </c>
      <c r="E37" s="2">
        <f t="shared" si="1"/>
        <v>8331.4291133617189</v>
      </c>
      <c r="F37">
        <f t="shared" si="2"/>
        <v>255690.03952577731</v>
      </c>
    </row>
    <row r="38" spans="2:6" x14ac:dyDescent="0.25">
      <c r="B38">
        <v>32</v>
      </c>
      <c r="C38">
        <f t="shared" si="6"/>
        <v>9321.5096207584902</v>
      </c>
      <c r="D38">
        <f t="shared" si="0"/>
        <v>958.83764822166484</v>
      </c>
      <c r="E38" s="2">
        <f t="shared" si="1"/>
        <v>8362.6719725368257</v>
      </c>
      <c r="F38">
        <f t="shared" si="2"/>
        <v>247327.36755324047</v>
      </c>
    </row>
    <row r="39" spans="2:6" x14ac:dyDescent="0.25">
      <c r="B39">
        <v>33</v>
      </c>
      <c r="C39">
        <f t="shared" si="6"/>
        <v>9321.5096207584902</v>
      </c>
      <c r="D39">
        <f t="shared" si="0"/>
        <v>927.47762832465173</v>
      </c>
      <c r="E39" s="2">
        <f t="shared" si="1"/>
        <v>8394.0319924338382</v>
      </c>
      <c r="F39">
        <f t="shared" si="2"/>
        <v>238933.33556080665</v>
      </c>
    </row>
    <row r="40" spans="2:6" x14ac:dyDescent="0.25">
      <c r="B40">
        <v>34</v>
      </c>
      <c r="C40">
        <f t="shared" si="6"/>
        <v>9321.5096207584902</v>
      </c>
      <c r="D40">
        <f t="shared" si="0"/>
        <v>896.0000083530249</v>
      </c>
      <c r="E40" s="2">
        <f t="shared" si="1"/>
        <v>8425.5096124054653</v>
      </c>
      <c r="F40">
        <f t="shared" si="2"/>
        <v>230507.82594840118</v>
      </c>
    </row>
    <row r="41" spans="2:6" x14ac:dyDescent="0.25">
      <c r="B41">
        <v>35</v>
      </c>
      <c r="C41">
        <f t="shared" si="6"/>
        <v>9321.5096207584902</v>
      </c>
      <c r="D41">
        <f t="shared" si="0"/>
        <v>864.40434730650441</v>
      </c>
      <c r="E41" s="2">
        <f t="shared" si="1"/>
        <v>8457.1052734519853</v>
      </c>
      <c r="F41">
        <f t="shared" si="2"/>
        <v>222050.7206749492</v>
      </c>
    </row>
    <row r="42" spans="2:6" x14ac:dyDescent="0.25">
      <c r="B42">
        <v>36</v>
      </c>
      <c r="C42">
        <f t="shared" si="6"/>
        <v>9321.5096207584902</v>
      </c>
      <c r="D42">
        <f t="shared" si="0"/>
        <v>832.69020253105953</v>
      </c>
      <c r="E42" s="2">
        <f t="shared" si="1"/>
        <v>8488.819418227431</v>
      </c>
      <c r="F42">
        <f t="shared" si="2"/>
        <v>213561.90125672176</v>
      </c>
    </row>
    <row r="43" spans="2:6" x14ac:dyDescent="0.25">
      <c r="B43">
        <v>37</v>
      </c>
      <c r="C43">
        <f t="shared" si="6"/>
        <v>9321.5096207584902</v>
      </c>
      <c r="D43">
        <f t="shared" si="0"/>
        <v>800.85712971270652</v>
      </c>
      <c r="E43" s="2">
        <f t="shared" si="1"/>
        <v>8520.6524910457829</v>
      </c>
      <c r="F43">
        <f t="shared" si="2"/>
        <v>205041.24876567596</v>
      </c>
    </row>
    <row r="44" spans="2:6" x14ac:dyDescent="0.25">
      <c r="B44">
        <v>38</v>
      </c>
      <c r="C44">
        <f t="shared" si="6"/>
        <v>9321.5096207584902</v>
      </c>
      <c r="D44">
        <f t="shared" si="0"/>
        <v>768.90468287128488</v>
      </c>
      <c r="E44" s="2">
        <f t="shared" si="1"/>
        <v>8552.6049378872049</v>
      </c>
      <c r="F44">
        <f t="shared" si="2"/>
        <v>196488.64382778876</v>
      </c>
    </row>
    <row r="45" spans="2:6" x14ac:dyDescent="0.25">
      <c r="B45">
        <v>39</v>
      </c>
      <c r="C45">
        <f t="shared" si="6"/>
        <v>9321.5096207584902</v>
      </c>
      <c r="D45">
        <f t="shared" si="0"/>
        <v>736.8324143542078</v>
      </c>
      <c r="E45" s="2">
        <f t="shared" si="1"/>
        <v>8584.6772064042816</v>
      </c>
      <c r="F45">
        <f t="shared" si="2"/>
        <v>187903.96662138449</v>
      </c>
    </row>
    <row r="46" spans="2:6" x14ac:dyDescent="0.25">
      <c r="B46">
        <v>40</v>
      </c>
      <c r="C46">
        <f t="shared" si="6"/>
        <v>9321.5096207584902</v>
      </c>
      <c r="D46">
        <f t="shared" si="0"/>
        <v>704.63987483019184</v>
      </c>
      <c r="E46" s="2">
        <f t="shared" si="1"/>
        <v>8616.8697459282976</v>
      </c>
      <c r="F46">
        <f t="shared" si="2"/>
        <v>179287.09687545619</v>
      </c>
    </row>
    <row r="47" spans="2:6" x14ac:dyDescent="0.25">
      <c r="B47">
        <v>41</v>
      </c>
      <c r="C47">
        <f t="shared" si="6"/>
        <v>9321.5096207584902</v>
      </c>
      <c r="D47">
        <f t="shared" si="0"/>
        <v>672.32661328296069</v>
      </c>
      <c r="E47" s="2">
        <f t="shared" si="1"/>
        <v>8649.1830074755289</v>
      </c>
      <c r="F47">
        <f t="shared" si="2"/>
        <v>170637.91386798065</v>
      </c>
    </row>
    <row r="48" spans="2:6" x14ac:dyDescent="0.25">
      <c r="B48">
        <v>42</v>
      </c>
      <c r="C48">
        <f t="shared" si="6"/>
        <v>9321.5096207584902</v>
      </c>
      <c r="D48">
        <f t="shared" si="0"/>
        <v>639.89217700492736</v>
      </c>
      <c r="E48" s="2">
        <f t="shared" si="1"/>
        <v>8681.6174437535628</v>
      </c>
      <c r="F48">
        <f t="shared" si="2"/>
        <v>161956.2964242271</v>
      </c>
    </row>
    <row r="49" spans="2:6" x14ac:dyDescent="0.25">
      <c r="B49">
        <v>43</v>
      </c>
      <c r="C49">
        <f t="shared" si="6"/>
        <v>9321.5096207584902</v>
      </c>
      <c r="D49">
        <f t="shared" si="0"/>
        <v>607.3361115908516</v>
      </c>
      <c r="E49" s="2">
        <f t="shared" si="1"/>
        <v>8714.1735091676383</v>
      </c>
      <c r="F49">
        <f t="shared" si="2"/>
        <v>153242.12291505944</v>
      </c>
    </row>
    <row r="50" spans="2:6" x14ac:dyDescent="0.25">
      <c r="B50">
        <v>44</v>
      </c>
      <c r="C50">
        <f t="shared" si="6"/>
        <v>9321.5096207584902</v>
      </c>
      <c r="D50">
        <f t="shared" si="0"/>
        <v>574.65796093147287</v>
      </c>
      <c r="E50" s="2">
        <f t="shared" si="1"/>
        <v>8746.851659827018</v>
      </c>
      <c r="F50">
        <f t="shared" si="2"/>
        <v>144495.27125523242</v>
      </c>
    </row>
    <row r="51" spans="2:6" x14ac:dyDescent="0.25">
      <c r="B51">
        <v>45</v>
      </c>
      <c r="C51">
        <f t="shared" si="6"/>
        <v>9321.5096207584902</v>
      </c>
      <c r="D51">
        <f t="shared" si="0"/>
        <v>541.85726720712159</v>
      </c>
      <c r="E51" s="2">
        <f t="shared" si="1"/>
        <v>8779.6523535513679</v>
      </c>
      <c r="F51">
        <f t="shared" si="2"/>
        <v>135715.61890168107</v>
      </c>
    </row>
    <row r="52" spans="2:6" x14ac:dyDescent="0.25">
      <c r="B52">
        <v>46</v>
      </c>
      <c r="C52">
        <f t="shared" si="6"/>
        <v>9321.5096207584902</v>
      </c>
      <c r="D52">
        <f t="shared" si="0"/>
        <v>508.93357088130398</v>
      </c>
      <c r="E52" s="2">
        <f t="shared" si="1"/>
        <v>8812.576049877187</v>
      </c>
      <c r="F52">
        <f t="shared" si="2"/>
        <v>126903.04285180388</v>
      </c>
    </row>
    <row r="53" spans="2:6" x14ac:dyDescent="0.25">
      <c r="B53">
        <v>47</v>
      </c>
      <c r="C53">
        <f t="shared" si="6"/>
        <v>9321.5096207584902</v>
      </c>
      <c r="D53">
        <f t="shared" si="0"/>
        <v>475.88641069426455</v>
      </c>
      <c r="E53" s="2">
        <f t="shared" si="1"/>
        <v>8845.6232100642264</v>
      </c>
      <c r="F53">
        <f t="shared" si="2"/>
        <v>118057.41964173966</v>
      </c>
    </row>
    <row r="54" spans="2:6" x14ac:dyDescent="0.25">
      <c r="B54">
        <v>48</v>
      </c>
      <c r="C54">
        <f t="shared" si="6"/>
        <v>9321.5096207584902</v>
      </c>
      <c r="D54">
        <f t="shared" si="0"/>
        <v>442.71532365652371</v>
      </c>
      <c r="E54" s="2">
        <f t="shared" si="1"/>
        <v>8878.7942971019656</v>
      </c>
      <c r="F54">
        <f t="shared" si="2"/>
        <v>109178.62534463769</v>
      </c>
    </row>
    <row r="55" spans="2:6" x14ac:dyDescent="0.25">
      <c r="B55">
        <v>49</v>
      </c>
      <c r="C55">
        <f t="shared" si="6"/>
        <v>9321.5096207584902</v>
      </c>
      <c r="D55">
        <f t="shared" si="0"/>
        <v>409.41984504239133</v>
      </c>
      <c r="E55" s="2">
        <f t="shared" si="1"/>
        <v>8912.0897757160983</v>
      </c>
      <c r="F55">
        <f t="shared" si="2"/>
        <v>100266.53556892159</v>
      </c>
    </row>
    <row r="56" spans="2:6" x14ac:dyDescent="0.25">
      <c r="B56">
        <v>50</v>
      </c>
      <c r="C56">
        <f t="shared" si="6"/>
        <v>9321.5096207584902</v>
      </c>
      <c r="D56">
        <f t="shared" si="0"/>
        <v>375.99950838345598</v>
      </c>
      <c r="E56" s="2">
        <f t="shared" si="1"/>
        <v>8945.5101123750337</v>
      </c>
      <c r="F56">
        <f t="shared" si="2"/>
        <v>91321.025456546558</v>
      </c>
    </row>
    <row r="57" spans="2:6" x14ac:dyDescent="0.25">
      <c r="B57">
        <v>51</v>
      </c>
      <c r="C57">
        <f t="shared" si="6"/>
        <v>9321.5096207584902</v>
      </c>
      <c r="D57">
        <f t="shared" si="0"/>
        <v>342.45384546204957</v>
      </c>
      <c r="E57" s="2">
        <f t="shared" si="1"/>
        <v>8979.0557752964414</v>
      </c>
      <c r="F57">
        <f t="shared" si="2"/>
        <v>82341.969681250121</v>
      </c>
    </row>
    <row r="58" spans="2:6" x14ac:dyDescent="0.25">
      <c r="B58">
        <v>52</v>
      </c>
      <c r="C58">
        <f t="shared" si="6"/>
        <v>9321.5096207584902</v>
      </c>
      <c r="D58">
        <f t="shared" si="0"/>
        <v>308.78238630468792</v>
      </c>
      <c r="E58" s="2">
        <f t="shared" si="1"/>
        <v>9012.7272344538014</v>
      </c>
      <c r="F58">
        <f t="shared" si="2"/>
        <v>73329.242446796314</v>
      </c>
    </row>
    <row r="59" spans="2:6" x14ac:dyDescent="0.25">
      <c r="B59">
        <v>53</v>
      </c>
      <c r="C59">
        <f t="shared" si="6"/>
        <v>9321.5096207584902</v>
      </c>
      <c r="D59">
        <f t="shared" si="0"/>
        <v>274.98465917548617</v>
      </c>
      <c r="E59" s="2">
        <f t="shared" si="1"/>
        <v>9046.5249615830035</v>
      </c>
      <c r="F59">
        <f t="shared" si="2"/>
        <v>64282.71748521331</v>
      </c>
    </row>
    <row r="60" spans="2:6" x14ac:dyDescent="0.25">
      <c r="B60">
        <v>54</v>
      </c>
      <c r="C60">
        <f t="shared" si="6"/>
        <v>9321.5096207584902</v>
      </c>
      <c r="D60">
        <f t="shared" si="0"/>
        <v>241.06019056954992</v>
      </c>
      <c r="E60" s="2">
        <f t="shared" si="1"/>
        <v>9080.4494301889408</v>
      </c>
      <c r="F60">
        <f t="shared" si="2"/>
        <v>55202.268055024368</v>
      </c>
    </row>
    <row r="61" spans="2:6" x14ac:dyDescent="0.25">
      <c r="B61">
        <v>55</v>
      </c>
      <c r="C61">
        <f t="shared" si="6"/>
        <v>9321.5096207584902</v>
      </c>
      <c r="D61">
        <f t="shared" si="0"/>
        <v>207.00850520634137</v>
      </c>
      <c r="E61" s="2">
        <f t="shared" si="1"/>
        <v>9114.5011155521497</v>
      </c>
      <c r="F61">
        <f t="shared" si="2"/>
        <v>46087.766939472218</v>
      </c>
    </row>
    <row r="62" spans="2:6" x14ac:dyDescent="0.25">
      <c r="B62">
        <v>56</v>
      </c>
      <c r="C62">
        <f t="shared" si="6"/>
        <v>9321.5096207584902</v>
      </c>
      <c r="D62">
        <f t="shared" si="0"/>
        <v>172.82912602302082</v>
      </c>
      <c r="E62" s="2">
        <f t="shared" si="1"/>
        <v>9148.6804947354685</v>
      </c>
      <c r="F62">
        <f t="shared" si="2"/>
        <v>36939.086444736749</v>
      </c>
    </row>
    <row r="63" spans="2:6" x14ac:dyDescent="0.25">
      <c r="B63">
        <v>57</v>
      </c>
      <c r="C63">
        <f t="shared" si="6"/>
        <v>9321.5096207584902</v>
      </c>
      <c r="D63">
        <f t="shared" si="0"/>
        <v>138.52157416776279</v>
      </c>
      <c r="E63" s="2">
        <f t="shared" si="1"/>
        <v>9182.9880465907281</v>
      </c>
      <c r="F63">
        <f t="shared" si="2"/>
        <v>27756.098398146023</v>
      </c>
    </row>
    <row r="64" spans="2:6" x14ac:dyDescent="0.25">
      <c r="B64">
        <v>58</v>
      </c>
      <c r="C64">
        <f t="shared" si="6"/>
        <v>9321.5096207584902</v>
      </c>
      <c r="D64">
        <f t="shared" si="0"/>
        <v>104.08536899304758</v>
      </c>
      <c r="E64" s="2">
        <f t="shared" si="1"/>
        <v>9217.424251765442</v>
      </c>
      <c r="F64">
        <f t="shared" si="2"/>
        <v>18538.674146380581</v>
      </c>
    </row>
    <row r="65" spans="2:6" x14ac:dyDescent="0.25">
      <c r="B65">
        <v>59</v>
      </c>
      <c r="C65">
        <f t="shared" si="6"/>
        <v>9321.5096207584902</v>
      </c>
      <c r="D65">
        <f t="shared" si="0"/>
        <v>69.520028048927173</v>
      </c>
      <c r="E65" s="2">
        <f t="shared" si="1"/>
        <v>9251.9895927095622</v>
      </c>
      <c r="F65">
        <f t="shared" si="2"/>
        <v>9286.6845536710189</v>
      </c>
    </row>
    <row r="66" spans="2:6" x14ac:dyDescent="0.25">
      <c r="B66">
        <v>60</v>
      </c>
      <c r="C66">
        <f t="shared" si="6"/>
        <v>9321.5096207584902</v>
      </c>
      <c r="D66">
        <f t="shared" si="0"/>
        <v>34.825067076266322</v>
      </c>
      <c r="E66" s="2">
        <f t="shared" si="1"/>
        <v>9286.6845536822239</v>
      </c>
      <c r="F66" s="1">
        <f t="shared" si="2"/>
        <v>-1.1204974725842476E-8</v>
      </c>
    </row>
    <row r="69" spans="2:6" x14ac:dyDescent="0.25">
      <c r="D69">
        <f>SUM(D7:D66)</f>
        <v>59290.577245498229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M12" sqref="M12"/>
    </sheetView>
  </sheetViews>
  <sheetFormatPr defaultRowHeight="15" x14ac:dyDescent="0.25"/>
  <cols>
    <col min="5" max="5" width="9.140625" style="2"/>
  </cols>
  <sheetData>
    <row r="1" spans="1:9" x14ac:dyDescent="0.25">
      <c r="A1" t="s">
        <v>0</v>
      </c>
      <c r="B1">
        <f>500000*(0.045/12)/(1-1/(1+0.045/12)^(12*5))</f>
        <v>9321.5096207584902</v>
      </c>
      <c r="D1">
        <f>1/(1+0.045/24)^2*(1-1/(1+0.045/24)^(24*5)/((1-1/(1+0.045/24)^2)))</f>
        <v>-211.78677891205891</v>
      </c>
      <c r="F1">
        <f>1/(1+0.045/24)^2</f>
        <v>0.99626052056947167</v>
      </c>
    </row>
    <row r="2" spans="1:9" x14ac:dyDescent="0.25">
      <c r="B2">
        <f>F6/D1</f>
        <v>-2360.865029292584</v>
      </c>
      <c r="F2">
        <f>1-1/(1+0.045/24)^(24*5)</f>
        <v>0.2013155367545999</v>
      </c>
      <c r="H2">
        <f>F1*F2/F3</f>
        <v>53.633861389504737</v>
      </c>
    </row>
    <row r="3" spans="1:9" x14ac:dyDescent="0.25">
      <c r="F3">
        <f>1-1/(1+0.045/24)^2</f>
        <v>3.7394794305283252E-3</v>
      </c>
      <c r="H3">
        <f>F6/H2</f>
        <v>9322.4688106801459</v>
      </c>
    </row>
    <row r="5" spans="1:9" x14ac:dyDescent="0.25">
      <c r="B5" t="s">
        <v>4</v>
      </c>
      <c r="C5" t="s">
        <v>5</v>
      </c>
      <c r="D5" t="s">
        <v>1</v>
      </c>
      <c r="E5" s="2" t="s">
        <v>2</v>
      </c>
      <c r="F5" t="s">
        <v>3</v>
      </c>
    </row>
    <row r="6" spans="1:9" x14ac:dyDescent="0.25">
      <c r="B6">
        <v>0</v>
      </c>
      <c r="F6">
        <v>500000</v>
      </c>
    </row>
    <row r="7" spans="1:9" x14ac:dyDescent="0.25">
      <c r="B7">
        <v>1</v>
      </c>
      <c r="C7">
        <f>H3</f>
        <v>9322.4688106801459</v>
      </c>
      <c r="D7">
        <f>F6*((1+0.045/24)^2-1)</f>
        <v>1876.7578125000739</v>
      </c>
      <c r="E7" s="2">
        <f>C7-D7</f>
        <v>7445.7109981800722</v>
      </c>
      <c r="F7">
        <f>F6-E7</f>
        <v>492554.28900181991</v>
      </c>
      <c r="H7">
        <f>E8/E7</f>
        <v>1.0037535156250001</v>
      </c>
      <c r="I7">
        <f>E7 *(H7^12-1)/(H7-1)</f>
        <v>91216.347549484693</v>
      </c>
    </row>
    <row r="8" spans="1:9" x14ac:dyDescent="0.25">
      <c r="B8">
        <v>2</v>
      </c>
      <c r="C8">
        <f>C7</f>
        <v>9322.4688106801459</v>
      </c>
      <c r="D8">
        <f t="shared" ref="D8:D66" si="0">F7*((1+0.045/24)^2-1)</f>
        <v>1848.8102199291695</v>
      </c>
      <c r="E8" s="2">
        <f t="shared" ref="E8:E66" si="1">C8-D8</f>
        <v>7473.6585907509761</v>
      </c>
      <c r="F8">
        <f t="shared" ref="F8:F66" si="2">F7-E8</f>
        <v>485080.63041106891</v>
      </c>
      <c r="H8">
        <f t="shared" ref="H8:H16" si="3">E9/E8</f>
        <v>1.0037535156250001</v>
      </c>
      <c r="I8">
        <f>SUM(E7:E18)</f>
        <v>91216.34754948609</v>
      </c>
    </row>
    <row r="9" spans="1:9" x14ac:dyDescent="0.25">
      <c r="B9">
        <v>3</v>
      </c>
      <c r="C9">
        <f t="shared" ref="C9:C66" si="4">C8</f>
        <v>9322.4688106801459</v>
      </c>
      <c r="D9">
        <f t="shared" si="0"/>
        <v>1820.7577256328691</v>
      </c>
      <c r="E9" s="2">
        <f t="shared" si="1"/>
        <v>7501.7110850472764</v>
      </c>
      <c r="F9">
        <f t="shared" si="2"/>
        <v>477578.91932602163</v>
      </c>
      <c r="H9">
        <f t="shared" si="3"/>
        <v>1.0037535156250004</v>
      </c>
    </row>
    <row r="10" spans="1:9" x14ac:dyDescent="0.25">
      <c r="B10">
        <v>4</v>
      </c>
      <c r="C10">
        <f t="shared" si="4"/>
        <v>9322.4688106801459</v>
      </c>
      <c r="D10">
        <f t="shared" si="0"/>
        <v>1792.5999358609072</v>
      </c>
      <c r="E10" s="2">
        <f t="shared" si="1"/>
        <v>7529.868874819239</v>
      </c>
      <c r="F10">
        <f t="shared" si="2"/>
        <v>470049.05045120238</v>
      </c>
      <c r="H10">
        <f t="shared" si="3"/>
        <v>1.0037535156250001</v>
      </c>
    </row>
    <row r="11" spans="1:9" x14ac:dyDescent="0.25">
      <c r="B11">
        <v>5</v>
      </c>
      <c r="C11">
        <f t="shared" si="4"/>
        <v>9322.4688106801459</v>
      </c>
      <c r="D11">
        <f t="shared" si="0"/>
        <v>1764.3364553850708</v>
      </c>
      <c r="E11" s="2">
        <f t="shared" si="1"/>
        <v>7558.1323552950753</v>
      </c>
      <c r="F11">
        <f t="shared" si="2"/>
        <v>462490.91809590731</v>
      </c>
      <c r="H11">
        <f t="shared" si="3"/>
        <v>1.0037535156250001</v>
      </c>
    </row>
    <row r="12" spans="1:9" x14ac:dyDescent="0.25">
      <c r="B12">
        <v>6</v>
      </c>
      <c r="C12">
        <f t="shared" si="4"/>
        <v>9322.4688106801459</v>
      </c>
      <c r="D12">
        <f t="shared" si="0"/>
        <v>1735.9668874936517</v>
      </c>
      <c r="E12" s="2">
        <f t="shared" si="1"/>
        <v>7586.5019231864944</v>
      </c>
      <c r="F12">
        <f t="shared" si="2"/>
        <v>454904.41617272084</v>
      </c>
      <c r="H12">
        <f t="shared" si="3"/>
        <v>1.0037535156250001</v>
      </c>
    </row>
    <row r="13" spans="1:9" x14ac:dyDescent="0.25">
      <c r="B13">
        <v>7</v>
      </c>
      <c r="C13">
        <f t="shared" si="4"/>
        <v>9322.4688106801459</v>
      </c>
      <c r="D13">
        <f t="shared" si="0"/>
        <v>1707.4908339858775</v>
      </c>
      <c r="E13" s="2">
        <f t="shared" si="1"/>
        <v>7614.9779766942684</v>
      </c>
      <c r="F13">
        <f t="shared" si="2"/>
        <v>447289.43819602655</v>
      </c>
      <c r="H13">
        <f t="shared" si="3"/>
        <v>1.0037535156250001</v>
      </c>
    </row>
    <row r="14" spans="1:9" x14ac:dyDescent="0.25">
      <c r="B14">
        <v>8</v>
      </c>
      <c r="C14">
        <f t="shared" si="4"/>
        <v>9322.4688106801459</v>
      </c>
      <c r="D14">
        <f t="shared" si="0"/>
        <v>1678.9078951663237</v>
      </c>
      <c r="E14" s="2">
        <f t="shared" si="1"/>
        <v>7643.5609155138227</v>
      </c>
      <c r="F14">
        <f t="shared" si="2"/>
        <v>439645.87728051271</v>
      </c>
      <c r="H14">
        <f t="shared" si="3"/>
        <v>1.0037535156250001</v>
      </c>
    </row>
    <row r="15" spans="1:9" x14ac:dyDescent="0.25">
      <c r="B15">
        <v>9</v>
      </c>
      <c r="C15">
        <f t="shared" si="4"/>
        <v>9322.4688106801459</v>
      </c>
      <c r="D15">
        <f t="shared" si="0"/>
        <v>1650.2176698393018</v>
      </c>
      <c r="E15" s="2">
        <f t="shared" si="1"/>
        <v>7672.2511408408445</v>
      </c>
      <c r="F15">
        <f t="shared" si="2"/>
        <v>431973.62613967189</v>
      </c>
      <c r="H15">
        <f>E16/E15</f>
        <v>1.0037535156250001</v>
      </c>
    </row>
    <row r="16" spans="1:9" x14ac:dyDescent="0.25">
      <c r="B16">
        <v>10</v>
      </c>
      <c r="C16">
        <f t="shared" si="4"/>
        <v>9322.4688106801459</v>
      </c>
      <c r="D16">
        <f t="shared" si="0"/>
        <v>1621.4197553032307</v>
      </c>
      <c r="E16" s="2">
        <f t="shared" si="1"/>
        <v>7701.049055376915</v>
      </c>
      <c r="F16">
        <f t="shared" si="2"/>
        <v>424272.57708429499</v>
      </c>
      <c r="H16">
        <f t="shared" si="3"/>
        <v>1.0037535156250001</v>
      </c>
    </row>
    <row r="17" spans="2:9" x14ac:dyDescent="0.25">
      <c r="B17">
        <v>11</v>
      </c>
      <c r="C17">
        <f t="shared" si="4"/>
        <v>9322.4688106801459</v>
      </c>
      <c r="D17">
        <f t="shared" si="0"/>
        <v>1592.5137473449809</v>
      </c>
      <c r="E17" s="2">
        <f t="shared" si="1"/>
        <v>7729.9550633351646</v>
      </c>
      <c r="F17">
        <f t="shared" si="2"/>
        <v>416542.6220209598</v>
      </c>
    </row>
    <row r="18" spans="2:9" x14ac:dyDescent="0.25">
      <c r="B18">
        <v>12</v>
      </c>
      <c r="C18">
        <f t="shared" si="4"/>
        <v>9322.4688106801459</v>
      </c>
      <c r="D18">
        <f t="shared" si="0"/>
        <v>1563.4992402342032</v>
      </c>
      <c r="E18" s="2">
        <f t="shared" si="1"/>
        <v>7758.9695704459427</v>
      </c>
      <c r="F18">
        <f t="shared" si="2"/>
        <v>408783.65245051385</v>
      </c>
      <c r="H18" t="s">
        <v>6</v>
      </c>
      <c r="I18">
        <f>C18/(1+0.045/12)^(60-29)</f>
        <v>8301.1570842341989</v>
      </c>
    </row>
    <row r="19" spans="2:9" x14ac:dyDescent="0.25">
      <c r="B19">
        <v>13</v>
      </c>
      <c r="C19">
        <f t="shared" si="4"/>
        <v>9322.4688106801459</v>
      </c>
      <c r="D19">
        <f t="shared" si="0"/>
        <v>1534.3758267176338</v>
      </c>
      <c r="E19" s="2">
        <f t="shared" si="1"/>
        <v>7788.0929839625123</v>
      </c>
      <c r="F19">
        <f t="shared" si="2"/>
        <v>400995.55946655135</v>
      </c>
    </row>
    <row r="20" spans="2:9" x14ac:dyDescent="0.25">
      <c r="B20">
        <v>14</v>
      </c>
      <c r="C20">
        <f t="shared" si="4"/>
        <v>9322.4688106801459</v>
      </c>
      <c r="D20">
        <f t="shared" si="0"/>
        <v>1505.1430980133764</v>
      </c>
      <c r="E20" s="2">
        <f t="shared" si="1"/>
        <v>7817.3257126667695</v>
      </c>
      <c r="F20">
        <f t="shared" si="2"/>
        <v>393178.23375388456</v>
      </c>
    </row>
    <row r="21" spans="2:9" x14ac:dyDescent="0.25">
      <c r="B21">
        <v>15</v>
      </c>
      <c r="C21">
        <f t="shared" si="4"/>
        <v>9322.4688106801459</v>
      </c>
      <c r="D21">
        <f t="shared" si="0"/>
        <v>1475.8006438051661</v>
      </c>
      <c r="E21" s="2">
        <f t="shared" si="1"/>
        <v>7846.6681668749798</v>
      </c>
      <c r="F21">
        <f t="shared" si="2"/>
        <v>385331.56558700959</v>
      </c>
    </row>
    <row r="22" spans="2:9" x14ac:dyDescent="0.25">
      <c r="B22">
        <v>16</v>
      </c>
      <c r="C22">
        <f t="shared" si="4"/>
        <v>9322.4688106801459</v>
      </c>
      <c r="D22">
        <f t="shared" si="0"/>
        <v>1446.3480522366096</v>
      </c>
      <c r="E22" s="2">
        <f t="shared" si="1"/>
        <v>7876.120758443536</v>
      </c>
      <c r="F22">
        <f t="shared" si="2"/>
        <v>377455.44482856605</v>
      </c>
    </row>
    <row r="23" spans="2:9" x14ac:dyDescent="0.25">
      <c r="B23">
        <v>17</v>
      </c>
      <c r="C23">
        <f t="shared" si="4"/>
        <v>9322.4688106801459</v>
      </c>
      <c r="D23">
        <f t="shared" si="0"/>
        <v>1416.784909905404</v>
      </c>
      <c r="E23" s="2">
        <f t="shared" si="1"/>
        <v>7905.6839007747421</v>
      </c>
      <c r="F23">
        <f t="shared" si="2"/>
        <v>369549.7609277913</v>
      </c>
    </row>
    <row r="24" spans="2:9" x14ac:dyDescent="0.25">
      <c r="B24">
        <v>18</v>
      </c>
      <c r="C24">
        <f t="shared" si="4"/>
        <v>9322.4688106801459</v>
      </c>
      <c r="D24">
        <f t="shared" si="0"/>
        <v>1387.1108018575337</v>
      </c>
      <c r="E24" s="2">
        <f t="shared" si="1"/>
        <v>7935.3580088226117</v>
      </c>
      <c r="F24">
        <f t="shared" si="2"/>
        <v>361614.4029189687</v>
      </c>
    </row>
    <row r="25" spans="2:9" x14ac:dyDescent="0.25">
      <c r="B25">
        <v>19</v>
      </c>
      <c r="C25">
        <f t="shared" si="4"/>
        <v>9322.4688106801459</v>
      </c>
      <c r="D25">
        <f t="shared" si="0"/>
        <v>1357.325311581448</v>
      </c>
      <c r="E25" s="2">
        <f t="shared" si="1"/>
        <v>7965.1434990986982</v>
      </c>
      <c r="F25">
        <f t="shared" si="2"/>
        <v>353649.25941986998</v>
      </c>
    </row>
    <row r="26" spans="2:9" x14ac:dyDescent="0.25">
      <c r="B26">
        <v>20</v>
      </c>
      <c r="C26">
        <f t="shared" si="4"/>
        <v>9322.4688106801459</v>
      </c>
      <c r="D26">
        <f t="shared" si="0"/>
        <v>1327.4280210022127</v>
      </c>
      <c r="E26" s="2">
        <f t="shared" si="1"/>
        <v>7995.0407896779334</v>
      </c>
      <c r="F26">
        <f t="shared" si="2"/>
        <v>345654.21863019204</v>
      </c>
    </row>
    <row r="27" spans="2:9" x14ac:dyDescent="0.25">
      <c r="B27">
        <v>21</v>
      </c>
      <c r="C27">
        <f t="shared" si="4"/>
        <v>9322.4688106801459</v>
      </c>
      <c r="D27">
        <f t="shared" si="0"/>
        <v>1297.418510475643</v>
      </c>
      <c r="E27" s="2">
        <f t="shared" si="1"/>
        <v>8025.0503002045025</v>
      </c>
      <c r="F27">
        <f t="shared" si="2"/>
        <v>337629.16832998756</v>
      </c>
    </row>
    <row r="28" spans="2:9" x14ac:dyDescent="0.25">
      <c r="B28">
        <v>22</v>
      </c>
      <c r="C28">
        <f t="shared" si="4"/>
        <v>9322.4688106801459</v>
      </c>
      <c r="D28">
        <f t="shared" si="0"/>
        <v>1267.2963587824133</v>
      </c>
      <c r="E28" s="2">
        <f t="shared" si="1"/>
        <v>8055.1724518977326</v>
      </c>
      <c r="F28">
        <f t="shared" si="2"/>
        <v>329573.9958780898</v>
      </c>
    </row>
    <row r="29" spans="2:9" x14ac:dyDescent="0.25">
      <c r="B29">
        <v>23</v>
      </c>
      <c r="C29">
        <f t="shared" si="4"/>
        <v>9322.4688106801459</v>
      </c>
      <c r="D29">
        <f t="shared" si="0"/>
        <v>1237.0611431221444</v>
      </c>
      <c r="E29" s="2">
        <f t="shared" si="1"/>
        <v>8085.4076675580018</v>
      </c>
      <c r="F29">
        <f t="shared" si="2"/>
        <v>321488.5882105318</v>
      </c>
    </row>
    <row r="30" spans="2:9" x14ac:dyDescent="0.25">
      <c r="B30">
        <v>24</v>
      </c>
      <c r="C30">
        <f t="shared" si="4"/>
        <v>9322.4688106801459</v>
      </c>
      <c r="D30">
        <f t="shared" si="0"/>
        <v>1206.7124391074694</v>
      </c>
      <c r="E30" s="2">
        <f t="shared" si="1"/>
        <v>8115.7563715726765</v>
      </c>
      <c r="F30">
        <f t="shared" si="2"/>
        <v>313372.83183895913</v>
      </c>
    </row>
    <row r="31" spans="2:9" x14ac:dyDescent="0.25">
      <c r="B31">
        <v>25</v>
      </c>
      <c r="C31">
        <f t="shared" si="4"/>
        <v>9322.4688106801459</v>
      </c>
      <c r="D31">
        <f t="shared" si="0"/>
        <v>1176.2498207580768</v>
      </c>
      <c r="E31" s="2">
        <f t="shared" si="1"/>
        <v>8146.2189899220693</v>
      </c>
      <c r="F31">
        <f t="shared" si="2"/>
        <v>305226.61284903705</v>
      </c>
    </row>
    <row r="32" spans="2:9" x14ac:dyDescent="0.25">
      <c r="B32">
        <v>26</v>
      </c>
      <c r="C32">
        <f t="shared" si="4"/>
        <v>9322.4688106801459</v>
      </c>
      <c r="D32">
        <f t="shared" si="0"/>
        <v>1145.6728604947314</v>
      </c>
      <c r="E32" s="2">
        <f t="shared" si="1"/>
        <v>8176.7959501854148</v>
      </c>
      <c r="F32">
        <f t="shared" si="2"/>
        <v>297049.81689885166</v>
      </c>
    </row>
    <row r="33" spans="2:6" x14ac:dyDescent="0.25">
      <c r="B33">
        <v>27</v>
      </c>
      <c r="C33">
        <f t="shared" si="4"/>
        <v>9322.4688106801459</v>
      </c>
      <c r="D33">
        <f t="shared" si="0"/>
        <v>1114.9811291332726</v>
      </c>
      <c r="E33" s="2">
        <f t="shared" si="1"/>
        <v>8207.4876815468742</v>
      </c>
      <c r="F33">
        <f t="shared" si="2"/>
        <v>288842.32921730477</v>
      </c>
    </row>
    <row r="34" spans="2:6" x14ac:dyDescent="0.25">
      <c r="B34">
        <v>28</v>
      </c>
      <c r="C34">
        <f t="shared" si="4"/>
        <v>9322.4688106801459</v>
      </c>
      <c r="D34">
        <f t="shared" si="0"/>
        <v>1084.1741958785901</v>
      </c>
      <c r="E34" s="2">
        <f t="shared" si="1"/>
        <v>8238.2946148015562</v>
      </c>
      <c r="F34">
        <f t="shared" si="2"/>
        <v>280604.03460250323</v>
      </c>
    </row>
    <row r="35" spans="2:6" x14ac:dyDescent="0.25">
      <c r="B35">
        <v>29</v>
      </c>
      <c r="C35">
        <f t="shared" si="4"/>
        <v>9322.4688106801459</v>
      </c>
      <c r="D35">
        <f t="shared" si="0"/>
        <v>1053.251628318578</v>
      </c>
      <c r="E35" s="2">
        <f t="shared" si="1"/>
        <v>8269.2171823615681</v>
      </c>
      <c r="F35">
        <f t="shared" si="2"/>
        <v>272334.81742014166</v>
      </c>
    </row>
    <row r="36" spans="2:6" x14ac:dyDescent="0.25">
      <c r="B36">
        <v>30</v>
      </c>
      <c r="C36">
        <f t="shared" si="4"/>
        <v>9322.4688106801459</v>
      </c>
      <c r="D36">
        <f t="shared" si="0"/>
        <v>1022.2129924180641</v>
      </c>
      <c r="E36" s="2">
        <f t="shared" si="1"/>
        <v>8300.2558182620814</v>
      </c>
      <c r="F36">
        <f t="shared" si="2"/>
        <v>264034.5616018796</v>
      </c>
    </row>
    <row r="37" spans="2:6" x14ac:dyDescent="0.25">
      <c r="B37">
        <v>31</v>
      </c>
      <c r="C37">
        <f t="shared" si="4"/>
        <v>9322.4688106801459</v>
      </c>
      <c r="D37">
        <f t="shared" si="0"/>
        <v>991.05785251271914</v>
      </c>
      <c r="E37" s="2">
        <f t="shared" si="1"/>
        <v>8331.4109581674275</v>
      </c>
      <c r="F37">
        <f t="shared" si="2"/>
        <v>255703.15064371217</v>
      </c>
    </row>
    <row r="38" spans="2:6" x14ac:dyDescent="0.25">
      <c r="B38">
        <v>32</v>
      </c>
      <c r="C38">
        <f t="shared" si="4"/>
        <v>9322.4688106801459</v>
      </c>
      <c r="D38">
        <f t="shared" si="0"/>
        <v>959.78577130294025</v>
      </c>
      <c r="E38" s="2">
        <f t="shared" si="1"/>
        <v>8362.6830393772052</v>
      </c>
      <c r="F38">
        <f t="shared" si="2"/>
        <v>247340.46760433496</v>
      </c>
    </row>
    <row r="39" spans="2:6" x14ac:dyDescent="0.25">
      <c r="B39">
        <v>33</v>
      </c>
      <c r="C39">
        <f t="shared" si="4"/>
        <v>9322.4688106801459</v>
      </c>
      <c r="D39">
        <f t="shared" si="0"/>
        <v>928.39630984771418</v>
      </c>
      <c r="E39" s="2">
        <f t="shared" si="1"/>
        <v>8394.0725008324316</v>
      </c>
      <c r="F39">
        <f t="shared" si="2"/>
        <v>238946.39510350252</v>
      </c>
    </row>
    <row r="40" spans="2:6" x14ac:dyDescent="0.25">
      <c r="B40">
        <v>34</v>
      </c>
      <c r="C40">
        <f t="shared" si="4"/>
        <v>9322.4688106801459</v>
      </c>
      <c r="D40">
        <f t="shared" si="0"/>
        <v>896.8890275584555</v>
      </c>
      <c r="E40" s="2">
        <f t="shared" si="1"/>
        <v>8425.5797831216896</v>
      </c>
      <c r="F40">
        <f t="shared" si="2"/>
        <v>230520.81532038085</v>
      </c>
    </row>
    <row r="41" spans="2:6" x14ac:dyDescent="0.25">
      <c r="B41">
        <v>35</v>
      </c>
      <c r="C41">
        <f t="shared" si="4"/>
        <v>9322.4688106801459</v>
      </c>
      <c r="D41">
        <f t="shared" si="0"/>
        <v>865.26348219282295</v>
      </c>
      <c r="E41" s="2">
        <f t="shared" si="1"/>
        <v>8457.2053284873236</v>
      </c>
      <c r="F41">
        <f t="shared" si="2"/>
        <v>222063.60999189352</v>
      </c>
    </row>
    <row r="42" spans="2:6" x14ac:dyDescent="0.25">
      <c r="B42">
        <v>36</v>
      </c>
      <c r="C42">
        <f t="shared" si="4"/>
        <v>9322.4688106801459</v>
      </c>
      <c r="D42">
        <f t="shared" si="0"/>
        <v>833.51922984851126</v>
      </c>
      <c r="E42" s="2">
        <f t="shared" si="1"/>
        <v>8488.9495808316351</v>
      </c>
      <c r="F42">
        <f t="shared" si="2"/>
        <v>213574.66041106189</v>
      </c>
    </row>
    <row r="43" spans="2:6" x14ac:dyDescent="0.25">
      <c r="B43">
        <v>37</v>
      </c>
      <c r="C43">
        <f t="shared" si="4"/>
        <v>9322.4688106801459</v>
      </c>
      <c r="D43">
        <f t="shared" si="0"/>
        <v>801.65582495702131</v>
      </c>
      <c r="E43" s="2">
        <f t="shared" si="1"/>
        <v>8520.8129857231252</v>
      </c>
      <c r="F43">
        <f t="shared" si="2"/>
        <v>205053.84742533875</v>
      </c>
    </row>
    <row r="44" spans="2:6" x14ac:dyDescent="0.25">
      <c r="B44">
        <v>38</v>
      </c>
      <c r="C44">
        <f t="shared" si="4"/>
        <v>9322.4688106801459</v>
      </c>
      <c r="D44">
        <f t="shared" si="0"/>
        <v>769.67282027740532</v>
      </c>
      <c r="E44" s="2">
        <f t="shared" si="1"/>
        <v>8552.7959904027412</v>
      </c>
      <c r="F44">
        <f t="shared" si="2"/>
        <v>196501.051434936</v>
      </c>
    </row>
    <row r="45" spans="2:6" x14ac:dyDescent="0.25">
      <c r="B45">
        <v>39</v>
      </c>
      <c r="C45">
        <f t="shared" si="4"/>
        <v>9322.4688106801459</v>
      </c>
      <c r="D45">
        <f t="shared" si="0"/>
        <v>737.56976688998998</v>
      </c>
      <c r="E45" s="2">
        <f t="shared" si="1"/>
        <v>8584.8990437901557</v>
      </c>
      <c r="F45">
        <f t="shared" si="2"/>
        <v>187916.15239114585</v>
      </c>
    </row>
    <row r="46" spans="2:6" x14ac:dyDescent="0.25">
      <c r="B46">
        <v>40</v>
      </c>
      <c r="C46">
        <f t="shared" si="4"/>
        <v>9322.4688106801459</v>
      </c>
      <c r="D46">
        <f t="shared" si="0"/>
        <v>705.34621419007487</v>
      </c>
      <c r="E46" s="2">
        <f t="shared" si="1"/>
        <v>8617.1225964900714</v>
      </c>
      <c r="F46">
        <f t="shared" si="2"/>
        <v>179299.02979465577</v>
      </c>
    </row>
    <row r="47" spans="2:6" x14ac:dyDescent="0.25">
      <c r="B47">
        <v>41</v>
      </c>
      <c r="C47">
        <f t="shared" si="4"/>
        <v>9322.4688106801459</v>
      </c>
      <c r="D47">
        <f t="shared" si="0"/>
        <v>673.00170988160744</v>
      </c>
      <c r="E47" s="2">
        <f t="shared" si="1"/>
        <v>8649.467100798538</v>
      </c>
      <c r="F47">
        <f t="shared" si="2"/>
        <v>170649.56269385724</v>
      </c>
    </row>
    <row r="48" spans="2:6" x14ac:dyDescent="0.25">
      <c r="B48">
        <v>42</v>
      </c>
      <c r="C48">
        <f t="shared" si="4"/>
        <v>9322.4688106801459</v>
      </c>
      <c r="D48">
        <f t="shared" si="0"/>
        <v>640.53579997083546</v>
      </c>
      <c r="E48" s="2">
        <f t="shared" si="1"/>
        <v>8681.9330107093101</v>
      </c>
      <c r="F48">
        <f t="shared" si="2"/>
        <v>161967.62968314794</v>
      </c>
    </row>
    <row r="49" spans="2:6" x14ac:dyDescent="0.25">
      <c r="B49">
        <v>43</v>
      </c>
      <c r="C49">
        <f t="shared" si="4"/>
        <v>9322.4688106801459</v>
      </c>
      <c r="D49">
        <f t="shared" si="0"/>
        <v>607.94802875993355</v>
      </c>
      <c r="E49" s="2">
        <f t="shared" si="1"/>
        <v>8714.5207819202114</v>
      </c>
      <c r="F49">
        <f t="shared" si="2"/>
        <v>153253.10890122774</v>
      </c>
    </row>
    <row r="50" spans="2:6" x14ac:dyDescent="0.25">
      <c r="B50">
        <v>44</v>
      </c>
      <c r="C50">
        <f t="shared" si="4"/>
        <v>9322.4688106801459</v>
      </c>
      <c r="D50">
        <f t="shared" si="0"/>
        <v>575.23793884060751</v>
      </c>
      <c r="E50" s="2">
        <f t="shared" si="1"/>
        <v>8747.2308718395379</v>
      </c>
      <c r="F50">
        <f t="shared" si="2"/>
        <v>144505.8780293882</v>
      </c>
    </row>
    <row r="51" spans="2:6" x14ac:dyDescent="0.25">
      <c r="B51">
        <v>45</v>
      </c>
      <c r="C51">
        <f t="shared" si="4"/>
        <v>9322.4688106801459</v>
      </c>
      <c r="D51">
        <f t="shared" si="0"/>
        <v>542.40507108767417</v>
      </c>
      <c r="E51" s="2">
        <f t="shared" si="1"/>
        <v>8780.0637395924714</v>
      </c>
      <c r="F51">
        <f t="shared" si="2"/>
        <v>135725.81428979573</v>
      </c>
    </row>
    <row r="52" spans="2:6" x14ac:dyDescent="0.25">
      <c r="B52">
        <v>46</v>
      </c>
      <c r="C52">
        <f t="shared" si="4"/>
        <v>9322.4688106801459</v>
      </c>
      <c r="D52">
        <f t="shared" si="0"/>
        <v>509.44896465261661</v>
      </c>
      <c r="E52" s="2">
        <f t="shared" si="1"/>
        <v>8813.0198460275296</v>
      </c>
      <c r="F52">
        <f t="shared" si="2"/>
        <v>126912.7944437682</v>
      </c>
    </row>
    <row r="53" spans="2:6" x14ac:dyDescent="0.25">
      <c r="B53">
        <v>47</v>
      </c>
      <c r="C53">
        <f t="shared" si="4"/>
        <v>9322.4688106801459</v>
      </c>
      <c r="D53">
        <f t="shared" si="0"/>
        <v>476.36915695711588</v>
      </c>
      <c r="E53" s="2">
        <f t="shared" si="1"/>
        <v>8846.0996537230294</v>
      </c>
      <c r="F53">
        <f t="shared" si="2"/>
        <v>118066.69479004518</v>
      </c>
    </row>
    <row r="54" spans="2:6" x14ac:dyDescent="0.25">
      <c r="B54">
        <v>48</v>
      </c>
      <c r="C54">
        <f t="shared" si="4"/>
        <v>9322.4688106801459</v>
      </c>
      <c r="D54">
        <f t="shared" si="0"/>
        <v>443.16518368655812</v>
      </c>
      <c r="E54" s="2">
        <f t="shared" si="1"/>
        <v>8879.3036269935874</v>
      </c>
      <c r="F54">
        <f t="shared" si="2"/>
        <v>109187.39116305159</v>
      </c>
    </row>
    <row r="55" spans="2:6" x14ac:dyDescent="0.25">
      <c r="B55">
        <v>49</v>
      </c>
      <c r="C55">
        <f t="shared" si="4"/>
        <v>9322.4688106801459</v>
      </c>
      <c r="D55">
        <f t="shared" si="0"/>
        <v>409.83657878351721</v>
      </c>
      <c r="E55" s="2">
        <f t="shared" si="1"/>
        <v>8912.6322318966286</v>
      </c>
      <c r="F55">
        <f t="shared" si="2"/>
        <v>100274.75893115497</v>
      </c>
    </row>
    <row r="56" spans="2:6" x14ac:dyDescent="0.25">
      <c r="B56">
        <v>50</v>
      </c>
      <c r="C56">
        <f t="shared" si="4"/>
        <v>9322.4688106801459</v>
      </c>
      <c r="D56">
        <f t="shared" si="0"/>
        <v>376.38287444121329</v>
      </c>
      <c r="E56" s="2">
        <f t="shared" si="1"/>
        <v>8946.0859362389328</v>
      </c>
      <c r="F56">
        <f t="shared" si="2"/>
        <v>91328.672994916036</v>
      </c>
    </row>
    <row r="57" spans="2:6" x14ac:dyDescent="0.25">
      <c r="B57">
        <v>51</v>
      </c>
      <c r="C57">
        <f t="shared" si="4"/>
        <v>9322.4688106801459</v>
      </c>
      <c r="D57">
        <f t="shared" si="0"/>
        <v>342.80360109694641</v>
      </c>
      <c r="E57" s="2">
        <f t="shared" si="1"/>
        <v>8979.6652095831996</v>
      </c>
      <c r="F57">
        <f t="shared" si="2"/>
        <v>82349.00778533284</v>
      </c>
    </row>
    <row r="58" spans="2:6" x14ac:dyDescent="0.25">
      <c r="B58">
        <v>52</v>
      </c>
      <c r="C58">
        <f t="shared" si="4"/>
        <v>9322.4688106801459</v>
      </c>
      <c r="D58">
        <f t="shared" si="0"/>
        <v>309.09828742550565</v>
      </c>
      <c r="E58" s="2">
        <f t="shared" si="1"/>
        <v>9013.3705232546399</v>
      </c>
      <c r="F58">
        <f t="shared" si="2"/>
        <v>73335.637262078206</v>
      </c>
    </row>
    <row r="59" spans="2:6" x14ac:dyDescent="0.25">
      <c r="B59">
        <v>53</v>
      </c>
      <c r="C59">
        <f t="shared" si="4"/>
        <v>9322.4688106801459</v>
      </c>
      <c r="D59">
        <f t="shared" si="0"/>
        <v>275.26646033255361</v>
      </c>
      <c r="E59" s="2">
        <f t="shared" si="1"/>
        <v>9047.2023503475921</v>
      </c>
      <c r="F59">
        <f t="shared" si="2"/>
        <v>64288.434911730612</v>
      </c>
    </row>
    <row r="60" spans="2:6" x14ac:dyDescent="0.25">
      <c r="B60">
        <v>54</v>
      </c>
      <c r="C60">
        <f t="shared" si="4"/>
        <v>9322.4688106801459</v>
      </c>
      <c r="D60">
        <f t="shared" si="0"/>
        <v>241.30764494798584</v>
      </c>
      <c r="E60" s="2">
        <f t="shared" si="1"/>
        <v>9081.161165732161</v>
      </c>
      <c r="F60">
        <f t="shared" si="2"/>
        <v>55207.273745998449</v>
      </c>
    </row>
    <row r="61" spans="2:6" x14ac:dyDescent="0.25">
      <c r="B61">
        <v>55</v>
      </c>
      <c r="C61">
        <f t="shared" si="4"/>
        <v>9322.4688106801459</v>
      </c>
      <c r="D61">
        <f t="shared" si="0"/>
        <v>207.22136461926561</v>
      </c>
      <c r="E61" s="2">
        <f t="shared" si="1"/>
        <v>9115.247446060881</v>
      </c>
      <c r="F61">
        <f t="shared" si="2"/>
        <v>46092.02629993757</v>
      </c>
    </row>
    <row r="62" spans="2:6" x14ac:dyDescent="0.25">
      <c r="B62">
        <v>56</v>
      </c>
      <c r="C62">
        <f t="shared" si="4"/>
        <v>9322.4688106801459</v>
      </c>
      <c r="D62">
        <f t="shared" si="0"/>
        <v>173.0071409047334</v>
      </c>
      <c r="E62" s="2">
        <f t="shared" si="1"/>
        <v>9149.4616697754118</v>
      </c>
      <c r="F62">
        <f t="shared" si="2"/>
        <v>36942.56463016216</v>
      </c>
    </row>
    <row r="63" spans="2:6" x14ac:dyDescent="0.25">
      <c r="B63">
        <v>57</v>
      </c>
      <c r="C63">
        <f t="shared" si="4"/>
        <v>9322.4688106801459</v>
      </c>
      <c r="D63">
        <f t="shared" si="0"/>
        <v>138.66449356689148</v>
      </c>
      <c r="E63" s="2">
        <f t="shared" si="1"/>
        <v>9183.804317113254</v>
      </c>
      <c r="F63">
        <f t="shared" si="2"/>
        <v>27758.760313048908</v>
      </c>
    </row>
    <row r="64" spans="2:6" x14ac:dyDescent="0.25">
      <c r="B64">
        <v>58</v>
      </c>
      <c r="C64">
        <f t="shared" si="4"/>
        <v>9322.4688106801459</v>
      </c>
      <c r="D64">
        <f t="shared" si="0"/>
        <v>104.19294056566306</v>
      </c>
      <c r="E64" s="2">
        <f t="shared" si="1"/>
        <v>9218.275870114483</v>
      </c>
      <c r="F64">
        <f t="shared" si="2"/>
        <v>18540.484442934423</v>
      </c>
    </row>
    <row r="65" spans="2:6" x14ac:dyDescent="0.25">
      <c r="B65">
        <v>59</v>
      </c>
      <c r="C65">
        <f t="shared" si="4"/>
        <v>9322.4688106801459</v>
      </c>
      <c r="D65">
        <f t="shared" si="0"/>
        <v>69.591998051626518</v>
      </c>
      <c r="E65" s="2">
        <f t="shared" si="1"/>
        <v>9252.8768126285195</v>
      </c>
      <c r="F65">
        <f t="shared" si="2"/>
        <v>9287.6076303059035</v>
      </c>
    </row>
    <row r="66" spans="2:6" ht="26.25" x14ac:dyDescent="0.4">
      <c r="B66">
        <v>60</v>
      </c>
      <c r="C66">
        <f t="shared" si="4"/>
        <v>9322.4688106801459</v>
      </c>
      <c r="D66">
        <f t="shared" si="0"/>
        <v>34.861180359223802</v>
      </c>
      <c r="E66" s="2">
        <f t="shared" si="1"/>
        <v>9287.6076303209229</v>
      </c>
      <c r="F66" s="3">
        <f t="shared" si="2"/>
        <v>-1.5019395505078137E-8</v>
      </c>
    </row>
    <row r="68" spans="2:6" x14ac:dyDescent="0.25">
      <c r="D68">
        <f>SUM(D7:D66)</f>
        <v>59348.128640793751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5"/>
  <sheetViews>
    <sheetView tabSelected="1" workbookViewId="0">
      <selection activeCell="E4" sqref="E4"/>
    </sheetView>
  </sheetViews>
  <sheetFormatPr defaultRowHeight="15" x14ac:dyDescent="0.25"/>
  <cols>
    <col min="5" max="5" width="9.140625" style="2"/>
  </cols>
  <sheetData>
    <row r="2" spans="2:10" x14ac:dyDescent="0.25">
      <c r="B2" t="s">
        <v>4</v>
      </c>
      <c r="C2" t="s">
        <v>5</v>
      </c>
      <c r="D2" t="s">
        <v>1</v>
      </c>
      <c r="E2" s="2" t="s">
        <v>2</v>
      </c>
      <c r="F2" t="s">
        <v>3</v>
      </c>
      <c r="H2">
        <f>F3/60</f>
        <v>8333.3333333333339</v>
      </c>
    </row>
    <row r="3" spans="2:10" x14ac:dyDescent="0.25">
      <c r="B3">
        <v>0</v>
      </c>
      <c r="F3">
        <v>500000</v>
      </c>
    </row>
    <row r="4" spans="2:10" x14ac:dyDescent="0.25">
      <c r="B4">
        <v>1</v>
      </c>
      <c r="C4">
        <f>E4+D4</f>
        <v>10208.333333333334</v>
      </c>
      <c r="D4">
        <f>0.045/12*F3</f>
        <v>1875</v>
      </c>
      <c r="E4" s="2">
        <f>H2</f>
        <v>8333.3333333333339</v>
      </c>
      <c r="F4">
        <f>F3-E4</f>
        <v>491666.66666666669</v>
      </c>
      <c r="H4">
        <f>E5/E4</f>
        <v>1</v>
      </c>
      <c r="I4" t="e">
        <f>E4 *(H4^12-1)/(H4-1)</f>
        <v>#DIV/0!</v>
      </c>
      <c r="J4">
        <f>C5-C4</f>
        <v>-31.25</v>
      </c>
    </row>
    <row r="5" spans="2:10" x14ac:dyDescent="0.25">
      <c r="B5">
        <v>2</v>
      </c>
      <c r="C5">
        <f t="shared" ref="C5:C63" si="0">E5+D5</f>
        <v>10177.083333333334</v>
      </c>
      <c r="D5">
        <f t="shared" ref="D5:D63" si="1">0.045/12*F4</f>
        <v>1843.75</v>
      </c>
      <c r="E5" s="2">
        <f>E4</f>
        <v>8333.3333333333339</v>
      </c>
      <c r="F5">
        <f t="shared" ref="F5:F63" si="2">F4-E5</f>
        <v>483333.33333333337</v>
      </c>
      <c r="H5">
        <f t="shared" ref="H5:H13" si="3">E6/E5</f>
        <v>1</v>
      </c>
      <c r="I5">
        <f>SUM(E4:E15)</f>
        <v>99999.999999999985</v>
      </c>
      <c r="J5">
        <f t="shared" ref="J5:J16" si="4">C6-C5</f>
        <v>-31.25</v>
      </c>
    </row>
    <row r="6" spans="2:10" x14ac:dyDescent="0.25">
      <c r="B6">
        <v>3</v>
      </c>
      <c r="C6">
        <f t="shared" si="0"/>
        <v>10145.833333333334</v>
      </c>
      <c r="D6">
        <f t="shared" si="1"/>
        <v>1812.5</v>
      </c>
      <c r="E6" s="2">
        <f t="shared" ref="E6:E63" si="5">E5</f>
        <v>8333.3333333333339</v>
      </c>
      <c r="F6">
        <f t="shared" si="2"/>
        <v>475000.00000000006</v>
      </c>
      <c r="H6">
        <f t="shared" si="3"/>
        <v>1</v>
      </c>
      <c r="J6">
        <f t="shared" si="4"/>
        <v>-31.25</v>
      </c>
    </row>
    <row r="7" spans="2:10" x14ac:dyDescent="0.25">
      <c r="B7">
        <v>4</v>
      </c>
      <c r="C7">
        <f t="shared" si="0"/>
        <v>10114.583333333334</v>
      </c>
      <c r="D7">
        <f t="shared" si="1"/>
        <v>1781.2500000000002</v>
      </c>
      <c r="E7" s="2">
        <f t="shared" si="5"/>
        <v>8333.3333333333339</v>
      </c>
      <c r="F7">
        <f t="shared" si="2"/>
        <v>466666.66666666674</v>
      </c>
      <c r="H7">
        <f t="shared" si="3"/>
        <v>1</v>
      </c>
      <c r="J7">
        <f t="shared" si="4"/>
        <v>-31.25</v>
      </c>
    </row>
    <row r="8" spans="2:10" x14ac:dyDescent="0.25">
      <c r="B8">
        <v>5</v>
      </c>
      <c r="C8">
        <f t="shared" si="0"/>
        <v>10083.333333333334</v>
      </c>
      <c r="D8">
        <f t="shared" si="1"/>
        <v>1750.0000000000002</v>
      </c>
      <c r="E8" s="2">
        <f t="shared" si="5"/>
        <v>8333.3333333333339</v>
      </c>
      <c r="F8">
        <f t="shared" si="2"/>
        <v>458333.33333333343</v>
      </c>
      <c r="H8">
        <f t="shared" si="3"/>
        <v>1</v>
      </c>
      <c r="J8">
        <f t="shared" si="4"/>
        <v>-31.25</v>
      </c>
    </row>
    <row r="9" spans="2:10" x14ac:dyDescent="0.25">
      <c r="B9">
        <v>6</v>
      </c>
      <c r="C9">
        <f t="shared" si="0"/>
        <v>10052.083333333334</v>
      </c>
      <c r="D9">
        <f t="shared" si="1"/>
        <v>1718.7500000000002</v>
      </c>
      <c r="E9" s="2">
        <f t="shared" si="5"/>
        <v>8333.3333333333339</v>
      </c>
      <c r="F9">
        <f t="shared" si="2"/>
        <v>450000.00000000012</v>
      </c>
      <c r="H9">
        <f t="shared" si="3"/>
        <v>1</v>
      </c>
      <c r="J9">
        <f t="shared" si="4"/>
        <v>-31.25</v>
      </c>
    </row>
    <row r="10" spans="2:10" x14ac:dyDescent="0.25">
      <c r="B10">
        <v>7</v>
      </c>
      <c r="C10">
        <f t="shared" si="0"/>
        <v>10020.833333333334</v>
      </c>
      <c r="D10">
        <f t="shared" si="1"/>
        <v>1687.5000000000005</v>
      </c>
      <c r="E10" s="2">
        <f t="shared" si="5"/>
        <v>8333.3333333333339</v>
      </c>
      <c r="F10">
        <f t="shared" si="2"/>
        <v>441666.6666666668</v>
      </c>
      <c r="H10">
        <f t="shared" si="3"/>
        <v>1</v>
      </c>
      <c r="J10">
        <f t="shared" si="4"/>
        <v>-31.25</v>
      </c>
    </row>
    <row r="11" spans="2:10" x14ac:dyDescent="0.25">
      <c r="B11">
        <v>8</v>
      </c>
      <c r="C11">
        <f t="shared" si="0"/>
        <v>9989.5833333333339</v>
      </c>
      <c r="D11">
        <f t="shared" si="1"/>
        <v>1656.2500000000005</v>
      </c>
      <c r="E11" s="2">
        <f t="shared" si="5"/>
        <v>8333.3333333333339</v>
      </c>
      <c r="F11">
        <f t="shared" si="2"/>
        <v>433333.33333333349</v>
      </c>
      <c r="H11">
        <f t="shared" si="3"/>
        <v>1</v>
      </c>
      <c r="J11">
        <f t="shared" si="4"/>
        <v>-31.25</v>
      </c>
    </row>
    <row r="12" spans="2:10" x14ac:dyDescent="0.25">
      <c r="B12">
        <v>9</v>
      </c>
      <c r="C12">
        <f t="shared" si="0"/>
        <v>9958.3333333333339</v>
      </c>
      <c r="D12">
        <f t="shared" si="1"/>
        <v>1625.0000000000005</v>
      </c>
      <c r="E12" s="2">
        <f t="shared" si="5"/>
        <v>8333.3333333333339</v>
      </c>
      <c r="F12">
        <f t="shared" si="2"/>
        <v>425000.00000000017</v>
      </c>
      <c r="H12">
        <f>E13/E12</f>
        <v>1</v>
      </c>
      <c r="J12">
        <f t="shared" si="4"/>
        <v>-31.25</v>
      </c>
    </row>
    <row r="13" spans="2:10" x14ac:dyDescent="0.25">
      <c r="B13">
        <v>10</v>
      </c>
      <c r="C13">
        <f t="shared" si="0"/>
        <v>9927.0833333333339</v>
      </c>
      <c r="D13">
        <f t="shared" si="1"/>
        <v>1593.7500000000007</v>
      </c>
      <c r="E13" s="2">
        <f t="shared" si="5"/>
        <v>8333.3333333333339</v>
      </c>
      <c r="F13">
        <f t="shared" si="2"/>
        <v>416666.66666666686</v>
      </c>
      <c r="H13">
        <f t="shared" si="3"/>
        <v>1</v>
      </c>
      <c r="J13">
        <f t="shared" si="4"/>
        <v>-31.25</v>
      </c>
    </row>
    <row r="14" spans="2:10" x14ac:dyDescent="0.25">
      <c r="B14">
        <v>11</v>
      </c>
      <c r="C14">
        <f t="shared" si="0"/>
        <v>9895.8333333333339</v>
      </c>
      <c r="D14">
        <f t="shared" si="1"/>
        <v>1562.5000000000007</v>
      </c>
      <c r="E14" s="2">
        <f t="shared" si="5"/>
        <v>8333.3333333333339</v>
      </c>
      <c r="F14">
        <f t="shared" si="2"/>
        <v>408333.33333333355</v>
      </c>
      <c r="J14">
        <f t="shared" si="4"/>
        <v>-31.25</v>
      </c>
    </row>
    <row r="15" spans="2:10" x14ac:dyDescent="0.25">
      <c r="B15">
        <v>12</v>
      </c>
      <c r="C15">
        <f t="shared" si="0"/>
        <v>9864.5833333333339</v>
      </c>
      <c r="D15">
        <f t="shared" si="1"/>
        <v>1531.2500000000007</v>
      </c>
      <c r="E15" s="2">
        <f t="shared" si="5"/>
        <v>8333.3333333333339</v>
      </c>
      <c r="F15">
        <f t="shared" si="2"/>
        <v>400000.00000000023</v>
      </c>
      <c r="H15" t="s">
        <v>6</v>
      </c>
      <c r="I15">
        <f>C15/(1+0.045/12)^(60-29)</f>
        <v>8783.8809100337767</v>
      </c>
      <c r="J15">
        <f t="shared" si="4"/>
        <v>-31.249999999998181</v>
      </c>
    </row>
    <row r="16" spans="2:10" x14ac:dyDescent="0.25">
      <c r="B16">
        <v>13</v>
      </c>
      <c r="C16">
        <f t="shared" si="0"/>
        <v>9833.3333333333358</v>
      </c>
      <c r="D16">
        <f t="shared" si="1"/>
        <v>1500.0000000000009</v>
      </c>
      <c r="E16" s="2">
        <f t="shared" si="5"/>
        <v>8333.3333333333339</v>
      </c>
      <c r="F16">
        <f t="shared" si="2"/>
        <v>391666.66666666692</v>
      </c>
      <c r="J16">
        <f t="shared" si="4"/>
        <v>-31.25</v>
      </c>
    </row>
    <row r="17" spans="2:6" x14ac:dyDescent="0.25">
      <c r="B17">
        <v>14</v>
      </c>
      <c r="C17">
        <f t="shared" si="0"/>
        <v>9802.0833333333358</v>
      </c>
      <c r="D17">
        <f t="shared" si="1"/>
        <v>1468.7500000000009</v>
      </c>
      <c r="E17" s="2">
        <f t="shared" si="5"/>
        <v>8333.3333333333339</v>
      </c>
      <c r="F17">
        <f t="shared" si="2"/>
        <v>383333.3333333336</v>
      </c>
    </row>
    <row r="18" spans="2:6" x14ac:dyDescent="0.25">
      <c r="B18">
        <v>15</v>
      </c>
      <c r="C18">
        <f t="shared" si="0"/>
        <v>9770.8333333333358</v>
      </c>
      <c r="D18">
        <f t="shared" si="1"/>
        <v>1437.5000000000009</v>
      </c>
      <c r="E18" s="2">
        <f t="shared" si="5"/>
        <v>8333.3333333333339</v>
      </c>
      <c r="F18">
        <f t="shared" si="2"/>
        <v>375000.00000000029</v>
      </c>
    </row>
    <row r="19" spans="2:6" x14ac:dyDescent="0.25">
      <c r="B19">
        <v>16</v>
      </c>
      <c r="C19">
        <f t="shared" si="0"/>
        <v>9739.5833333333358</v>
      </c>
      <c r="D19">
        <f t="shared" si="1"/>
        <v>1406.2500000000011</v>
      </c>
      <c r="E19" s="2">
        <f t="shared" si="5"/>
        <v>8333.3333333333339</v>
      </c>
      <c r="F19">
        <f t="shared" si="2"/>
        <v>366666.66666666698</v>
      </c>
    </row>
    <row r="20" spans="2:6" x14ac:dyDescent="0.25">
      <c r="B20">
        <v>17</v>
      </c>
      <c r="C20">
        <f t="shared" si="0"/>
        <v>9708.3333333333358</v>
      </c>
      <c r="D20">
        <f t="shared" si="1"/>
        <v>1375.0000000000011</v>
      </c>
      <c r="E20" s="2">
        <f t="shared" si="5"/>
        <v>8333.3333333333339</v>
      </c>
      <c r="F20">
        <f t="shared" si="2"/>
        <v>358333.33333333366</v>
      </c>
    </row>
    <row r="21" spans="2:6" x14ac:dyDescent="0.25">
      <c r="B21">
        <v>18</v>
      </c>
      <c r="C21">
        <f t="shared" si="0"/>
        <v>9677.0833333333358</v>
      </c>
      <c r="D21">
        <f t="shared" si="1"/>
        <v>1343.7500000000011</v>
      </c>
      <c r="E21" s="2">
        <f t="shared" si="5"/>
        <v>8333.3333333333339</v>
      </c>
      <c r="F21">
        <f t="shared" si="2"/>
        <v>350000.00000000035</v>
      </c>
    </row>
    <row r="22" spans="2:6" x14ac:dyDescent="0.25">
      <c r="B22">
        <v>19</v>
      </c>
      <c r="C22">
        <f t="shared" si="0"/>
        <v>9645.8333333333358</v>
      </c>
      <c r="D22">
        <f t="shared" si="1"/>
        <v>1312.5000000000014</v>
      </c>
      <c r="E22" s="2">
        <f t="shared" si="5"/>
        <v>8333.3333333333339</v>
      </c>
      <c r="F22">
        <f t="shared" si="2"/>
        <v>341666.66666666704</v>
      </c>
    </row>
    <row r="23" spans="2:6" x14ac:dyDescent="0.25">
      <c r="B23">
        <v>20</v>
      </c>
      <c r="C23">
        <f t="shared" si="0"/>
        <v>9614.5833333333358</v>
      </c>
      <c r="D23">
        <f t="shared" si="1"/>
        <v>1281.2500000000014</v>
      </c>
      <c r="E23" s="2">
        <f t="shared" si="5"/>
        <v>8333.3333333333339</v>
      </c>
      <c r="F23">
        <f t="shared" si="2"/>
        <v>333333.33333333372</v>
      </c>
    </row>
    <row r="24" spans="2:6" x14ac:dyDescent="0.25">
      <c r="B24">
        <v>21</v>
      </c>
      <c r="C24">
        <f t="shared" si="0"/>
        <v>9583.3333333333358</v>
      </c>
      <c r="D24">
        <f t="shared" si="1"/>
        <v>1250.0000000000014</v>
      </c>
      <c r="E24" s="2">
        <f t="shared" si="5"/>
        <v>8333.3333333333339</v>
      </c>
      <c r="F24">
        <f t="shared" si="2"/>
        <v>325000.00000000041</v>
      </c>
    </row>
    <row r="25" spans="2:6" x14ac:dyDescent="0.25">
      <c r="B25">
        <v>22</v>
      </c>
      <c r="C25">
        <f t="shared" si="0"/>
        <v>9552.0833333333358</v>
      </c>
      <c r="D25">
        <f t="shared" si="1"/>
        <v>1218.7500000000016</v>
      </c>
      <c r="E25" s="2">
        <f t="shared" si="5"/>
        <v>8333.3333333333339</v>
      </c>
      <c r="F25">
        <f t="shared" si="2"/>
        <v>316666.66666666709</v>
      </c>
    </row>
    <row r="26" spans="2:6" x14ac:dyDescent="0.25">
      <c r="B26">
        <v>23</v>
      </c>
      <c r="C26">
        <f t="shared" si="0"/>
        <v>9520.8333333333358</v>
      </c>
      <c r="D26">
        <f t="shared" si="1"/>
        <v>1187.5000000000016</v>
      </c>
      <c r="E26" s="2">
        <f t="shared" si="5"/>
        <v>8333.3333333333339</v>
      </c>
      <c r="F26">
        <f t="shared" si="2"/>
        <v>308333.33333333378</v>
      </c>
    </row>
    <row r="27" spans="2:6" x14ac:dyDescent="0.25">
      <c r="B27">
        <v>24</v>
      </c>
      <c r="C27">
        <f t="shared" si="0"/>
        <v>9489.5833333333358</v>
      </c>
      <c r="D27">
        <f t="shared" si="1"/>
        <v>1156.2500000000016</v>
      </c>
      <c r="E27" s="2">
        <f t="shared" si="5"/>
        <v>8333.3333333333339</v>
      </c>
      <c r="F27">
        <f t="shared" si="2"/>
        <v>300000.00000000047</v>
      </c>
    </row>
    <row r="28" spans="2:6" x14ac:dyDescent="0.25">
      <c r="B28">
        <v>25</v>
      </c>
      <c r="C28">
        <f t="shared" si="0"/>
        <v>9458.3333333333358</v>
      </c>
      <c r="D28">
        <f t="shared" si="1"/>
        <v>1125.0000000000016</v>
      </c>
      <c r="E28" s="2">
        <f t="shared" si="5"/>
        <v>8333.3333333333339</v>
      </c>
      <c r="F28">
        <f t="shared" si="2"/>
        <v>291666.66666666715</v>
      </c>
    </row>
    <row r="29" spans="2:6" x14ac:dyDescent="0.25">
      <c r="B29">
        <v>26</v>
      </c>
      <c r="C29">
        <f t="shared" si="0"/>
        <v>9427.0833333333358</v>
      </c>
      <c r="D29">
        <f t="shared" si="1"/>
        <v>1093.7500000000018</v>
      </c>
      <c r="E29" s="2">
        <f t="shared" si="5"/>
        <v>8333.3333333333339</v>
      </c>
      <c r="F29">
        <f t="shared" si="2"/>
        <v>283333.33333333384</v>
      </c>
    </row>
    <row r="30" spans="2:6" x14ac:dyDescent="0.25">
      <c r="B30">
        <v>27</v>
      </c>
      <c r="C30">
        <f t="shared" si="0"/>
        <v>9395.8333333333358</v>
      </c>
      <c r="D30">
        <f t="shared" si="1"/>
        <v>1062.5000000000018</v>
      </c>
      <c r="E30" s="2">
        <f t="shared" si="5"/>
        <v>8333.3333333333339</v>
      </c>
      <c r="F30">
        <f t="shared" si="2"/>
        <v>275000.00000000052</v>
      </c>
    </row>
    <row r="31" spans="2:6" x14ac:dyDescent="0.25">
      <c r="B31">
        <v>28</v>
      </c>
      <c r="C31">
        <f t="shared" si="0"/>
        <v>9364.5833333333358</v>
      </c>
      <c r="D31">
        <f t="shared" si="1"/>
        <v>1031.2500000000018</v>
      </c>
      <c r="E31" s="2">
        <f t="shared" si="5"/>
        <v>8333.3333333333339</v>
      </c>
      <c r="F31">
        <f t="shared" si="2"/>
        <v>266666.66666666721</v>
      </c>
    </row>
    <row r="32" spans="2:6" x14ac:dyDescent="0.25">
      <c r="B32">
        <v>29</v>
      </c>
      <c r="C32">
        <f t="shared" si="0"/>
        <v>9333.3333333333358</v>
      </c>
      <c r="D32">
        <f t="shared" si="1"/>
        <v>1000.000000000002</v>
      </c>
      <c r="E32" s="2">
        <f t="shared" si="5"/>
        <v>8333.3333333333339</v>
      </c>
      <c r="F32">
        <f t="shared" si="2"/>
        <v>258333.33333333387</v>
      </c>
    </row>
    <row r="33" spans="2:6" x14ac:dyDescent="0.25">
      <c r="B33">
        <v>30</v>
      </c>
      <c r="C33">
        <f t="shared" si="0"/>
        <v>9302.0833333333358</v>
      </c>
      <c r="D33">
        <f t="shared" si="1"/>
        <v>968.75000000000193</v>
      </c>
      <c r="E33" s="2">
        <f t="shared" si="5"/>
        <v>8333.3333333333339</v>
      </c>
      <c r="F33">
        <f t="shared" si="2"/>
        <v>250000.00000000052</v>
      </c>
    </row>
    <row r="34" spans="2:6" x14ac:dyDescent="0.25">
      <c r="B34">
        <v>31</v>
      </c>
      <c r="C34">
        <f t="shared" si="0"/>
        <v>9270.8333333333358</v>
      </c>
      <c r="D34">
        <f t="shared" si="1"/>
        <v>937.50000000000193</v>
      </c>
      <c r="E34" s="2">
        <f t="shared" si="5"/>
        <v>8333.3333333333339</v>
      </c>
      <c r="F34">
        <f t="shared" si="2"/>
        <v>241666.66666666718</v>
      </c>
    </row>
    <row r="35" spans="2:6" x14ac:dyDescent="0.25">
      <c r="B35">
        <v>32</v>
      </c>
      <c r="C35">
        <f t="shared" si="0"/>
        <v>9239.5833333333358</v>
      </c>
      <c r="D35">
        <f t="shared" si="1"/>
        <v>906.25000000000193</v>
      </c>
      <c r="E35" s="2">
        <f t="shared" si="5"/>
        <v>8333.3333333333339</v>
      </c>
      <c r="F35">
        <f t="shared" si="2"/>
        <v>233333.33333333384</v>
      </c>
    </row>
    <row r="36" spans="2:6" x14ac:dyDescent="0.25">
      <c r="B36">
        <v>33</v>
      </c>
      <c r="C36">
        <f t="shared" si="0"/>
        <v>9208.3333333333358</v>
      </c>
      <c r="D36">
        <f t="shared" si="1"/>
        <v>875.00000000000182</v>
      </c>
      <c r="E36" s="2">
        <f t="shared" si="5"/>
        <v>8333.3333333333339</v>
      </c>
      <c r="F36">
        <f t="shared" si="2"/>
        <v>225000.00000000049</v>
      </c>
    </row>
    <row r="37" spans="2:6" x14ac:dyDescent="0.25">
      <c r="B37">
        <v>34</v>
      </c>
      <c r="C37">
        <f t="shared" si="0"/>
        <v>9177.0833333333358</v>
      </c>
      <c r="D37">
        <f t="shared" si="1"/>
        <v>843.75000000000182</v>
      </c>
      <c r="E37" s="2">
        <f t="shared" si="5"/>
        <v>8333.3333333333339</v>
      </c>
      <c r="F37">
        <f t="shared" si="2"/>
        <v>216666.66666666715</v>
      </c>
    </row>
    <row r="38" spans="2:6" x14ac:dyDescent="0.25">
      <c r="B38">
        <v>35</v>
      </c>
      <c r="C38">
        <f t="shared" si="0"/>
        <v>9145.8333333333358</v>
      </c>
      <c r="D38">
        <f t="shared" si="1"/>
        <v>812.50000000000182</v>
      </c>
      <c r="E38" s="2">
        <f t="shared" si="5"/>
        <v>8333.3333333333339</v>
      </c>
      <c r="F38">
        <f t="shared" si="2"/>
        <v>208333.33333333381</v>
      </c>
    </row>
    <row r="39" spans="2:6" x14ac:dyDescent="0.25">
      <c r="B39">
        <v>36</v>
      </c>
      <c r="C39">
        <f t="shared" si="0"/>
        <v>9114.5833333333358</v>
      </c>
      <c r="D39">
        <f t="shared" si="1"/>
        <v>781.25000000000171</v>
      </c>
      <c r="E39" s="2">
        <f t="shared" si="5"/>
        <v>8333.3333333333339</v>
      </c>
      <c r="F39">
        <f t="shared" si="2"/>
        <v>200000.00000000047</v>
      </c>
    </row>
    <row r="40" spans="2:6" x14ac:dyDescent="0.25">
      <c r="B40">
        <v>37</v>
      </c>
      <c r="C40">
        <f t="shared" si="0"/>
        <v>9083.3333333333358</v>
      </c>
      <c r="D40">
        <f t="shared" si="1"/>
        <v>750.00000000000171</v>
      </c>
      <c r="E40" s="2">
        <f t="shared" si="5"/>
        <v>8333.3333333333339</v>
      </c>
      <c r="F40">
        <f t="shared" si="2"/>
        <v>191666.66666666712</v>
      </c>
    </row>
    <row r="41" spans="2:6" x14ac:dyDescent="0.25">
      <c r="B41">
        <v>38</v>
      </c>
      <c r="C41">
        <f t="shared" si="0"/>
        <v>9052.0833333333358</v>
      </c>
      <c r="D41">
        <f t="shared" si="1"/>
        <v>718.75000000000171</v>
      </c>
      <c r="E41" s="2">
        <f t="shared" si="5"/>
        <v>8333.3333333333339</v>
      </c>
      <c r="F41">
        <f t="shared" si="2"/>
        <v>183333.33333333378</v>
      </c>
    </row>
    <row r="42" spans="2:6" x14ac:dyDescent="0.25">
      <c r="B42">
        <v>39</v>
      </c>
      <c r="C42">
        <f t="shared" si="0"/>
        <v>9020.8333333333358</v>
      </c>
      <c r="D42">
        <f t="shared" si="1"/>
        <v>687.50000000000159</v>
      </c>
      <c r="E42" s="2">
        <f t="shared" si="5"/>
        <v>8333.3333333333339</v>
      </c>
      <c r="F42">
        <f t="shared" si="2"/>
        <v>175000.00000000044</v>
      </c>
    </row>
    <row r="43" spans="2:6" x14ac:dyDescent="0.25">
      <c r="B43">
        <v>40</v>
      </c>
      <c r="C43">
        <f t="shared" si="0"/>
        <v>8989.5833333333358</v>
      </c>
      <c r="D43">
        <f t="shared" si="1"/>
        <v>656.25000000000159</v>
      </c>
      <c r="E43" s="2">
        <f t="shared" si="5"/>
        <v>8333.3333333333339</v>
      </c>
      <c r="F43">
        <f t="shared" si="2"/>
        <v>166666.66666666709</v>
      </c>
    </row>
    <row r="44" spans="2:6" x14ac:dyDescent="0.25">
      <c r="B44">
        <v>41</v>
      </c>
      <c r="C44">
        <f t="shared" si="0"/>
        <v>8958.3333333333358</v>
      </c>
      <c r="D44">
        <f t="shared" si="1"/>
        <v>625.00000000000159</v>
      </c>
      <c r="E44" s="2">
        <f t="shared" si="5"/>
        <v>8333.3333333333339</v>
      </c>
      <c r="F44">
        <f t="shared" si="2"/>
        <v>158333.33333333375</v>
      </c>
    </row>
    <row r="45" spans="2:6" x14ac:dyDescent="0.25">
      <c r="B45">
        <v>42</v>
      </c>
      <c r="C45">
        <f t="shared" si="0"/>
        <v>8927.0833333333358</v>
      </c>
      <c r="D45">
        <f t="shared" si="1"/>
        <v>593.75000000000159</v>
      </c>
      <c r="E45" s="2">
        <f t="shared" si="5"/>
        <v>8333.3333333333339</v>
      </c>
      <c r="F45">
        <f t="shared" si="2"/>
        <v>150000.00000000041</v>
      </c>
    </row>
    <row r="46" spans="2:6" x14ac:dyDescent="0.25">
      <c r="B46">
        <v>43</v>
      </c>
      <c r="C46">
        <f t="shared" si="0"/>
        <v>8895.8333333333358</v>
      </c>
      <c r="D46">
        <f t="shared" si="1"/>
        <v>562.50000000000148</v>
      </c>
      <c r="E46" s="2">
        <f t="shared" si="5"/>
        <v>8333.3333333333339</v>
      </c>
      <c r="F46">
        <f t="shared" si="2"/>
        <v>141666.66666666706</v>
      </c>
    </row>
    <row r="47" spans="2:6" x14ac:dyDescent="0.25">
      <c r="B47">
        <v>44</v>
      </c>
      <c r="C47">
        <f t="shared" si="0"/>
        <v>8864.5833333333358</v>
      </c>
      <c r="D47">
        <f t="shared" si="1"/>
        <v>531.25000000000148</v>
      </c>
      <c r="E47" s="2">
        <f t="shared" si="5"/>
        <v>8333.3333333333339</v>
      </c>
      <c r="F47">
        <f t="shared" si="2"/>
        <v>133333.33333333372</v>
      </c>
    </row>
    <row r="48" spans="2:6" x14ac:dyDescent="0.25">
      <c r="B48">
        <v>45</v>
      </c>
      <c r="C48">
        <f t="shared" si="0"/>
        <v>8833.3333333333358</v>
      </c>
      <c r="D48">
        <f t="shared" si="1"/>
        <v>500.00000000000142</v>
      </c>
      <c r="E48" s="2">
        <f t="shared" si="5"/>
        <v>8333.3333333333339</v>
      </c>
      <c r="F48">
        <f t="shared" si="2"/>
        <v>125000.00000000039</v>
      </c>
    </row>
    <row r="49" spans="2:6" x14ac:dyDescent="0.25">
      <c r="B49">
        <v>46</v>
      </c>
      <c r="C49">
        <f t="shared" si="0"/>
        <v>8802.0833333333358</v>
      </c>
      <c r="D49">
        <f t="shared" si="1"/>
        <v>468.75000000000148</v>
      </c>
      <c r="E49" s="2">
        <f t="shared" si="5"/>
        <v>8333.3333333333339</v>
      </c>
      <c r="F49">
        <f t="shared" si="2"/>
        <v>116666.66666666706</v>
      </c>
    </row>
    <row r="50" spans="2:6" x14ac:dyDescent="0.25">
      <c r="B50">
        <v>47</v>
      </c>
      <c r="C50">
        <f t="shared" si="0"/>
        <v>8770.8333333333358</v>
      </c>
      <c r="D50">
        <f t="shared" si="1"/>
        <v>437.50000000000148</v>
      </c>
      <c r="E50" s="2">
        <f t="shared" si="5"/>
        <v>8333.3333333333339</v>
      </c>
      <c r="F50">
        <f t="shared" si="2"/>
        <v>108333.33333333374</v>
      </c>
    </row>
    <row r="51" spans="2:6" x14ac:dyDescent="0.25">
      <c r="B51">
        <v>48</v>
      </c>
      <c r="C51">
        <f t="shared" si="0"/>
        <v>8739.5833333333358</v>
      </c>
      <c r="D51">
        <f t="shared" si="1"/>
        <v>406.25000000000148</v>
      </c>
      <c r="E51" s="2">
        <f t="shared" si="5"/>
        <v>8333.3333333333339</v>
      </c>
      <c r="F51">
        <f t="shared" si="2"/>
        <v>100000.00000000041</v>
      </c>
    </row>
    <row r="52" spans="2:6" x14ac:dyDescent="0.25">
      <c r="B52">
        <v>49</v>
      </c>
      <c r="C52">
        <f t="shared" si="0"/>
        <v>8708.3333333333358</v>
      </c>
      <c r="D52">
        <f t="shared" si="1"/>
        <v>375.00000000000153</v>
      </c>
      <c r="E52" s="2">
        <f t="shared" si="5"/>
        <v>8333.3333333333339</v>
      </c>
      <c r="F52">
        <f t="shared" si="2"/>
        <v>91666.666666667079</v>
      </c>
    </row>
    <row r="53" spans="2:6" x14ac:dyDescent="0.25">
      <c r="B53">
        <v>50</v>
      </c>
      <c r="C53">
        <f t="shared" si="0"/>
        <v>8677.0833333333358</v>
      </c>
      <c r="D53">
        <f t="shared" si="1"/>
        <v>343.75000000000153</v>
      </c>
      <c r="E53" s="2">
        <f t="shared" si="5"/>
        <v>8333.3333333333339</v>
      </c>
      <c r="F53">
        <f t="shared" si="2"/>
        <v>83333.33333333375</v>
      </c>
    </row>
    <row r="54" spans="2:6" x14ac:dyDescent="0.25">
      <c r="B54">
        <v>51</v>
      </c>
      <c r="C54">
        <f t="shared" si="0"/>
        <v>8645.8333333333358</v>
      </c>
      <c r="D54">
        <f t="shared" si="1"/>
        <v>312.50000000000153</v>
      </c>
      <c r="E54" s="2">
        <f t="shared" si="5"/>
        <v>8333.3333333333339</v>
      </c>
      <c r="F54">
        <f t="shared" si="2"/>
        <v>75000.000000000422</v>
      </c>
    </row>
    <row r="55" spans="2:6" x14ac:dyDescent="0.25">
      <c r="B55">
        <v>52</v>
      </c>
      <c r="C55">
        <f t="shared" si="0"/>
        <v>8614.5833333333358</v>
      </c>
      <c r="D55">
        <f t="shared" si="1"/>
        <v>281.25000000000159</v>
      </c>
      <c r="E55" s="2">
        <f t="shared" si="5"/>
        <v>8333.3333333333339</v>
      </c>
      <c r="F55">
        <f t="shared" si="2"/>
        <v>66666.666666667094</v>
      </c>
    </row>
    <row r="56" spans="2:6" x14ac:dyDescent="0.25">
      <c r="B56">
        <v>53</v>
      </c>
      <c r="C56">
        <f t="shared" si="0"/>
        <v>8583.3333333333358</v>
      </c>
      <c r="D56">
        <f t="shared" si="1"/>
        <v>250.00000000000159</v>
      </c>
      <c r="E56" s="2">
        <f t="shared" si="5"/>
        <v>8333.3333333333339</v>
      </c>
      <c r="F56">
        <f t="shared" si="2"/>
        <v>58333.333333333758</v>
      </c>
    </row>
    <row r="57" spans="2:6" x14ac:dyDescent="0.25">
      <c r="B57">
        <v>54</v>
      </c>
      <c r="C57">
        <f t="shared" si="0"/>
        <v>8552.0833333333358</v>
      </c>
      <c r="D57">
        <f t="shared" si="1"/>
        <v>218.75000000000159</v>
      </c>
      <c r="E57" s="2">
        <f t="shared" si="5"/>
        <v>8333.3333333333339</v>
      </c>
      <c r="F57">
        <f t="shared" si="2"/>
        <v>50000.000000000422</v>
      </c>
    </row>
    <row r="58" spans="2:6" x14ac:dyDescent="0.25">
      <c r="B58">
        <v>55</v>
      </c>
      <c r="C58">
        <f t="shared" si="0"/>
        <v>8520.8333333333358</v>
      </c>
      <c r="D58">
        <f t="shared" si="1"/>
        <v>187.50000000000156</v>
      </c>
      <c r="E58" s="2">
        <f t="shared" si="5"/>
        <v>8333.3333333333339</v>
      </c>
      <c r="F58">
        <f t="shared" si="2"/>
        <v>41666.666666667086</v>
      </c>
    </row>
    <row r="59" spans="2:6" x14ac:dyDescent="0.25">
      <c r="B59">
        <v>56</v>
      </c>
      <c r="C59">
        <f t="shared" si="0"/>
        <v>8489.5833333333358</v>
      </c>
      <c r="D59">
        <f t="shared" si="1"/>
        <v>156.25000000000156</v>
      </c>
      <c r="E59" s="2">
        <f t="shared" si="5"/>
        <v>8333.3333333333339</v>
      </c>
      <c r="F59">
        <f t="shared" si="2"/>
        <v>33333.33333333375</v>
      </c>
    </row>
    <row r="60" spans="2:6" x14ac:dyDescent="0.25">
      <c r="B60">
        <v>57</v>
      </c>
      <c r="C60">
        <f t="shared" si="0"/>
        <v>8458.3333333333358</v>
      </c>
      <c r="D60">
        <f t="shared" si="1"/>
        <v>125.00000000000156</v>
      </c>
      <c r="E60" s="2">
        <f t="shared" si="5"/>
        <v>8333.3333333333339</v>
      </c>
      <c r="F60">
        <f t="shared" si="2"/>
        <v>25000.000000000415</v>
      </c>
    </row>
    <row r="61" spans="2:6" x14ac:dyDescent="0.25">
      <c r="B61">
        <v>58</v>
      </c>
      <c r="C61">
        <f t="shared" si="0"/>
        <v>8427.0833333333358</v>
      </c>
      <c r="D61">
        <f t="shared" si="1"/>
        <v>93.750000000001549</v>
      </c>
      <c r="E61" s="2">
        <f t="shared" si="5"/>
        <v>8333.3333333333339</v>
      </c>
      <c r="F61">
        <f t="shared" si="2"/>
        <v>16666.666666667079</v>
      </c>
    </row>
    <row r="62" spans="2:6" x14ac:dyDescent="0.25">
      <c r="B62">
        <v>59</v>
      </c>
      <c r="C62">
        <f t="shared" si="0"/>
        <v>8395.8333333333358</v>
      </c>
      <c r="D62">
        <f t="shared" si="1"/>
        <v>62.500000000001542</v>
      </c>
      <c r="E62" s="2">
        <f t="shared" si="5"/>
        <v>8333.3333333333339</v>
      </c>
      <c r="F62">
        <f t="shared" si="2"/>
        <v>8333.333333333745</v>
      </c>
    </row>
    <row r="63" spans="2:6" x14ac:dyDescent="0.25">
      <c r="B63">
        <v>60</v>
      </c>
      <c r="C63">
        <f t="shared" si="0"/>
        <v>8364.5833333333358</v>
      </c>
      <c r="D63">
        <f t="shared" si="1"/>
        <v>31.250000000001542</v>
      </c>
      <c r="E63" s="2">
        <f t="shared" si="5"/>
        <v>8333.3333333333339</v>
      </c>
      <c r="F63" s="3">
        <f t="shared" si="2"/>
        <v>4.1109160520136356E-10</v>
      </c>
    </row>
    <row r="65" spans="4:4" x14ac:dyDescent="0.25">
      <c r="D65">
        <f>SUM(D4:D63)</f>
        <v>57187.5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ucitel</cp:lastModifiedBy>
  <dcterms:created xsi:type="dcterms:W3CDTF">2014-11-24T10:33:42Z</dcterms:created>
  <dcterms:modified xsi:type="dcterms:W3CDTF">2014-11-24T11:18:01Z</dcterms:modified>
</cp:coreProperties>
</file>