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anP\Downloads\___current\_Teaching_BRNO\lecture 4 - OLS and Gretl practice\"/>
    </mc:Choice>
  </mc:AlternateContent>
  <bookViews>
    <workbookView xWindow="0" yWindow="0" windowWidth="19440" windowHeight="12240" tabRatio="500"/>
  </bookViews>
  <sheets>
    <sheet name="ES2_1_a_i" sheetId="2" r:id="rId1"/>
    <sheet name="ES2_1_a_ii" sheetId="3" r:id="rId2"/>
    <sheet name="ES2_2" sheetId="5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R3" i="5" a="1"/>
  <c r="R3" i="5"/>
  <c r="R4" i="5"/>
  <c r="R5" i="5"/>
  <c r="R6" i="5"/>
  <c r="R7" i="5"/>
  <c r="R8" i="5"/>
  <c r="J7" i="5" a="1"/>
  <c r="J7" i="5"/>
  <c r="K7" i="5"/>
  <c r="J8" i="5"/>
  <c r="K8" i="5"/>
  <c r="E4" i="5"/>
  <c r="E5" i="5"/>
  <c r="E6" i="5"/>
  <c r="E7" i="5"/>
  <c r="E8" i="5"/>
  <c r="E3" i="5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K7" i="3" a="1"/>
  <c r="K8" i="3"/>
  <c r="L7" i="3"/>
  <c r="K7" i="3"/>
  <c r="L8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B20" i="2"/>
  <c r="C20" i="2"/>
  <c r="C23" i="2"/>
  <c r="F3" i="2"/>
  <c r="D20" i="2"/>
  <c r="D23" i="2"/>
  <c r="G3" i="2"/>
  <c r="H3" i="2"/>
  <c r="F4" i="2"/>
  <c r="G4" i="2"/>
  <c r="H4" i="2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H19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9" i="2"/>
  <c r="G23" i="2"/>
  <c r="G22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M16" i="2"/>
  <c r="M15" i="2"/>
  <c r="M14" i="2"/>
  <c r="M13" i="2"/>
  <c r="M12" i="2"/>
  <c r="M11" i="2"/>
  <c r="M10" i="2"/>
  <c r="M9" i="2"/>
  <c r="M8" i="2"/>
  <c r="M17" i="2"/>
  <c r="M7" i="2"/>
  <c r="M6" i="2"/>
  <c r="M5" i="2"/>
  <c r="M4" i="2"/>
  <c r="M3" i="2"/>
  <c r="M7" i="5" a="1"/>
  <c r="M7" i="5"/>
  <c r="N7" i="5"/>
  <c r="M8" i="5"/>
  <c r="N8" i="5"/>
  <c r="J11" i="5" a="1"/>
  <c r="J11" i="5"/>
  <c r="J12" i="5"/>
  <c r="M11" i="5" a="1"/>
  <c r="M11" i="5"/>
  <c r="M12" i="5"/>
  <c r="K11" i="3" a="1"/>
  <c r="K12" i="3"/>
  <c r="L11" i="3"/>
  <c r="K11" i="3"/>
  <c r="L12" i="3"/>
  <c r="K15" i="3" a="1"/>
  <c r="K15" i="3"/>
  <c r="K16" i="3"/>
  <c r="N15" i="3" a="1"/>
  <c r="N15" i="3"/>
  <c r="N16" i="3"/>
  <c r="AA3" i="3" a="1"/>
  <c r="AA16" i="3"/>
  <c r="AA15" i="3"/>
  <c r="AA14" i="3"/>
  <c r="AA13" i="3"/>
  <c r="AA12" i="3"/>
  <c r="AA11" i="3"/>
  <c r="AA10" i="3"/>
  <c r="AA9" i="3"/>
  <c r="AA8" i="3"/>
  <c r="AA7" i="3"/>
  <c r="AA6" i="3"/>
  <c r="AA5" i="3"/>
  <c r="AA4" i="3"/>
  <c r="AA3" i="3"/>
  <c r="AA17" i="3"/>
  <c r="AC3" i="3" a="1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AC3" i="3"/>
  <c r="AC17" i="3"/>
  <c r="Q3" i="5" a="1"/>
  <c r="Q3" i="5"/>
  <c r="Q4" i="5"/>
  <c r="Q5" i="5"/>
  <c r="Q6" i="5"/>
  <c r="Q7" i="5"/>
  <c r="Q8" i="5"/>
  <c r="U3" i="5" a="1"/>
  <c r="U3" i="5"/>
  <c r="U4" i="5"/>
  <c r="U5" i="5"/>
  <c r="U6" i="5"/>
  <c r="U7" i="5"/>
  <c r="U8" i="5"/>
  <c r="T3" i="5" a="1"/>
  <c r="T3" i="5"/>
  <c r="T4" i="5"/>
  <c r="T5" i="5"/>
  <c r="T6" i="5"/>
  <c r="T7" i="5"/>
  <c r="T8" i="5"/>
</calcChain>
</file>

<file path=xl/sharedStrings.xml><?xml version="1.0" encoding="utf-8"?>
<sst xmlns="http://schemas.openxmlformats.org/spreadsheetml/2006/main" count="49" uniqueCount="30">
  <si>
    <t>y</t>
  </si>
  <si>
    <t>x</t>
  </si>
  <si>
    <t>sum(y)</t>
  </si>
  <si>
    <t>y-avg(y)</t>
  </si>
  <si>
    <t>x-avg(x)</t>
  </si>
  <si>
    <t>(x-avg(x))^2</t>
  </si>
  <si>
    <t>beta0</t>
  </si>
  <si>
    <t>beta1</t>
  </si>
  <si>
    <t>sum</t>
  </si>
  <si>
    <t>estimated</t>
  </si>
  <si>
    <t>real</t>
  </si>
  <si>
    <t>residual</t>
  </si>
  <si>
    <t>disturbance</t>
  </si>
  <si>
    <t>sum(x)</t>
  </si>
  <si>
    <t>Student</t>
  </si>
  <si>
    <t>n</t>
  </si>
  <si>
    <t>(y-avg(y))*(x-avg(x))</t>
  </si>
  <si>
    <t>avg(y)</t>
  </si>
  <si>
    <t>avg(x)</t>
  </si>
  <si>
    <t>estimated y</t>
  </si>
  <si>
    <t>real model y</t>
  </si>
  <si>
    <t>GPA (y)</t>
  </si>
  <si>
    <t>ACT (x)</t>
  </si>
  <si>
    <t>vector y</t>
  </si>
  <si>
    <t>matrix X</t>
  </si>
  <si>
    <t>X'</t>
  </si>
  <si>
    <t>X'X</t>
  </si>
  <si>
    <t>(X'X)^(-1)</t>
  </si>
  <si>
    <t>X'y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</si>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</sst>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2" fontId="0" fillId="2" borderId="0" xfId="0" applyNumberFormat="1" applyFill="1" applyBorder="1"/>
    <xf numFmtId="2" fontId="0" fillId="2" borderId="1" xfId="0" applyNumberFormat="1" applyFill="1" applyBorder="1"/>
    <xf numFmtId="0" fontId="3" fillId="3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1" xfId="0" applyNumberFormat="1" applyFill="1" applyBorder="1"/>
    <xf numFmtId="1" fontId="0" fillId="2" borderId="1" xfId="0" applyNumberForma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ES2_1_a_i!$D$3:$D$17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ES2_1_a_i!$C$3:$C$17</c:f>
              <c:numCache>
                <c:formatCode>0.0</c:formatCode>
                <c:ptCount val="15"/>
                <c:pt idx="0">
                  <c:v>2.8</c:v>
                </c:pt>
                <c:pt idx="1">
                  <c:v>3.4</c:v>
                </c:pt>
                <c:pt idx="2">
                  <c:v>3</c:v>
                </c:pt>
                <c:pt idx="3">
                  <c:v>3.5</c:v>
                </c:pt>
                <c:pt idx="4">
                  <c:v>3.6</c:v>
                </c:pt>
                <c:pt idx="5">
                  <c:v>3</c:v>
                </c:pt>
                <c:pt idx="6">
                  <c:v>2.7</c:v>
                </c:pt>
                <c:pt idx="7">
                  <c:v>3.7</c:v>
                </c:pt>
                <c:pt idx="8">
                  <c:v>3.2</c:v>
                </c:pt>
                <c:pt idx="9">
                  <c:v>3</c:v>
                </c:pt>
                <c:pt idx="10">
                  <c:v>3.5</c:v>
                </c:pt>
                <c:pt idx="11">
                  <c:v>2.5</c:v>
                </c:pt>
                <c:pt idx="12">
                  <c:v>3.8</c:v>
                </c:pt>
                <c:pt idx="13">
                  <c:v>2.6</c:v>
                </c:pt>
                <c:pt idx="14">
                  <c:v>2.7</c:v>
                </c:pt>
              </c:numCache>
            </c:numRef>
          </c:yVal>
          <c:smooth val="0"/>
        </c:ser>
        <c:ser>
          <c:idx val="1"/>
          <c:order val="1"/>
          <c:tx>
            <c:v>estimated line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line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ES2_1_a_i!$D$3:$D$17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ES2_1_a_i!$K$3:$K$17</c:f>
              <c:numCache>
                <c:formatCode>0.00</c:formatCode>
                <c:ptCount val="15"/>
                <c:pt idx="0">
                  <c:v>2.6654153354632588</c:v>
                </c:pt>
                <c:pt idx="1">
                  <c:v>2.9499600638977634</c:v>
                </c:pt>
                <c:pt idx="2">
                  <c:v>3.1396565495207667</c:v>
                </c:pt>
                <c:pt idx="3">
                  <c:v>3.2345047923322685</c:v>
                </c:pt>
                <c:pt idx="4">
                  <c:v>3.4242012779552717</c:v>
                </c:pt>
                <c:pt idx="5">
                  <c:v>3.0448083067092653</c:v>
                </c:pt>
                <c:pt idx="6">
                  <c:v>3.0448083067092653</c:v>
                </c:pt>
                <c:pt idx="7">
                  <c:v>3.5190495207667731</c:v>
                </c:pt>
                <c:pt idx="8">
                  <c:v>2.855111821086262</c:v>
                </c:pt>
                <c:pt idx="9">
                  <c:v>3.3293530351437699</c:v>
                </c:pt>
                <c:pt idx="10">
                  <c:v>3.5190495207667731</c:v>
                </c:pt>
                <c:pt idx="11">
                  <c:v>2.570567092651757</c:v>
                </c:pt>
                <c:pt idx="12">
                  <c:v>3.7087460063897764</c:v>
                </c:pt>
                <c:pt idx="13">
                  <c:v>3.1396565495207667</c:v>
                </c:pt>
                <c:pt idx="14">
                  <c:v>2.855111821086262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318232"/>
        <c:axId val="332398464"/>
      </c:scatterChart>
      <c:valAx>
        <c:axId val="332318232"/>
        <c:scaling>
          <c:orientation val="minMax"/>
          <c:min val="19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cs-CZ" sz="1600"/>
                  <a:t>ACT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332398464"/>
        <c:crosses val="autoZero"/>
        <c:crossBetween val="midCat"/>
        <c:majorUnit val="1"/>
      </c:valAx>
      <c:valAx>
        <c:axId val="332398464"/>
        <c:scaling>
          <c:orientation val="minMax"/>
          <c:min val="2.4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cs-CZ" sz="1600"/>
                  <a:t>GPA</a:t>
                </a:r>
                <a:endParaRPr lang="en-US" sz="16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332318232"/>
        <c:crosses val="autoZero"/>
        <c:crossBetween val="midCat"/>
        <c:majorUnit val="0.1"/>
      </c:valAx>
    </c:plotArea>
    <c:legend>
      <c:legendPos val="b"/>
      <c:legendEntry>
        <c:idx val="1"/>
        <c:delete val="1"/>
      </c:legendEntry>
      <c:layout/>
      <c:overlay val="0"/>
      <c:txPr>
        <a:bodyPr/>
        <a:lstStyle/>
        <a:p>
          <a:pPr>
            <a:defRPr sz="1400"/>
          </a:pPr>
          <a:endParaRPr lang="cs-CZ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089" r="0.750000000000000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ES2_1_a_ii!$D$3:$D$17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ES2_1_a_ii!$C$3:$C$17</c:f>
              <c:numCache>
                <c:formatCode>0.0</c:formatCode>
                <c:ptCount val="15"/>
                <c:pt idx="0">
                  <c:v>2.8</c:v>
                </c:pt>
                <c:pt idx="1">
                  <c:v>3.4</c:v>
                </c:pt>
                <c:pt idx="2">
                  <c:v>3</c:v>
                </c:pt>
                <c:pt idx="3">
                  <c:v>3.5</c:v>
                </c:pt>
                <c:pt idx="4">
                  <c:v>3.6</c:v>
                </c:pt>
                <c:pt idx="5">
                  <c:v>3</c:v>
                </c:pt>
                <c:pt idx="6">
                  <c:v>2.7</c:v>
                </c:pt>
                <c:pt idx="7">
                  <c:v>3.7</c:v>
                </c:pt>
                <c:pt idx="8">
                  <c:v>3.2</c:v>
                </c:pt>
                <c:pt idx="9">
                  <c:v>3</c:v>
                </c:pt>
                <c:pt idx="10">
                  <c:v>3.5</c:v>
                </c:pt>
                <c:pt idx="11">
                  <c:v>2.5</c:v>
                </c:pt>
                <c:pt idx="12">
                  <c:v>3.8</c:v>
                </c:pt>
                <c:pt idx="13">
                  <c:v>2.6</c:v>
                </c:pt>
                <c:pt idx="14">
                  <c:v>2.7</c:v>
                </c:pt>
              </c:numCache>
            </c:numRef>
          </c:yVal>
          <c:smooth val="0"/>
        </c:ser>
        <c:ser>
          <c:idx val="1"/>
          <c:order val="1"/>
          <c:tx>
            <c:v>estimated line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line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ES2_1_a_ii!$D$3:$D$17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ES2_1_a_ii!$AA$3:$AA$17</c:f>
              <c:numCache>
                <c:formatCode>0.00</c:formatCode>
                <c:ptCount val="15"/>
                <c:pt idx="0">
                  <c:v>2.6654153354632442</c:v>
                </c:pt>
                <c:pt idx="1">
                  <c:v>2.9499600638977483</c:v>
                </c:pt>
                <c:pt idx="2">
                  <c:v>3.1396565495207511</c:v>
                </c:pt>
                <c:pt idx="3">
                  <c:v>3.2345047923322525</c:v>
                </c:pt>
                <c:pt idx="4">
                  <c:v>3.4242012779552553</c:v>
                </c:pt>
                <c:pt idx="5">
                  <c:v>3.0448083067092497</c:v>
                </c:pt>
                <c:pt idx="6">
                  <c:v>3.0448083067092497</c:v>
                </c:pt>
                <c:pt idx="7">
                  <c:v>3.5190495207667567</c:v>
                </c:pt>
                <c:pt idx="8">
                  <c:v>2.8551118210862469</c:v>
                </c:pt>
                <c:pt idx="9">
                  <c:v>3.3293530351437539</c:v>
                </c:pt>
                <c:pt idx="10">
                  <c:v>3.5190495207667567</c:v>
                </c:pt>
                <c:pt idx="11">
                  <c:v>2.5705670926517428</c:v>
                </c:pt>
                <c:pt idx="12">
                  <c:v>3.7087460063897595</c:v>
                </c:pt>
                <c:pt idx="13">
                  <c:v>3.1396565495207511</c:v>
                </c:pt>
                <c:pt idx="14">
                  <c:v>2.8551118210862469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563160"/>
        <c:axId val="332563544"/>
      </c:scatterChart>
      <c:valAx>
        <c:axId val="332563160"/>
        <c:scaling>
          <c:orientation val="minMax"/>
          <c:min val="19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cs-CZ" sz="1600"/>
                  <a:t>ACT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332563544"/>
        <c:crosses val="autoZero"/>
        <c:crossBetween val="midCat"/>
        <c:majorUnit val="1"/>
      </c:valAx>
      <c:valAx>
        <c:axId val="332563544"/>
        <c:scaling>
          <c:orientation val="minMax"/>
          <c:min val="2.4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cs-CZ" sz="1600"/>
                  <a:t>GPA</a:t>
                </a:r>
                <a:endParaRPr lang="en-US" sz="16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332563160"/>
        <c:crosses val="autoZero"/>
        <c:crossBetween val="midCat"/>
        <c:majorUnit val="0.1"/>
      </c:valAx>
    </c:plotArea>
    <c:legend>
      <c:legendPos val="b"/>
      <c:legendEntry>
        <c:idx val="1"/>
        <c:delete val="1"/>
      </c:legendEntry>
      <c:layout/>
      <c:overlay val="0"/>
      <c:txPr>
        <a:bodyPr/>
        <a:lstStyle/>
        <a:p>
          <a:pPr>
            <a:defRPr sz="1400"/>
          </a:pPr>
          <a:endParaRPr lang="cs-CZ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ES2_2!$C$3:$C$8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ES2_2!$B$3:$B$8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</c:numCache>
            </c:numRef>
          </c:yVal>
          <c:smooth val="0"/>
        </c:ser>
        <c:ser>
          <c:idx val="1"/>
          <c:order val="1"/>
          <c:tx>
            <c:v>estimated line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line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ES2_2!$C$3:$C$8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ES2_2!$Q$3:$Q$8</c:f>
              <c:numCache>
                <c:formatCode>0.00</c:formatCode>
                <c:ptCount val="6"/>
                <c:pt idx="0">
                  <c:v>1.7999999999999936</c:v>
                </c:pt>
                <c:pt idx="1">
                  <c:v>5.7692307692307701</c:v>
                </c:pt>
                <c:pt idx="2">
                  <c:v>3.1230769230769191</c:v>
                </c:pt>
                <c:pt idx="3">
                  <c:v>7.0923076923076955</c:v>
                </c:pt>
                <c:pt idx="4">
                  <c:v>4.4461538461538446</c:v>
                </c:pt>
                <c:pt idx="5">
                  <c:v>5.7692307692307701</c:v>
                </c:pt>
              </c:numCache>
            </c:numRef>
          </c:yVal>
          <c:smooth val="0"/>
        </c:ser>
        <c:ser>
          <c:idx val="2"/>
          <c:order val="2"/>
          <c:tx>
            <c:v>real model line</c:v>
          </c:tx>
          <c:spPr>
            <a:ln w="31750">
              <a:noFill/>
            </a:ln>
          </c:spPr>
          <c:marker>
            <c:symbol val="none"/>
          </c:marker>
          <c:trendline>
            <c:name>real model line</c:name>
            <c:spPr>
              <a:ln w="31750">
                <a:solidFill>
                  <a:prstClr val="black"/>
                </a:solidFill>
              </a:ln>
            </c:spPr>
            <c:trendlineType val="linear"/>
            <c:dispRSqr val="0"/>
            <c:dispEq val="0"/>
          </c:trendline>
          <c:xVal>
            <c:numRef>
              <c:f>ES2_2!$C$3:$C$8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ES2_2!$R$3:$R$8</c:f>
              <c:numCache>
                <c:formatCode>0.00</c:formatCode>
                <c:ptCount val="6"/>
                <c:pt idx="0">
                  <c:v>1.5</c:v>
                </c:pt>
                <c:pt idx="1">
                  <c:v>6</c:v>
                </c:pt>
                <c:pt idx="2">
                  <c:v>3</c:v>
                </c:pt>
                <c:pt idx="3">
                  <c:v>7.5</c:v>
                </c:pt>
                <c:pt idx="4">
                  <c:v>4.5</c:v>
                </c:pt>
                <c:pt idx="5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689040"/>
        <c:axId val="332693520"/>
      </c:scatterChart>
      <c:valAx>
        <c:axId val="332689040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332693520"/>
        <c:crosses val="autoZero"/>
        <c:crossBetween val="midCat"/>
        <c:majorUnit val="1"/>
      </c:valAx>
      <c:valAx>
        <c:axId val="332693520"/>
        <c:scaling>
          <c:orientation val="minMax"/>
          <c:max val="8.5"/>
          <c:min val="1.5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en-US" sz="1600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332689040"/>
        <c:crosses val="autoZero"/>
        <c:crossBetween val="midCat"/>
      </c:valAx>
    </c:plotArea>
    <c:legend>
      <c:legendPos val="b"/>
      <c:legendEntry>
        <c:idx val="1"/>
        <c:delete val="1"/>
      </c:legendEntry>
      <c:legendEntry>
        <c:idx val="2"/>
        <c:delete val="1"/>
      </c:legendEntry>
      <c:layout/>
      <c:overlay val="0"/>
      <c:txPr>
        <a:bodyPr/>
        <a:lstStyle/>
        <a:p>
          <a:pPr>
            <a:defRPr sz="1400"/>
          </a:pPr>
          <a:endParaRPr lang="cs-CZ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111" r="0.750000000000001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313765</xdr:colOff>
      <xdr:row>1</xdr:row>
      <xdr:rowOff>17931</xdr:rowOff>
    </xdr:from>
    <xdr:to>
      <xdr:col>22</xdr:col>
      <xdr:colOff>313766</xdr:colOff>
      <xdr:row>23</xdr:row>
      <xdr:rowOff>17930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</xdr:colOff>
      <xdr:row>1</xdr:row>
      <xdr:rowOff>1</xdr:rowOff>
    </xdr:from>
    <xdr:to>
      <xdr:col>36</xdr:col>
      <xdr:colOff>1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1</xdr:rowOff>
    </xdr:from>
    <xdr:to>
      <xdr:col>28</xdr:col>
      <xdr:colOff>0</xdr:colOff>
      <xdr:row>23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0.8766</cdr:x>
      <cdr:y>0.51356</cdr:y>
    </cdr:from>
    <cdr:to>
      <cdr:x>0.99188</cdr:x>
      <cdr:y>0.66971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953250" y="300717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zoomScale="85" zoomScaleNormal="85" workbookViewId="0">
      <selection activeCell="D2" sqref="D2"/>
    </sheetView>
  </sheetViews>
  <sheetFormatPr defaultColWidth="10.8984375" defaultRowHeight="15.6" x14ac:dyDescent="0.3"/>
  <cols>
    <col min="1" max="1" width="1.19921875" style="1" customWidth="1"/>
    <col min="2" max="4" width="9.3984375" style="1" customWidth="1"/>
    <col min="5" max="5" width="1.19921875" style="1" customWidth="1"/>
    <col min="6" max="7" width="9.3984375" style="1" customWidth="1"/>
    <col min="8" max="8" width="18.09765625" style="1" bestFit="1" customWidth="1"/>
    <col min="9" max="9" width="10.8984375" style="1"/>
    <col min="10" max="10" width="1.19921875" style="1" customWidth="1"/>
    <col min="11" max="11" width="11.5" style="1" customWidth="1"/>
    <col min="12" max="12" width="1.19921875" style="1" customWidth="1"/>
    <col min="13" max="13" width="11.19921875" style="1" customWidth="1"/>
    <col min="14" max="14" width="1.19921875" style="1" customWidth="1"/>
    <col min="15" max="16384" width="10.8984375" style="1"/>
  </cols>
  <sheetData>
    <row r="2" spans="2:13" x14ac:dyDescent="0.3">
      <c r="B2" s="5" t="s">
        <v>14</v>
      </c>
      <c r="C2" s="5" t="s">
        <v>21</v>
      </c>
      <c r="D2" s="5" t="s">
        <v>22</v>
      </c>
      <c r="E2" s="6"/>
      <c r="F2" s="5" t="s">
        <v>3</v>
      </c>
      <c r="G2" s="5" t="s">
        <v>4</v>
      </c>
      <c r="H2" s="5" t="s">
        <v>16</v>
      </c>
      <c r="I2" s="5" t="s">
        <v>5</v>
      </c>
      <c r="J2" s="6"/>
      <c r="K2" s="5" t="s">
        <v>19</v>
      </c>
      <c r="L2" s="6"/>
      <c r="M2" s="5" t="s">
        <v>11</v>
      </c>
    </row>
    <row r="3" spans="2:13" x14ac:dyDescent="0.3">
      <c r="B3" s="2">
        <v>1</v>
      </c>
      <c r="C3" s="7">
        <v>2.8</v>
      </c>
      <c r="D3" s="2">
        <v>21</v>
      </c>
      <c r="F3" s="4">
        <f t="shared" ref="F3:F17" si="0">C3-$C$23</f>
        <v>-0.33333333333333348</v>
      </c>
      <c r="G3" s="4">
        <f t="shared" ref="G3:G17" si="1">D3-$D$23</f>
        <v>-4.9333333333333336</v>
      </c>
      <c r="H3" s="4">
        <f>F3*G3</f>
        <v>1.6444444444444453</v>
      </c>
      <c r="I3" s="4">
        <f>G3^2</f>
        <v>24.337777777777781</v>
      </c>
      <c r="J3" s="3"/>
      <c r="K3" s="4">
        <f t="shared" ref="K3:K17" si="2">$G$22+$G$23*D3</f>
        <v>2.6654153354632588</v>
      </c>
      <c r="L3" s="3"/>
      <c r="M3" s="4">
        <f>C3-K3</f>
        <v>0.13458466453674101</v>
      </c>
    </row>
    <row r="4" spans="2:13" x14ac:dyDescent="0.3">
      <c r="B4" s="2">
        <v>2</v>
      </c>
      <c r="C4" s="7">
        <v>3.4</v>
      </c>
      <c r="D4" s="2">
        <v>24</v>
      </c>
      <c r="F4" s="4">
        <f t="shared" si="0"/>
        <v>0.26666666666666661</v>
      </c>
      <c r="G4" s="4">
        <f t="shared" si="1"/>
        <v>-1.9333333333333336</v>
      </c>
      <c r="H4" s="4">
        <f t="shared" ref="H4:H17" si="3">F4*G4</f>
        <v>-0.51555555555555554</v>
      </c>
      <c r="I4" s="4">
        <f t="shared" ref="I4:I17" si="4">G4^2</f>
        <v>3.7377777777777785</v>
      </c>
      <c r="J4" s="3"/>
      <c r="K4" s="4">
        <f t="shared" si="2"/>
        <v>2.9499600638977634</v>
      </c>
      <c r="L4" s="3"/>
      <c r="M4" s="4">
        <f t="shared" ref="M4:M17" si="5">C4-K4</f>
        <v>0.45003993610223647</v>
      </c>
    </row>
    <row r="5" spans="2:13" x14ac:dyDescent="0.3">
      <c r="B5" s="2">
        <v>3</v>
      </c>
      <c r="C5" s="7">
        <v>3</v>
      </c>
      <c r="D5" s="2">
        <v>26</v>
      </c>
      <c r="F5" s="4">
        <f t="shared" si="0"/>
        <v>-0.1333333333333333</v>
      </c>
      <c r="G5" s="4">
        <f t="shared" si="1"/>
        <v>6.666666666666643E-2</v>
      </c>
      <c r="H5" s="4">
        <f t="shared" si="3"/>
        <v>-8.8888888888888559E-3</v>
      </c>
      <c r="I5" s="4">
        <f t="shared" si="4"/>
        <v>4.4444444444444132E-3</v>
      </c>
      <c r="J5" s="3"/>
      <c r="K5" s="4">
        <f t="shared" si="2"/>
        <v>3.1396565495207667</v>
      </c>
      <c r="L5" s="3"/>
      <c r="M5" s="4">
        <f t="shared" si="5"/>
        <v>-0.13965654952076667</v>
      </c>
    </row>
    <row r="6" spans="2:13" x14ac:dyDescent="0.3">
      <c r="B6" s="2">
        <v>4</v>
      </c>
      <c r="C6" s="7">
        <v>3.5</v>
      </c>
      <c r="D6" s="2">
        <v>27</v>
      </c>
      <c r="F6" s="4">
        <f t="shared" si="0"/>
        <v>0.3666666666666667</v>
      </c>
      <c r="G6" s="4">
        <f t="shared" si="1"/>
        <v>1.0666666666666664</v>
      </c>
      <c r="H6" s="4">
        <f t="shared" si="3"/>
        <v>0.39111111111111108</v>
      </c>
      <c r="I6" s="4">
        <f t="shared" si="4"/>
        <v>1.1377777777777773</v>
      </c>
      <c r="J6" s="3"/>
      <c r="K6" s="4">
        <f t="shared" si="2"/>
        <v>3.2345047923322685</v>
      </c>
      <c r="L6" s="3"/>
      <c r="M6" s="4">
        <f t="shared" si="5"/>
        <v>0.26549520766773149</v>
      </c>
    </row>
    <row r="7" spans="2:13" x14ac:dyDescent="0.3">
      <c r="B7" s="2">
        <v>5</v>
      </c>
      <c r="C7" s="7">
        <v>3.6</v>
      </c>
      <c r="D7" s="2">
        <v>29</v>
      </c>
      <c r="F7" s="4">
        <f t="shared" si="0"/>
        <v>0.46666666666666679</v>
      </c>
      <c r="G7" s="4">
        <f t="shared" si="1"/>
        <v>3.0666666666666664</v>
      </c>
      <c r="H7" s="4">
        <f t="shared" si="3"/>
        <v>1.4311111111111114</v>
      </c>
      <c r="I7" s="4">
        <f t="shared" si="4"/>
        <v>9.4044444444444437</v>
      </c>
      <c r="J7" s="3"/>
      <c r="K7" s="4">
        <f t="shared" si="2"/>
        <v>3.4242012779552717</v>
      </c>
      <c r="L7" s="3"/>
      <c r="M7" s="4">
        <f t="shared" si="5"/>
        <v>0.17579872204472835</v>
      </c>
    </row>
    <row r="8" spans="2:13" x14ac:dyDescent="0.3">
      <c r="B8" s="2">
        <v>6</v>
      </c>
      <c r="C8" s="7">
        <v>3</v>
      </c>
      <c r="D8" s="2">
        <v>25</v>
      </c>
      <c r="F8" s="4">
        <f t="shared" si="0"/>
        <v>-0.1333333333333333</v>
      </c>
      <c r="G8" s="4">
        <f t="shared" si="1"/>
        <v>-0.93333333333333357</v>
      </c>
      <c r="H8" s="4">
        <f t="shared" si="3"/>
        <v>0.12444444444444445</v>
      </c>
      <c r="I8" s="4">
        <f t="shared" si="4"/>
        <v>0.8711111111111115</v>
      </c>
      <c r="J8" s="3"/>
      <c r="K8" s="4">
        <f t="shared" si="2"/>
        <v>3.0448083067092653</v>
      </c>
      <c r="L8" s="3"/>
      <c r="M8" s="4">
        <f t="shared" si="5"/>
        <v>-4.4808306709265278E-2</v>
      </c>
    </row>
    <row r="9" spans="2:13" x14ac:dyDescent="0.3">
      <c r="B9" s="2">
        <v>7</v>
      </c>
      <c r="C9" s="7">
        <v>2.7</v>
      </c>
      <c r="D9" s="2">
        <v>25</v>
      </c>
      <c r="F9" s="4">
        <f t="shared" si="0"/>
        <v>-0.43333333333333313</v>
      </c>
      <c r="G9" s="4">
        <f t="shared" si="1"/>
        <v>-0.93333333333333357</v>
      </c>
      <c r="H9" s="4">
        <f t="shared" si="3"/>
        <v>0.40444444444444433</v>
      </c>
      <c r="I9" s="4">
        <f t="shared" si="4"/>
        <v>0.8711111111111115</v>
      </c>
      <c r="J9" s="3"/>
      <c r="K9" s="4">
        <f t="shared" si="2"/>
        <v>3.0448083067092653</v>
      </c>
      <c r="L9" s="3"/>
      <c r="M9" s="4">
        <f t="shared" si="5"/>
        <v>-0.3448083067092651</v>
      </c>
    </row>
    <row r="10" spans="2:13" x14ac:dyDescent="0.3">
      <c r="B10" s="2">
        <v>8</v>
      </c>
      <c r="C10" s="7">
        <v>3.7</v>
      </c>
      <c r="D10" s="2">
        <v>30</v>
      </c>
      <c r="F10" s="4">
        <f t="shared" si="0"/>
        <v>0.56666666666666687</v>
      </c>
      <c r="G10" s="4">
        <f t="shared" si="1"/>
        <v>4.0666666666666664</v>
      </c>
      <c r="H10" s="4">
        <f t="shared" si="3"/>
        <v>2.304444444444445</v>
      </c>
      <c r="I10" s="4">
        <f t="shared" si="4"/>
        <v>16.537777777777777</v>
      </c>
      <c r="J10" s="3"/>
      <c r="K10" s="4">
        <f t="shared" si="2"/>
        <v>3.5190495207667731</v>
      </c>
      <c r="L10" s="3"/>
      <c r="M10" s="4">
        <f t="shared" si="5"/>
        <v>0.18095047923322705</v>
      </c>
    </row>
    <row r="11" spans="2:13" x14ac:dyDescent="0.3">
      <c r="B11" s="2">
        <v>9</v>
      </c>
      <c r="C11" s="7">
        <v>3.2</v>
      </c>
      <c r="D11" s="2">
        <v>23</v>
      </c>
      <c r="F11" s="4">
        <f t="shared" si="0"/>
        <v>6.6666666666666874E-2</v>
      </c>
      <c r="G11" s="4">
        <f t="shared" si="1"/>
        <v>-2.9333333333333336</v>
      </c>
      <c r="H11" s="4">
        <f t="shared" si="3"/>
        <v>-0.19555555555555618</v>
      </c>
      <c r="I11" s="4">
        <f t="shared" si="4"/>
        <v>8.6044444444444466</v>
      </c>
      <c r="J11" s="3"/>
      <c r="K11" s="4">
        <f t="shared" si="2"/>
        <v>2.855111821086262</v>
      </c>
      <c r="L11" s="3"/>
      <c r="M11" s="4">
        <f t="shared" si="5"/>
        <v>0.34488817891373813</v>
      </c>
    </row>
    <row r="12" spans="2:13" x14ac:dyDescent="0.3">
      <c r="B12" s="2">
        <v>10</v>
      </c>
      <c r="C12" s="7">
        <v>3</v>
      </c>
      <c r="D12" s="2">
        <v>28</v>
      </c>
      <c r="F12" s="4">
        <f t="shared" si="0"/>
        <v>-0.1333333333333333</v>
      </c>
      <c r="G12" s="4">
        <f t="shared" si="1"/>
        <v>2.0666666666666664</v>
      </c>
      <c r="H12" s="4">
        <f t="shared" si="3"/>
        <v>-0.27555555555555544</v>
      </c>
      <c r="I12" s="4">
        <f t="shared" si="4"/>
        <v>4.27111111111111</v>
      </c>
      <c r="J12" s="3"/>
      <c r="K12" s="4">
        <f t="shared" si="2"/>
        <v>3.3293530351437699</v>
      </c>
      <c r="L12" s="3"/>
      <c r="M12" s="4">
        <f t="shared" si="5"/>
        <v>-0.3293530351437699</v>
      </c>
    </row>
    <row r="13" spans="2:13" x14ac:dyDescent="0.3">
      <c r="B13" s="2">
        <v>11</v>
      </c>
      <c r="C13" s="7">
        <v>3.5</v>
      </c>
      <c r="D13" s="2">
        <v>30</v>
      </c>
      <c r="F13" s="4">
        <f t="shared" si="0"/>
        <v>0.3666666666666667</v>
      </c>
      <c r="G13" s="4">
        <f t="shared" si="1"/>
        <v>4.0666666666666664</v>
      </c>
      <c r="H13" s="4">
        <f t="shared" si="3"/>
        <v>1.4911111111111111</v>
      </c>
      <c r="I13" s="4">
        <f t="shared" si="4"/>
        <v>16.537777777777777</v>
      </c>
      <c r="J13" s="3"/>
      <c r="K13" s="4">
        <f t="shared" si="2"/>
        <v>3.5190495207667731</v>
      </c>
      <c r="L13" s="3"/>
      <c r="M13" s="4">
        <f t="shared" si="5"/>
        <v>-1.9049520766773131E-2</v>
      </c>
    </row>
    <row r="14" spans="2:13" x14ac:dyDescent="0.3">
      <c r="B14" s="2">
        <v>12</v>
      </c>
      <c r="C14" s="7">
        <v>2.5</v>
      </c>
      <c r="D14" s="2">
        <v>20</v>
      </c>
      <c r="F14" s="4">
        <f t="shared" si="0"/>
        <v>-0.6333333333333333</v>
      </c>
      <c r="G14" s="4">
        <f t="shared" si="1"/>
        <v>-5.9333333333333336</v>
      </c>
      <c r="H14" s="4">
        <f t="shared" si="3"/>
        <v>3.7577777777777777</v>
      </c>
      <c r="I14" s="4">
        <f t="shared" si="4"/>
        <v>35.204444444444448</v>
      </c>
      <c r="J14" s="3"/>
      <c r="K14" s="4">
        <f t="shared" si="2"/>
        <v>2.570567092651757</v>
      </c>
      <c r="L14" s="3"/>
      <c r="M14" s="4">
        <f t="shared" si="5"/>
        <v>-7.056709265175698E-2</v>
      </c>
    </row>
    <row r="15" spans="2:13" x14ac:dyDescent="0.3">
      <c r="B15" s="2">
        <v>13</v>
      </c>
      <c r="C15" s="7">
        <v>3.8</v>
      </c>
      <c r="D15" s="2">
        <v>32</v>
      </c>
      <c r="F15" s="4">
        <f t="shared" si="0"/>
        <v>0.66666666666666652</v>
      </c>
      <c r="G15" s="4">
        <f t="shared" si="1"/>
        <v>6.0666666666666664</v>
      </c>
      <c r="H15" s="4">
        <f t="shared" si="3"/>
        <v>4.0444444444444434</v>
      </c>
      <c r="I15" s="4">
        <f t="shared" si="4"/>
        <v>36.804444444444442</v>
      </c>
      <c r="J15" s="3"/>
      <c r="K15" s="4">
        <f t="shared" si="2"/>
        <v>3.7087460063897764</v>
      </c>
      <c r="L15" s="3"/>
      <c r="M15" s="4">
        <f t="shared" si="5"/>
        <v>9.1253993610223461E-2</v>
      </c>
    </row>
    <row r="16" spans="2:13" x14ac:dyDescent="0.3">
      <c r="B16" s="2">
        <v>14</v>
      </c>
      <c r="C16" s="7">
        <v>2.6</v>
      </c>
      <c r="D16" s="2">
        <v>26</v>
      </c>
      <c r="F16" s="4">
        <f t="shared" si="0"/>
        <v>-0.53333333333333321</v>
      </c>
      <c r="G16" s="4">
        <f t="shared" si="1"/>
        <v>6.666666666666643E-2</v>
      </c>
      <c r="H16" s="4">
        <f t="shared" si="3"/>
        <v>-3.5555555555555424E-2</v>
      </c>
      <c r="I16" s="4">
        <f t="shared" si="4"/>
        <v>4.4444444444444132E-3</v>
      </c>
      <c r="J16" s="3"/>
      <c r="K16" s="4">
        <f t="shared" si="2"/>
        <v>3.1396565495207667</v>
      </c>
      <c r="L16" s="3"/>
      <c r="M16" s="4">
        <f t="shared" si="5"/>
        <v>-0.53965654952076658</v>
      </c>
    </row>
    <row r="17" spans="2:13" x14ac:dyDescent="0.3">
      <c r="B17" s="2">
        <v>15</v>
      </c>
      <c r="C17" s="7">
        <v>2.7</v>
      </c>
      <c r="D17" s="2">
        <v>23</v>
      </c>
      <c r="F17" s="4">
        <f t="shared" si="0"/>
        <v>-0.43333333333333313</v>
      </c>
      <c r="G17" s="4">
        <f t="shared" si="1"/>
        <v>-2.9333333333333336</v>
      </c>
      <c r="H17" s="4">
        <f t="shared" si="3"/>
        <v>1.2711111111111106</v>
      </c>
      <c r="I17" s="4">
        <f t="shared" si="4"/>
        <v>8.6044444444444466</v>
      </c>
      <c r="J17" s="3"/>
      <c r="K17" s="4">
        <f t="shared" si="2"/>
        <v>2.855111821086262</v>
      </c>
      <c r="L17" s="3"/>
      <c r="M17" s="4">
        <f t="shared" si="5"/>
        <v>-0.15511182108626187</v>
      </c>
    </row>
    <row r="18" spans="2:13" x14ac:dyDescent="0.3">
      <c r="H18" s="5" t="s">
        <v>8</v>
      </c>
      <c r="I18" s="5" t="s">
        <v>8</v>
      </c>
    </row>
    <row r="19" spans="2:13" x14ac:dyDescent="0.3">
      <c r="B19" s="5" t="s">
        <v>15</v>
      </c>
      <c r="C19" s="5" t="s">
        <v>2</v>
      </c>
      <c r="D19" s="5" t="s">
        <v>13</v>
      </c>
      <c r="H19" s="4">
        <f>SUM(H3:H17)</f>
        <v>15.833333333333334</v>
      </c>
      <c r="I19" s="4">
        <f>SUM(I3:I17)</f>
        <v>166.93333333333334</v>
      </c>
    </row>
    <row r="20" spans="2:13" x14ac:dyDescent="0.3">
      <c r="B20" s="2">
        <f>15</f>
        <v>15</v>
      </c>
      <c r="C20" s="2">
        <f>SUM(C3:C17)</f>
        <v>47</v>
      </c>
      <c r="D20" s="2">
        <f>SUM(D3:D17)</f>
        <v>389</v>
      </c>
    </row>
    <row r="21" spans="2:13" x14ac:dyDescent="0.3">
      <c r="G21" s="5" t="s">
        <v>9</v>
      </c>
    </row>
    <row r="22" spans="2:13" x14ac:dyDescent="0.3">
      <c r="C22" s="5" t="s">
        <v>17</v>
      </c>
      <c r="D22" s="5" t="s">
        <v>18</v>
      </c>
      <c r="F22" s="5" t="s">
        <v>6</v>
      </c>
      <c r="G22" s="4">
        <f>C23-(G23*D23)</f>
        <v>0.67360223642172512</v>
      </c>
    </row>
    <row r="23" spans="2:13" x14ac:dyDescent="0.3">
      <c r="C23" s="4">
        <f>C20/B20</f>
        <v>3.1333333333333333</v>
      </c>
      <c r="D23" s="4">
        <f>D20/B20</f>
        <v>25.933333333333334</v>
      </c>
      <c r="F23" s="5" t="s">
        <v>7</v>
      </c>
      <c r="G23" s="4">
        <f>H19/I19</f>
        <v>9.4848242811501601E-2</v>
      </c>
    </row>
  </sheetData>
  <pageMargins left="0.75000000000000011" right="0.75000000000000011" top="1" bottom="1" header="0.5" footer="0.5"/>
  <pageSetup paperSize="9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9"/>
  <sheetViews>
    <sheetView zoomScale="70" zoomScaleNormal="70" workbookViewId="0">
      <selection activeCell="O12" sqref="O12"/>
    </sheetView>
  </sheetViews>
  <sheetFormatPr defaultColWidth="10.8984375" defaultRowHeight="15.6" x14ac:dyDescent="0.3"/>
  <cols>
    <col min="1" max="1" width="1.19921875" style="1" customWidth="1"/>
    <col min="2" max="4" width="9.3984375" style="1" customWidth="1"/>
    <col min="5" max="5" width="1.19921875" style="1" customWidth="1"/>
    <col min="6" max="6" width="8.69921875" style="1" customWidth="1"/>
    <col min="7" max="7" width="1.19921875" style="1" customWidth="1"/>
    <col min="8" max="9" width="7.5" style="1" customWidth="1"/>
    <col min="10" max="10" width="1.19921875" style="1" customWidth="1"/>
    <col min="11" max="25" width="7.5" style="1" customWidth="1"/>
    <col min="26" max="26" width="1.19921875" style="1" customWidth="1"/>
    <col min="27" max="27" width="11.5" style="1" customWidth="1"/>
    <col min="28" max="28" width="1.19921875" style="1" customWidth="1"/>
    <col min="29" max="29" width="11.19921875" style="1" customWidth="1"/>
    <col min="30" max="30" width="1.19921875" style="1" customWidth="1"/>
    <col min="31" max="16384" width="10.8984375" style="1"/>
  </cols>
  <sheetData>
    <row r="2" spans="2:29" x14ac:dyDescent="0.3">
      <c r="B2" s="5" t="s">
        <v>14</v>
      </c>
      <c r="C2" s="5" t="s">
        <v>21</v>
      </c>
      <c r="D2" s="5" t="s">
        <v>22</v>
      </c>
      <c r="E2" s="6"/>
      <c r="F2" s="5" t="s">
        <v>23</v>
      </c>
      <c r="H2" s="9" t="s">
        <v>24</v>
      </c>
      <c r="I2" s="10"/>
      <c r="J2" s="6"/>
      <c r="K2" s="9" t="s">
        <v>25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0"/>
      <c r="Z2" s="6"/>
      <c r="AA2" s="5" t="s">
        <v>19</v>
      </c>
      <c r="AB2" s="6"/>
      <c r="AC2" s="5" t="s">
        <v>11</v>
      </c>
    </row>
    <row r="3" spans="2:29" x14ac:dyDescent="0.3">
      <c r="B3" s="2">
        <v>1</v>
      </c>
      <c r="C3" s="7">
        <v>2.8</v>
      </c>
      <c r="D3" s="2">
        <v>21</v>
      </c>
      <c r="F3" s="7">
        <f>C3</f>
        <v>2.8</v>
      </c>
      <c r="H3" s="8">
        <v>1</v>
      </c>
      <c r="I3" s="8">
        <f t="shared" ref="I3:I17" si="0">D3</f>
        <v>21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8">
        <v>1</v>
      </c>
      <c r="S3" s="8">
        <v>1</v>
      </c>
      <c r="T3" s="8">
        <v>1</v>
      </c>
      <c r="U3" s="8">
        <v>1</v>
      </c>
      <c r="V3" s="8">
        <v>1</v>
      </c>
      <c r="W3" s="8">
        <v>1</v>
      </c>
      <c r="X3" s="8">
        <v>1</v>
      </c>
      <c r="Y3" s="8">
        <v>1</v>
      </c>
      <c r="AA3" s="4">
        <f t="array" ref="AA3:AA17">MMULT(H3:I17,N15:N16)</f>
        <v>2.6654153354632442</v>
      </c>
      <c r="AB3" s="3"/>
      <c r="AC3" s="4">
        <f t="array" ref="AC3:AC17">F3:F17-AA3:AA17</f>
        <v>0.13458466453675566</v>
      </c>
    </row>
    <row r="4" spans="2:29" x14ac:dyDescent="0.3">
      <c r="B4" s="2">
        <v>2</v>
      </c>
      <c r="C4" s="7">
        <v>3.4</v>
      </c>
      <c r="D4" s="2">
        <v>24</v>
      </c>
      <c r="F4" s="7">
        <f t="shared" ref="F4:F17" si="1">C4</f>
        <v>3.4</v>
      </c>
      <c r="H4" s="8">
        <v>1</v>
      </c>
      <c r="I4" s="8">
        <f t="shared" si="0"/>
        <v>24</v>
      </c>
      <c r="K4" s="8">
        <v>21</v>
      </c>
      <c r="L4" s="8">
        <v>24</v>
      </c>
      <c r="M4" s="8">
        <v>26</v>
      </c>
      <c r="N4" s="8">
        <v>27</v>
      </c>
      <c r="O4" s="8">
        <v>29</v>
      </c>
      <c r="P4" s="8">
        <v>25</v>
      </c>
      <c r="Q4" s="8">
        <v>25</v>
      </c>
      <c r="R4" s="8">
        <v>30</v>
      </c>
      <c r="S4" s="8">
        <v>23</v>
      </c>
      <c r="T4" s="8">
        <v>28</v>
      </c>
      <c r="U4" s="8">
        <v>30</v>
      </c>
      <c r="V4" s="8">
        <v>20</v>
      </c>
      <c r="W4" s="8">
        <v>32</v>
      </c>
      <c r="X4" s="8">
        <v>26</v>
      </c>
      <c r="Y4" s="8">
        <v>23</v>
      </c>
      <c r="AA4" s="4">
        <v>2.9499600638977483</v>
      </c>
      <c r="AB4" s="3"/>
      <c r="AC4" s="4">
        <v>0.45003993610225157</v>
      </c>
    </row>
    <row r="5" spans="2:29" x14ac:dyDescent="0.3">
      <c r="B5" s="2">
        <v>3</v>
      </c>
      <c r="C5" s="7">
        <v>3</v>
      </c>
      <c r="D5" s="2">
        <v>26</v>
      </c>
      <c r="F5" s="7">
        <f t="shared" si="1"/>
        <v>3</v>
      </c>
      <c r="H5" s="8">
        <v>1</v>
      </c>
      <c r="I5" s="8">
        <f t="shared" si="0"/>
        <v>26</v>
      </c>
      <c r="AA5" s="4">
        <v>3.1396565495207511</v>
      </c>
      <c r="AB5" s="3"/>
      <c r="AC5" s="4">
        <v>-0.13965654952075113</v>
      </c>
    </row>
    <row r="6" spans="2:29" x14ac:dyDescent="0.3">
      <c r="B6" s="2">
        <v>4</v>
      </c>
      <c r="C6" s="7">
        <v>3.5</v>
      </c>
      <c r="D6" s="2">
        <v>27</v>
      </c>
      <c r="F6" s="7">
        <f t="shared" si="1"/>
        <v>3.5</v>
      </c>
      <c r="H6" s="8">
        <v>1</v>
      </c>
      <c r="I6" s="8">
        <f t="shared" si="0"/>
        <v>27</v>
      </c>
      <c r="K6" s="9" t="s">
        <v>26</v>
      </c>
      <c r="L6" s="10"/>
      <c r="AA6" s="4">
        <v>3.2345047923322525</v>
      </c>
      <c r="AB6" s="3"/>
      <c r="AC6" s="4">
        <v>0.26549520766774748</v>
      </c>
    </row>
    <row r="7" spans="2:29" x14ac:dyDescent="0.3">
      <c r="B7" s="2">
        <v>5</v>
      </c>
      <c r="C7" s="7">
        <v>3.6</v>
      </c>
      <c r="D7" s="2">
        <v>29</v>
      </c>
      <c r="F7" s="7">
        <f t="shared" si="1"/>
        <v>3.6</v>
      </c>
      <c r="H7" s="8">
        <v>1</v>
      </c>
      <c r="I7" s="8">
        <f t="shared" si="0"/>
        <v>29</v>
      </c>
      <c r="K7" s="8">
        <f t="array" ref="K7:L8">MMULT(K3:Y4,H3:I17)</f>
        <v>15</v>
      </c>
      <c r="L7" s="8">
        <v>389</v>
      </c>
      <c r="AA7" s="4">
        <v>3.4242012779552553</v>
      </c>
      <c r="AB7" s="3"/>
      <c r="AC7" s="4">
        <v>0.17579872204474478</v>
      </c>
    </row>
    <row r="8" spans="2:29" x14ac:dyDescent="0.3">
      <c r="B8" s="2">
        <v>6</v>
      </c>
      <c r="C8" s="7">
        <v>3</v>
      </c>
      <c r="D8" s="2">
        <v>25</v>
      </c>
      <c r="F8" s="7">
        <f t="shared" si="1"/>
        <v>3</v>
      </c>
      <c r="H8" s="8">
        <v>1</v>
      </c>
      <c r="I8" s="8">
        <f t="shared" si="0"/>
        <v>25</v>
      </c>
      <c r="K8" s="8">
        <v>389</v>
      </c>
      <c r="L8" s="8">
        <v>10255</v>
      </c>
      <c r="AA8" s="4">
        <v>3.0448083067092497</v>
      </c>
      <c r="AB8" s="3"/>
      <c r="AC8" s="4">
        <v>-4.4808306709249734E-2</v>
      </c>
    </row>
    <row r="9" spans="2:29" x14ac:dyDescent="0.3">
      <c r="B9" s="2">
        <v>7</v>
      </c>
      <c r="C9" s="7">
        <v>2.7</v>
      </c>
      <c r="D9" s="2">
        <v>25</v>
      </c>
      <c r="F9" s="7">
        <f t="shared" si="1"/>
        <v>2.7</v>
      </c>
      <c r="H9" s="8">
        <v>1</v>
      </c>
      <c r="I9" s="8">
        <f t="shared" si="0"/>
        <v>25</v>
      </c>
      <c r="AA9" s="4">
        <v>3.0448083067092497</v>
      </c>
      <c r="AB9" s="3"/>
      <c r="AC9" s="4">
        <v>-0.34480830670924956</v>
      </c>
    </row>
    <row r="10" spans="2:29" x14ac:dyDescent="0.3">
      <c r="B10" s="2">
        <v>8</v>
      </c>
      <c r="C10" s="7">
        <v>3.7</v>
      </c>
      <c r="D10" s="2">
        <v>30</v>
      </c>
      <c r="F10" s="7">
        <f t="shared" si="1"/>
        <v>3.7</v>
      </c>
      <c r="H10" s="8">
        <v>1</v>
      </c>
      <c r="I10" s="8">
        <f t="shared" si="0"/>
        <v>30</v>
      </c>
      <c r="K10" s="9" t="s">
        <v>27</v>
      </c>
      <c r="L10" s="10"/>
      <c r="AA10" s="4">
        <v>3.5190495207667567</v>
      </c>
      <c r="AB10" s="3"/>
      <c r="AC10" s="4">
        <v>0.18095047923324348</v>
      </c>
    </row>
    <row r="11" spans="2:29" x14ac:dyDescent="0.3">
      <c r="B11" s="2">
        <v>9</v>
      </c>
      <c r="C11" s="7">
        <v>3.2</v>
      </c>
      <c r="D11" s="2">
        <v>23</v>
      </c>
      <c r="F11" s="7">
        <f t="shared" si="1"/>
        <v>3.2</v>
      </c>
      <c r="H11" s="8">
        <v>1</v>
      </c>
      <c r="I11" s="8">
        <f t="shared" si="0"/>
        <v>23</v>
      </c>
      <c r="K11" s="4">
        <f t="array" ref="K11:L12">MINVERSE(K7:L8)</f>
        <v>4.0954472843450596</v>
      </c>
      <c r="L11" s="4">
        <v>-0.15535143769968099</v>
      </c>
      <c r="AA11" s="4">
        <v>2.8551118210862469</v>
      </c>
      <c r="AB11" s="3"/>
      <c r="AC11" s="4">
        <v>0.34488817891375323</v>
      </c>
    </row>
    <row r="12" spans="2:29" x14ac:dyDescent="0.3">
      <c r="B12" s="2">
        <v>10</v>
      </c>
      <c r="C12" s="7">
        <v>3</v>
      </c>
      <c r="D12" s="2">
        <v>28</v>
      </c>
      <c r="F12" s="7">
        <f t="shared" si="1"/>
        <v>3</v>
      </c>
      <c r="H12" s="8">
        <v>1</v>
      </c>
      <c r="I12" s="8">
        <f t="shared" si="0"/>
        <v>28</v>
      </c>
      <c r="K12" s="4">
        <v>-0.15535143769968096</v>
      </c>
      <c r="L12" s="4">
        <v>5.9904153354632768E-3</v>
      </c>
      <c r="AA12" s="4">
        <v>3.3293530351437539</v>
      </c>
      <c r="AB12" s="3"/>
      <c r="AC12" s="4">
        <v>-0.32935303514375391</v>
      </c>
    </row>
    <row r="13" spans="2:29" x14ac:dyDescent="0.3">
      <c r="B13" s="2">
        <v>11</v>
      </c>
      <c r="C13" s="7">
        <v>3.5</v>
      </c>
      <c r="D13" s="2">
        <v>30</v>
      </c>
      <c r="F13" s="7">
        <f t="shared" si="1"/>
        <v>3.5</v>
      </c>
      <c r="H13" s="8">
        <v>1</v>
      </c>
      <c r="I13" s="8">
        <f t="shared" si="0"/>
        <v>30</v>
      </c>
      <c r="AA13" s="4">
        <v>3.5190495207667567</v>
      </c>
      <c r="AB13" s="3"/>
      <c r="AC13" s="4">
        <v>-1.90495207667567E-2</v>
      </c>
    </row>
    <row r="14" spans="2:29" x14ac:dyDescent="0.3">
      <c r="B14" s="2">
        <v>12</v>
      </c>
      <c r="C14" s="7">
        <v>2.5</v>
      </c>
      <c r="D14" s="2">
        <v>20</v>
      </c>
      <c r="F14" s="7">
        <f t="shared" si="1"/>
        <v>2.5</v>
      </c>
      <c r="H14" s="8">
        <v>1</v>
      </c>
      <c r="I14" s="8">
        <f t="shared" si="0"/>
        <v>20</v>
      </c>
      <c r="K14" s="5" t="s">
        <v>28</v>
      </c>
      <c r="N14" s="5" t="s">
        <v>29</v>
      </c>
      <c r="AA14" s="4">
        <v>2.5705670926517428</v>
      </c>
      <c r="AB14" s="3"/>
      <c r="AC14" s="4">
        <v>-7.0567092651742769E-2</v>
      </c>
    </row>
    <row r="15" spans="2:29" x14ac:dyDescent="0.3">
      <c r="B15" s="2">
        <v>13</v>
      </c>
      <c r="C15" s="7">
        <v>3.8</v>
      </c>
      <c r="D15" s="2">
        <v>32</v>
      </c>
      <c r="F15" s="7">
        <f t="shared" si="1"/>
        <v>3.8</v>
      </c>
      <c r="H15" s="8">
        <v>1</v>
      </c>
      <c r="I15" s="8">
        <f t="shared" si="0"/>
        <v>32</v>
      </c>
      <c r="K15" s="4">
        <f t="array" ref="K15:K16">MMULT(K3:Y4,F3:F17)</f>
        <v>47</v>
      </c>
      <c r="M15" s="5" t="s">
        <v>6</v>
      </c>
      <c r="N15" s="4">
        <f t="array" ref="N15:N16">MMULT(K11:L12,K15:K16)</f>
        <v>0.67360223642171491</v>
      </c>
      <c r="AA15" s="4">
        <v>3.7087460063897595</v>
      </c>
      <c r="AB15" s="3"/>
      <c r="AC15" s="4">
        <v>9.1253993610240336E-2</v>
      </c>
    </row>
    <row r="16" spans="2:29" x14ac:dyDescent="0.3">
      <c r="B16" s="2">
        <v>14</v>
      </c>
      <c r="C16" s="7">
        <v>2.6</v>
      </c>
      <c r="D16" s="2">
        <v>26</v>
      </c>
      <c r="F16" s="7">
        <f t="shared" si="1"/>
        <v>2.6</v>
      </c>
      <c r="H16" s="8">
        <v>1</v>
      </c>
      <c r="I16" s="8">
        <f t="shared" si="0"/>
        <v>26</v>
      </c>
      <c r="K16" s="4">
        <v>1234.6999999999998</v>
      </c>
      <c r="M16" s="5" t="s">
        <v>7</v>
      </c>
      <c r="N16" s="4">
        <v>9.4848242811501393E-2</v>
      </c>
      <c r="AA16" s="4">
        <v>3.1396565495207511</v>
      </c>
      <c r="AB16" s="3"/>
      <c r="AC16" s="4">
        <v>-0.53965654952075104</v>
      </c>
    </row>
    <row r="17" spans="2:29" x14ac:dyDescent="0.3">
      <c r="B17" s="2">
        <v>15</v>
      </c>
      <c r="C17" s="7">
        <v>2.7</v>
      </c>
      <c r="D17" s="2">
        <v>23</v>
      </c>
      <c r="F17" s="7">
        <f t="shared" si="1"/>
        <v>2.7</v>
      </c>
      <c r="H17" s="8">
        <v>1</v>
      </c>
      <c r="I17" s="8">
        <f t="shared" si="0"/>
        <v>23</v>
      </c>
      <c r="AA17" s="4">
        <v>2.8551118210862469</v>
      </c>
      <c r="AB17" s="3"/>
      <c r="AC17" s="4">
        <v>-0.15511182108624677</v>
      </c>
    </row>
    <row r="19" spans="2:29" x14ac:dyDescent="0.3">
      <c r="AC19" s="3"/>
    </row>
  </sheetData>
  <mergeCells count="4">
    <mergeCell ref="H2:I2"/>
    <mergeCell ref="K2:Y2"/>
    <mergeCell ref="K6:L6"/>
    <mergeCell ref="K10:L10"/>
  </mergeCells>
  <pageMargins left="0.75000000000000011" right="0.75000000000000011" top="1" bottom="1" header="0.5" footer="0.5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zoomScale="85" zoomScaleNormal="85" workbookViewId="0">
      <selection activeCell="T11" sqref="T11"/>
    </sheetView>
  </sheetViews>
  <sheetFormatPr defaultColWidth="10.8984375" defaultRowHeight="15.6" x14ac:dyDescent="0.3"/>
  <cols>
    <col min="1" max="1" width="1.19921875" style="1" customWidth="1"/>
    <col min="2" max="3" width="9.3984375" style="1" customWidth="1"/>
    <col min="4" max="4" width="1.19921875" style="1" customWidth="1"/>
    <col min="5" max="5" width="8.69921875" style="1" customWidth="1"/>
    <col min="6" max="6" width="1.19921875" style="1" customWidth="1"/>
    <col min="7" max="8" width="7.5" style="1" customWidth="1"/>
    <col min="9" max="9" width="1.19921875" style="1" customWidth="1"/>
    <col min="10" max="15" width="7.5" style="1" customWidth="1"/>
    <col min="16" max="16" width="1.19921875" style="1" customWidth="1"/>
    <col min="17" max="17" width="11.5" style="1" customWidth="1"/>
    <col min="18" max="18" width="11.5" style="1" bestFit="1" customWidth="1"/>
    <col min="19" max="19" width="1.19921875" style="1" customWidth="1"/>
    <col min="20" max="21" width="11.19921875" style="1" customWidth="1"/>
    <col min="22" max="22" width="1.19921875" style="1" customWidth="1"/>
    <col min="23" max="16384" width="10.8984375" style="1"/>
  </cols>
  <sheetData>
    <row r="2" spans="2:21" x14ac:dyDescent="0.3">
      <c r="B2" s="5" t="s">
        <v>0</v>
      </c>
      <c r="C2" s="5" t="s">
        <v>1</v>
      </c>
      <c r="D2" s="6"/>
      <c r="E2" s="5" t="s">
        <v>23</v>
      </c>
      <c r="F2" s="6"/>
      <c r="G2" s="9" t="s">
        <v>24</v>
      </c>
      <c r="H2" s="10"/>
      <c r="I2" s="6"/>
      <c r="J2" s="9" t="s">
        <v>25</v>
      </c>
      <c r="K2" s="11"/>
      <c r="L2" s="11"/>
      <c r="M2" s="11"/>
      <c r="N2" s="11"/>
      <c r="O2" s="10"/>
      <c r="P2" s="6"/>
      <c r="Q2" s="5" t="s">
        <v>19</v>
      </c>
      <c r="R2" s="5" t="s">
        <v>20</v>
      </c>
      <c r="S2" s="6"/>
      <c r="T2" s="5" t="s">
        <v>11</v>
      </c>
      <c r="U2" s="5" t="s">
        <v>12</v>
      </c>
    </row>
    <row r="3" spans="2:21" x14ac:dyDescent="0.3">
      <c r="B3" s="2">
        <v>2</v>
      </c>
      <c r="C3" s="2">
        <v>1</v>
      </c>
      <c r="E3" s="8">
        <f>B3</f>
        <v>2</v>
      </c>
      <c r="G3" s="8">
        <v>1</v>
      </c>
      <c r="H3" s="8">
        <f>C3</f>
        <v>1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Q3" s="4">
        <f t="array" ref="Q3:Q8">MMULT(G3:H8,M11:M12)</f>
        <v>1.7999999999999936</v>
      </c>
      <c r="R3" s="4">
        <f t="array" ref="R3:R8">MMULT(G3:H8,N11:N12)</f>
        <v>1.5</v>
      </c>
      <c r="S3" s="3"/>
      <c r="T3" s="4">
        <f t="array" ref="T3:T8">E3:E8-Q3:Q8</f>
        <v>0.20000000000000639</v>
      </c>
      <c r="U3" s="4">
        <f t="array" ref="U3:U8">E3:E8-R3:R8</f>
        <v>0.5</v>
      </c>
    </row>
    <row r="4" spans="2:21" x14ac:dyDescent="0.3">
      <c r="B4" s="2">
        <v>6</v>
      </c>
      <c r="C4" s="2">
        <v>4</v>
      </c>
      <c r="E4" s="8">
        <f t="shared" ref="E4:E8" si="0">B4</f>
        <v>6</v>
      </c>
      <c r="G4" s="8">
        <v>1</v>
      </c>
      <c r="H4" s="8">
        <f t="shared" ref="H4:H8" si="1">C4</f>
        <v>4</v>
      </c>
      <c r="J4" s="8">
        <v>1</v>
      </c>
      <c r="K4" s="8">
        <v>4</v>
      </c>
      <c r="L4" s="8">
        <v>2</v>
      </c>
      <c r="M4" s="8">
        <v>5</v>
      </c>
      <c r="N4" s="8">
        <v>3</v>
      </c>
      <c r="O4" s="8">
        <v>4</v>
      </c>
      <c r="Q4" s="4">
        <v>5.7692307692307701</v>
      </c>
      <c r="R4" s="4">
        <v>6</v>
      </c>
      <c r="S4" s="3"/>
      <c r="T4" s="4">
        <v>0.23076923076922995</v>
      </c>
      <c r="U4" s="4">
        <v>0</v>
      </c>
    </row>
    <row r="5" spans="2:21" x14ac:dyDescent="0.3">
      <c r="B5" s="2">
        <v>3</v>
      </c>
      <c r="C5" s="2">
        <v>2</v>
      </c>
      <c r="E5" s="8">
        <f t="shared" si="0"/>
        <v>3</v>
      </c>
      <c r="G5" s="8">
        <v>1</v>
      </c>
      <c r="H5" s="8">
        <f t="shared" si="1"/>
        <v>2</v>
      </c>
      <c r="Q5" s="4">
        <v>3.1230769230769191</v>
      </c>
      <c r="R5" s="4">
        <v>3</v>
      </c>
      <c r="S5" s="3"/>
      <c r="T5" s="4">
        <v>-0.12307692307691909</v>
      </c>
      <c r="U5" s="4">
        <v>0</v>
      </c>
    </row>
    <row r="6" spans="2:21" x14ac:dyDescent="0.3">
      <c r="B6" s="2">
        <v>8</v>
      </c>
      <c r="C6" s="2">
        <v>5</v>
      </c>
      <c r="E6" s="8">
        <f t="shared" si="0"/>
        <v>8</v>
      </c>
      <c r="G6" s="8">
        <v>1</v>
      </c>
      <c r="H6" s="8">
        <f t="shared" si="1"/>
        <v>5</v>
      </c>
      <c r="J6" s="9" t="s">
        <v>26</v>
      </c>
      <c r="K6" s="10"/>
      <c r="M6" s="9" t="s">
        <v>27</v>
      </c>
      <c r="N6" s="10"/>
      <c r="Q6" s="4">
        <v>7.0923076923076955</v>
      </c>
      <c r="R6" s="4">
        <v>7.5</v>
      </c>
      <c r="S6" s="3"/>
      <c r="T6" s="4">
        <v>0.90769230769230447</v>
      </c>
      <c r="U6" s="4">
        <v>0.5</v>
      </c>
    </row>
    <row r="7" spans="2:21" x14ac:dyDescent="0.3">
      <c r="B7" s="2">
        <v>5</v>
      </c>
      <c r="C7" s="2">
        <v>3</v>
      </c>
      <c r="E7" s="8">
        <f t="shared" si="0"/>
        <v>5</v>
      </c>
      <c r="G7" s="8">
        <v>1</v>
      </c>
      <c r="H7" s="8">
        <f t="shared" si="1"/>
        <v>3</v>
      </c>
      <c r="J7" s="8">
        <f t="array" ref="J7:K8">MMULT(J3:O4,G3:H8)</f>
        <v>6</v>
      </c>
      <c r="K7" s="8">
        <v>19</v>
      </c>
      <c r="M7" s="4">
        <f t="array" ref="M7:N8">MINVERSE(J7:K8)</f>
        <v>1.0923076923076929</v>
      </c>
      <c r="N7" s="4">
        <v>-0.29230769230769255</v>
      </c>
      <c r="Q7" s="4">
        <v>4.4461538461538446</v>
      </c>
      <c r="R7" s="4">
        <v>4.5</v>
      </c>
      <c r="S7" s="3"/>
      <c r="T7" s="4">
        <v>0.55384615384615543</v>
      </c>
      <c r="U7" s="4">
        <v>0.5</v>
      </c>
    </row>
    <row r="8" spans="2:21" x14ac:dyDescent="0.3">
      <c r="B8" s="2">
        <v>4</v>
      </c>
      <c r="C8" s="2">
        <v>4</v>
      </c>
      <c r="E8" s="8">
        <f t="shared" si="0"/>
        <v>4</v>
      </c>
      <c r="G8" s="8">
        <v>1</v>
      </c>
      <c r="H8" s="8">
        <f t="shared" si="1"/>
        <v>4</v>
      </c>
      <c r="J8" s="8">
        <v>19</v>
      </c>
      <c r="K8" s="8">
        <v>71</v>
      </c>
      <c r="M8" s="4">
        <v>-0.29230769230769249</v>
      </c>
      <c r="N8" s="4">
        <v>9.2307692307692368E-2</v>
      </c>
      <c r="Q8" s="4">
        <v>5.7692307692307701</v>
      </c>
      <c r="R8" s="4">
        <v>6</v>
      </c>
      <c r="S8" s="3"/>
      <c r="T8" s="4">
        <v>-1.7692307692307701</v>
      </c>
      <c r="U8" s="4">
        <v>-2</v>
      </c>
    </row>
    <row r="10" spans="2:21" x14ac:dyDescent="0.3">
      <c r="J10" s="5" t="s">
        <v>28</v>
      </c>
      <c r="M10" s="5" t="s">
        <v>29</v>
      </c>
      <c r="N10" s="5" t="s">
        <v>10</v>
      </c>
    </row>
    <row r="11" spans="2:21" x14ac:dyDescent="0.3">
      <c r="J11" s="4">
        <f t="array" ref="J11:J12">MMULT(J3:O4,E3:E8)</f>
        <v>28</v>
      </c>
      <c r="L11" s="5" t="s">
        <v>6</v>
      </c>
      <c r="M11" s="4">
        <f t="array" ref="M11:M12">MMULT(M7:N8,J11:J12)</f>
        <v>0.47692307692306812</v>
      </c>
      <c r="N11" s="2">
        <v>0</v>
      </c>
    </row>
    <row r="12" spans="2:21" x14ac:dyDescent="0.3">
      <c r="J12" s="4">
        <v>103</v>
      </c>
      <c r="L12" s="5" t="s">
        <v>7</v>
      </c>
      <c r="M12" s="4">
        <v>1.3230769230769255</v>
      </c>
      <c r="N12" s="2">
        <v>1.5</v>
      </c>
    </row>
  </sheetData>
  <mergeCells count="4">
    <mergeCell ref="M6:N6"/>
    <mergeCell ref="G2:H2"/>
    <mergeCell ref="J2:O2"/>
    <mergeCell ref="J6:K6"/>
  </mergeCells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ES2_1_a_i</vt:lpstr>
      <vt:lpstr>ES2_1_a_ii</vt:lpstr>
      <vt:lpstr>ES2_2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Nikolovova; Pavla Břízová</dc:creator>
  <cp:lastModifiedBy>JanP</cp:lastModifiedBy>
  <cp:lastPrinted>2011-10-12T19:11:39Z</cp:lastPrinted>
  <dcterms:created xsi:type="dcterms:W3CDTF">2011-10-12T10:31:45Z</dcterms:created>
  <dcterms:modified xsi:type="dcterms:W3CDTF">2015-10-12T18:59:01Z</dcterms:modified>
</cp:coreProperties>
</file>