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FRS for SMEs 2018\Seminars\"/>
    </mc:Choice>
  </mc:AlternateContent>
  <bookViews>
    <workbookView xWindow="0" yWindow="0" windowWidth="19200" windowHeight="6940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4" l="1"/>
  <c r="AB10" i="4"/>
  <c r="V6" i="4" s="1"/>
  <c r="AB9" i="4"/>
  <c r="AA9" i="4"/>
  <c r="Z9" i="4"/>
  <c r="AB8" i="4"/>
  <c r="AA8" i="4"/>
  <c r="Z8" i="4"/>
  <c r="T25" i="4" l="1"/>
  <c r="T22" i="4"/>
  <c r="T24" i="4"/>
  <c r="T21" i="4"/>
  <c r="T19" i="4"/>
  <c r="T18" i="4"/>
  <c r="T13" i="4"/>
  <c r="T12" i="4"/>
  <c r="V4" i="4"/>
  <c r="V3" i="4"/>
  <c r="P14" i="4"/>
  <c r="P13" i="4"/>
  <c r="P12" i="4"/>
  <c r="P11" i="4"/>
  <c r="P8" i="4"/>
  <c r="P7" i="4"/>
  <c r="P6" i="4"/>
  <c r="P5" i="4"/>
  <c r="K7" i="4"/>
  <c r="K6" i="4"/>
  <c r="K5" i="4"/>
  <c r="K4" i="4"/>
  <c r="K3" i="4"/>
  <c r="J7" i="4"/>
  <c r="I7" i="4"/>
  <c r="F3" i="4"/>
  <c r="C6" i="4"/>
  <c r="C7" i="4"/>
  <c r="C4" i="4"/>
  <c r="C3" i="4"/>
</calcChain>
</file>

<file path=xl/sharedStrings.xml><?xml version="1.0" encoding="utf-8"?>
<sst xmlns="http://schemas.openxmlformats.org/spreadsheetml/2006/main" count="61" uniqueCount="45">
  <si>
    <t>BV</t>
  </si>
  <si>
    <t>Ex 1</t>
  </si>
  <si>
    <t>Db</t>
  </si>
  <si>
    <t>Cr</t>
  </si>
  <si>
    <t>Stock</t>
  </si>
  <si>
    <t>AP</t>
  </si>
  <si>
    <t>AP (debit note)</t>
  </si>
  <si>
    <t>Discount received</t>
  </si>
  <si>
    <t>Ex 2</t>
  </si>
  <si>
    <t>Cost</t>
  </si>
  <si>
    <t>NRV</t>
  </si>
  <si>
    <t>Ex 3</t>
  </si>
  <si>
    <t>ford</t>
  </si>
  <si>
    <t>rover</t>
  </si>
  <si>
    <t>renault</t>
  </si>
  <si>
    <t>toyota</t>
  </si>
  <si>
    <t>cost</t>
  </si>
  <si>
    <t>Ex 4</t>
  </si>
  <si>
    <t>Purchase</t>
  </si>
  <si>
    <t>Sale</t>
  </si>
  <si>
    <t>Units</t>
  </si>
  <si>
    <t>Price</t>
  </si>
  <si>
    <t>FIFO</t>
  </si>
  <si>
    <t>Average</t>
  </si>
  <si>
    <t>(COS)</t>
  </si>
  <si>
    <t>Closing balance</t>
  </si>
  <si>
    <t>Ex 5</t>
  </si>
  <si>
    <t>Raw materials</t>
  </si>
  <si>
    <t>WIP</t>
  </si>
  <si>
    <t>Finished products</t>
  </si>
  <si>
    <t>Unit cost</t>
  </si>
  <si>
    <t>Ex 6</t>
  </si>
  <si>
    <t>Total costs of A</t>
  </si>
  <si>
    <t>Unit costs of A</t>
  </si>
  <si>
    <t>Ex 7</t>
  </si>
  <si>
    <t>Sales ratio of A</t>
  </si>
  <si>
    <t>Sales ratio of B</t>
  </si>
  <si>
    <t>Total costs of B</t>
  </si>
  <si>
    <t>Unit costs of B</t>
  </si>
  <si>
    <t>min</t>
  </si>
  <si>
    <t>see workings</t>
  </si>
  <si>
    <t>Workings:</t>
  </si>
  <si>
    <t>Cost (unit)</t>
  </si>
  <si>
    <t>NRV (unit)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</si>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</sst>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165" fontId="0" fillId="0" borderId="1" xfId="0" applyNumberFormat="1" applyBorder="1"/>
    <xf numFmtId="9" fontId="0" fillId="0" borderId="0" xfId="2" applyFont="1"/>
    <xf numFmtId="165" fontId="0" fillId="0" borderId="0" xfId="1" applyNumberFormat="1" applyFont="1"/>
    <xf numFmtId="0" fontId="2" fillId="0" borderId="0" xfId="0" applyFont="1"/>
    <xf numFmtId="165" fontId="0" fillId="0" borderId="1" xfId="1" applyNumberFormat="1" applyFont="1" applyBorder="1"/>
    <xf numFmtId="165" fontId="0" fillId="2" borderId="0" xfId="1" applyNumberFormat="1" applyFont="1" applyFill="1"/>
    <xf numFmtId="165" fontId="0" fillId="2" borderId="0" xfId="0" applyNumberFormat="1" applyFill="1"/>
    <xf numFmtId="0" fontId="0" fillId="3" borderId="0" xfId="0" applyFill="1"/>
    <xf numFmtId="165" fontId="2" fillId="5" borderId="0" xfId="1" applyNumberFormat="1" applyFont="1" applyFill="1"/>
    <xf numFmtId="0" fontId="2" fillId="5" borderId="0" xfId="0" applyFont="1" applyFill="1"/>
    <xf numFmtId="165" fontId="0" fillId="4" borderId="0" xfId="0" applyNumberFormat="1" applyFill="1"/>
    <xf numFmtId="165" fontId="0" fillId="4" borderId="1" xfId="0" applyNumberFormat="1" applyFill="1" applyBorder="1"/>
    <xf numFmtId="165" fontId="0" fillId="0" borderId="0" xfId="0" applyNumberFormat="1" applyBorder="1"/>
    <xf numFmtId="0" fontId="0" fillId="0" borderId="0" xfId="0" applyBorder="1"/>
    <xf numFmtId="165" fontId="0" fillId="6" borderId="0" xfId="0" applyNumberFormat="1" applyFill="1"/>
    <xf numFmtId="2" fontId="0" fillId="7" borderId="0" xfId="0" applyNumberFormat="1" applyFill="1"/>
    <xf numFmtId="165" fontId="0" fillId="0" borderId="0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O1" zoomScale="85" zoomScaleNormal="85" workbookViewId="0">
      <selection activeCell="V6" sqref="V6"/>
    </sheetView>
  </sheetViews>
  <sheetFormatPr defaultRowHeight="14.5" x14ac:dyDescent="0.35"/>
  <cols>
    <col min="2" max="2" width="18" customWidth="1"/>
    <col min="3" max="3" width="12.36328125" bestFit="1" customWidth="1"/>
    <col min="6" max="6" width="7" customWidth="1"/>
    <col min="9" max="9" width="12.36328125" bestFit="1" customWidth="1"/>
    <col min="10" max="10" width="11.90625" customWidth="1"/>
    <col min="11" max="11" width="9.81640625" hidden="1" customWidth="1"/>
    <col min="16" max="16" width="13.453125" bestFit="1" customWidth="1"/>
    <col min="19" max="19" width="17.453125" customWidth="1"/>
    <col min="20" max="20" width="11.36328125" bestFit="1" customWidth="1"/>
    <col min="22" max="22" width="14.08984375" customWidth="1"/>
    <col min="24" max="24" width="12.36328125" bestFit="1" customWidth="1"/>
    <col min="28" max="28" width="15.453125" customWidth="1"/>
  </cols>
  <sheetData>
    <row r="1" spans="1:28" x14ac:dyDescent="0.35">
      <c r="A1" s="5" t="s">
        <v>1</v>
      </c>
      <c r="E1" s="5" t="s">
        <v>8</v>
      </c>
      <c r="H1" s="5" t="s">
        <v>11</v>
      </c>
      <c r="M1" s="5" t="s">
        <v>17</v>
      </c>
      <c r="S1" s="5" t="s">
        <v>26</v>
      </c>
    </row>
    <row r="2" spans="1:28" x14ac:dyDescent="0.35">
      <c r="I2" t="s">
        <v>16</v>
      </c>
      <c r="J2" t="s">
        <v>10</v>
      </c>
      <c r="K2" t="s">
        <v>0</v>
      </c>
      <c r="T2" s="1" t="s">
        <v>20</v>
      </c>
      <c r="U2" s="1" t="s">
        <v>30</v>
      </c>
      <c r="V2" s="1" t="s">
        <v>0</v>
      </c>
    </row>
    <row r="3" spans="1:28" x14ac:dyDescent="0.35">
      <c r="A3" t="s">
        <v>2</v>
      </c>
      <c r="B3" t="s">
        <v>4</v>
      </c>
      <c r="C3" s="7">
        <f>500*100*0.8</f>
        <v>40000</v>
      </c>
      <c r="E3" t="s">
        <v>9</v>
      </c>
      <c r="F3" s="9">
        <f>410+50+35</f>
        <v>495</v>
      </c>
      <c r="H3" t="s">
        <v>12</v>
      </c>
      <c r="I3" s="4">
        <v>2300</v>
      </c>
      <c r="J3" s="4">
        <v>3140</v>
      </c>
      <c r="K3" s="12">
        <f>I3</f>
        <v>2300</v>
      </c>
      <c r="M3" t="s">
        <v>22</v>
      </c>
      <c r="S3" t="s">
        <v>27</v>
      </c>
      <c r="T3" s="4">
        <v>5000</v>
      </c>
      <c r="U3">
        <v>25</v>
      </c>
      <c r="V3" s="14">
        <f>T3*U3</f>
        <v>125000</v>
      </c>
      <c r="W3" s="15"/>
      <c r="X3" s="15"/>
    </row>
    <row r="4" spans="1:28" x14ac:dyDescent="0.35">
      <c r="A4" t="s">
        <v>3</v>
      </c>
      <c r="B4" t="s">
        <v>5</v>
      </c>
      <c r="C4" s="8">
        <f>C3</f>
        <v>40000</v>
      </c>
      <c r="H4" t="s">
        <v>13</v>
      </c>
      <c r="I4" s="4">
        <v>4500</v>
      </c>
      <c r="J4" s="4">
        <v>3900</v>
      </c>
      <c r="K4" s="12">
        <f>J4</f>
        <v>3900</v>
      </c>
      <c r="N4" t="s">
        <v>20</v>
      </c>
      <c r="O4" t="s">
        <v>21</v>
      </c>
      <c r="P4" t="s">
        <v>9</v>
      </c>
      <c r="S4" t="s">
        <v>28</v>
      </c>
      <c r="T4" s="4">
        <v>2000</v>
      </c>
      <c r="U4">
        <v>30</v>
      </c>
      <c r="V4" s="14">
        <f>T4*U4</f>
        <v>60000</v>
      </c>
      <c r="W4" s="15"/>
      <c r="X4" s="15"/>
    </row>
    <row r="5" spans="1:28" x14ac:dyDescent="0.35">
      <c r="H5" t="s">
        <v>14</v>
      </c>
      <c r="I5" s="4">
        <v>600</v>
      </c>
      <c r="J5" s="4">
        <v>750</v>
      </c>
      <c r="K5" s="12">
        <f>I5</f>
        <v>600</v>
      </c>
      <c r="M5" t="s">
        <v>18</v>
      </c>
      <c r="N5">
        <v>800</v>
      </c>
      <c r="O5">
        <v>220</v>
      </c>
      <c r="P5" s="4">
        <f>N5*O5</f>
        <v>176000</v>
      </c>
      <c r="S5" t="s">
        <v>29</v>
      </c>
      <c r="T5" s="4">
        <v>1000</v>
      </c>
      <c r="U5">
        <v>35</v>
      </c>
      <c r="V5" s="2">
        <f>AB10</f>
        <v>32000</v>
      </c>
      <c r="W5" s="15" t="s">
        <v>40</v>
      </c>
      <c r="X5" s="18"/>
    </row>
    <row r="6" spans="1:28" x14ac:dyDescent="0.35">
      <c r="A6" t="s">
        <v>2</v>
      </c>
      <c r="B6" t="s">
        <v>6</v>
      </c>
      <c r="C6" s="7">
        <f>500*100*0.1</f>
        <v>5000</v>
      </c>
      <c r="H6" t="s">
        <v>15</v>
      </c>
      <c r="I6" s="6">
        <v>6800</v>
      </c>
      <c r="J6" s="6">
        <v>8900</v>
      </c>
      <c r="K6" s="13">
        <f>I6</f>
        <v>6800</v>
      </c>
      <c r="M6" t="s">
        <v>18</v>
      </c>
      <c r="N6">
        <v>200</v>
      </c>
      <c r="O6">
        <v>180</v>
      </c>
      <c r="P6" s="4">
        <f>N6*O6</f>
        <v>36000</v>
      </c>
      <c r="V6" s="16">
        <f>SUM(V3:V5)</f>
        <v>217000</v>
      </c>
      <c r="W6" s="15"/>
      <c r="X6" s="15"/>
      <c r="Y6" t="s">
        <v>41</v>
      </c>
    </row>
    <row r="7" spans="1:28" x14ac:dyDescent="0.35">
      <c r="A7" t="s">
        <v>3</v>
      </c>
      <c r="B7" t="s">
        <v>7</v>
      </c>
      <c r="C7" s="7">
        <f>C6</f>
        <v>5000</v>
      </c>
      <c r="I7" s="4">
        <f>SUM(I3:I6)</f>
        <v>14200</v>
      </c>
      <c r="J7" s="4">
        <f>SUM(J3:J6)</f>
        <v>16690</v>
      </c>
      <c r="K7" s="12">
        <f>SUM(K3:K6)</f>
        <v>13600</v>
      </c>
      <c r="M7" t="s">
        <v>19</v>
      </c>
      <c r="N7">
        <v>900</v>
      </c>
      <c r="P7" s="10">
        <f>N5*O5+100*O6</f>
        <v>194000</v>
      </c>
      <c r="Q7" s="11" t="s">
        <v>24</v>
      </c>
      <c r="Y7" t="s">
        <v>42</v>
      </c>
      <c r="Z7" t="s">
        <v>43</v>
      </c>
      <c r="AA7" t="s">
        <v>39</v>
      </c>
      <c r="AB7" t="s">
        <v>44</v>
      </c>
    </row>
    <row r="8" spans="1:28" x14ac:dyDescent="0.35">
      <c r="P8" s="10">
        <f>100*O6</f>
        <v>18000</v>
      </c>
      <c r="Q8" s="11" t="s">
        <v>25</v>
      </c>
      <c r="X8">
        <v>700</v>
      </c>
      <c r="Y8">
        <v>35</v>
      </c>
      <c r="Z8">
        <f>50-5</f>
        <v>45</v>
      </c>
      <c r="AA8">
        <f>Y8</f>
        <v>35</v>
      </c>
      <c r="AB8" s="14">
        <f>AA8*X8</f>
        <v>24500</v>
      </c>
    </row>
    <row r="9" spans="1:28" x14ac:dyDescent="0.35">
      <c r="M9" t="s">
        <v>23</v>
      </c>
      <c r="X9">
        <v>300</v>
      </c>
      <c r="Y9">
        <v>35</v>
      </c>
      <c r="Z9">
        <f>50*0.6-5</f>
        <v>25</v>
      </c>
      <c r="AA9">
        <f>Z9</f>
        <v>25</v>
      </c>
      <c r="AB9" s="2">
        <f>AA9*X9</f>
        <v>7500</v>
      </c>
    </row>
    <row r="10" spans="1:28" x14ac:dyDescent="0.35">
      <c r="N10" t="s">
        <v>20</v>
      </c>
      <c r="O10" t="s">
        <v>21</v>
      </c>
      <c r="P10" t="s">
        <v>9</v>
      </c>
      <c r="AB10" s="14">
        <f>SUM(AB8:AB9)</f>
        <v>32000</v>
      </c>
    </row>
    <row r="11" spans="1:28" x14ac:dyDescent="0.35">
      <c r="M11" t="s">
        <v>18</v>
      </c>
      <c r="N11">
        <v>800</v>
      </c>
      <c r="O11">
        <v>220</v>
      </c>
      <c r="P11" s="4">
        <f>N11*O11</f>
        <v>176000</v>
      </c>
      <c r="S11" s="5" t="s">
        <v>31</v>
      </c>
    </row>
    <row r="12" spans="1:28" x14ac:dyDescent="0.35">
      <c r="M12" t="s">
        <v>18</v>
      </c>
      <c r="N12">
        <v>200</v>
      </c>
      <c r="O12">
        <v>180</v>
      </c>
      <c r="P12" s="4">
        <f>N12*O12</f>
        <v>36000</v>
      </c>
      <c r="S12" t="s">
        <v>32</v>
      </c>
      <c r="T12" s="4">
        <f>100000-2000</f>
        <v>98000</v>
      </c>
    </row>
    <row r="13" spans="1:28" x14ac:dyDescent="0.35">
      <c r="M13" t="s">
        <v>19</v>
      </c>
      <c r="N13">
        <v>900</v>
      </c>
      <c r="P13" s="10">
        <f>900*((P11+P12)/(N11+N12))</f>
        <v>190800</v>
      </c>
      <c r="Q13" s="11" t="s">
        <v>24</v>
      </c>
      <c r="S13" t="s">
        <v>33</v>
      </c>
      <c r="T13">
        <f>T12/5000</f>
        <v>19.600000000000001</v>
      </c>
    </row>
    <row r="14" spans="1:28" x14ac:dyDescent="0.35">
      <c r="P14" s="10">
        <f>100*((P12+P13)/(N12+N13))</f>
        <v>20618.18181818182</v>
      </c>
      <c r="Q14" s="11" t="s">
        <v>25</v>
      </c>
    </row>
    <row r="17" spans="19:20" x14ac:dyDescent="0.35">
      <c r="S17" s="5" t="s">
        <v>34</v>
      </c>
    </row>
    <row r="18" spans="19:20" x14ac:dyDescent="0.35">
      <c r="S18" t="s">
        <v>35</v>
      </c>
      <c r="T18" s="3">
        <f>250000/(250000+400000)</f>
        <v>0.38461538461538464</v>
      </c>
    </row>
    <row r="19" spans="19:20" x14ac:dyDescent="0.35">
      <c r="S19" t="s">
        <v>36</v>
      </c>
      <c r="T19" s="3">
        <f>400000/(250000+400000)</f>
        <v>0.61538461538461542</v>
      </c>
    </row>
    <row r="21" spans="19:20" x14ac:dyDescent="0.35">
      <c r="S21" t="s">
        <v>32</v>
      </c>
      <c r="T21" s="4">
        <f>300000*T18</f>
        <v>115384.61538461539</v>
      </c>
    </row>
    <row r="22" spans="19:20" x14ac:dyDescent="0.35">
      <c r="S22" t="s">
        <v>33</v>
      </c>
      <c r="T22" s="17">
        <f>T21/5000</f>
        <v>23.076923076923077</v>
      </c>
    </row>
    <row r="24" spans="19:20" x14ac:dyDescent="0.35">
      <c r="S24" t="s">
        <v>37</v>
      </c>
      <c r="T24" s="4">
        <f>300000*T19</f>
        <v>184615.38461538462</v>
      </c>
    </row>
    <row r="25" spans="19:20" x14ac:dyDescent="0.35">
      <c r="S25" t="s">
        <v>38</v>
      </c>
      <c r="T25" s="17">
        <f>T24/4000</f>
        <v>46.153846153846153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Ekonomicko-správní fakulta Masarykovy univerzity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CIKT</dc:creator>
  <cp:lastModifiedBy>Oleksandra</cp:lastModifiedBy>
  <dcterms:created xsi:type="dcterms:W3CDTF">2018-10-25T16:40:00Z</dcterms:created>
  <dcterms:modified xsi:type="dcterms:W3CDTF">2018-11-04T16:53:38Z</dcterms:modified>
</cp:coreProperties>
</file>