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8_{11F95CF6-7C95-4959-A9B8-E41A66895737}" xr6:coauthVersionLast="36" xr6:coauthVersionMax="36" xr10:uidLastSave="{00000000-0000-0000-0000-000000000000}"/>
  <bookViews>
    <workbookView xWindow="0" yWindow="0" windowWidth="10290" windowHeight="4830" xr2:uid="{6B0C8798-D6A7-46CA-9577-87C9A2AF36A2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  <c r="E38" i="2"/>
  <c r="E36" i="2"/>
  <c r="F35" i="2"/>
  <c r="G35" i="2"/>
  <c r="E35" i="2"/>
  <c r="E34" i="2"/>
  <c r="F34" i="2"/>
  <c r="G34" i="2"/>
  <c r="D34" i="2"/>
  <c r="G33" i="2"/>
  <c r="F33" i="2"/>
  <c r="E33" i="2"/>
  <c r="D33" i="2"/>
  <c r="E29" i="2"/>
  <c r="F29" i="2"/>
  <c r="G29" i="2"/>
  <c r="D29" i="2"/>
  <c r="E28" i="2"/>
  <c r="F28" i="2"/>
  <c r="G28" i="2"/>
  <c r="D28" i="2"/>
  <c r="E27" i="2"/>
  <c r="F27" i="2"/>
  <c r="G27" i="2"/>
  <c r="D27" i="2"/>
  <c r="C25" i="2"/>
  <c r="D23" i="2"/>
  <c r="E22" i="2"/>
  <c r="F22" i="2"/>
  <c r="G22" i="2"/>
  <c r="D22" i="2"/>
  <c r="E21" i="2"/>
  <c r="F21" i="2"/>
  <c r="G21" i="2"/>
  <c r="D21" i="2"/>
  <c r="C18" i="2"/>
  <c r="F13" i="2"/>
  <c r="F12" i="2"/>
  <c r="F10" i="2"/>
  <c r="G10" i="2"/>
  <c r="E10" i="2"/>
  <c r="D10" i="2"/>
  <c r="F9" i="2"/>
  <c r="E9" i="2"/>
  <c r="E8" i="2"/>
  <c r="F8" i="2"/>
  <c r="G8" i="2"/>
  <c r="D8" i="2"/>
  <c r="D9" i="2"/>
  <c r="G6" i="2"/>
  <c r="F6" i="2"/>
  <c r="E6" i="2"/>
  <c r="H5" i="2"/>
  <c r="F5" i="2"/>
  <c r="E5" i="2"/>
  <c r="D5" i="2"/>
  <c r="D30" i="2" l="1"/>
  <c r="H6" i="2"/>
  <c r="C24" i="1"/>
  <c r="C23" i="1"/>
  <c r="A20" i="1"/>
  <c r="A19" i="1"/>
  <c r="F20" i="1"/>
  <c r="F19" i="1"/>
  <c r="E20" i="1"/>
  <c r="D20" i="1"/>
  <c r="C20" i="1"/>
  <c r="D19" i="1"/>
  <c r="C19" i="1"/>
  <c r="N9" i="1"/>
  <c r="O20" i="1"/>
  <c r="P20" i="1"/>
  <c r="Q20" i="1"/>
  <c r="N20" i="1"/>
  <c r="O19" i="1"/>
  <c r="P19" i="1"/>
  <c r="Q19" i="1"/>
  <c r="N19" i="1"/>
  <c r="N18" i="1"/>
  <c r="O15" i="1"/>
  <c r="P15" i="1"/>
  <c r="N15" i="1"/>
  <c r="O12" i="1"/>
  <c r="R12" i="1" s="1"/>
  <c r="P12" i="1"/>
  <c r="N12" i="1"/>
  <c r="O11" i="1"/>
  <c r="R11" i="1" s="1"/>
  <c r="P11" i="1"/>
  <c r="N11" i="1"/>
  <c r="N10" i="1"/>
  <c r="F14" i="1"/>
  <c r="E12" i="1"/>
  <c r="F12" i="1"/>
  <c r="D12" i="1"/>
  <c r="C12" i="1"/>
  <c r="E11" i="1"/>
  <c r="D11" i="1"/>
  <c r="C11" i="1"/>
  <c r="G7" i="1"/>
  <c r="E7" i="1"/>
  <c r="D7" i="1"/>
  <c r="C7" i="1"/>
  <c r="E8" i="1"/>
  <c r="F8" i="1"/>
  <c r="D8" i="1"/>
  <c r="G8" i="1" s="1"/>
  <c r="R20" i="1" l="1"/>
  <c r="R19" i="1"/>
  <c r="R15" i="1"/>
  <c r="M14" i="1"/>
  <c r="M25" i="1" l="1"/>
  <c r="M22" i="1"/>
  <c r="O23" i="1" l="1"/>
  <c r="P23" i="1"/>
  <c r="Q23" i="1"/>
  <c r="N23" i="1"/>
  <c r="R23" i="1" l="1"/>
</calcChain>
</file>

<file path=xl/sharedStrings.xml><?xml version="1.0" encoding="utf-8"?>
<sst xmlns="http://schemas.openxmlformats.org/spreadsheetml/2006/main" count="63" uniqueCount="35">
  <si>
    <t>B</t>
  </si>
  <si>
    <t>A</t>
  </si>
  <si>
    <t>DCF</t>
  </si>
  <si>
    <t>NPV</t>
  </si>
  <si>
    <t>cumtable</t>
  </si>
  <si>
    <t xml:space="preserve">Payback A </t>
  </si>
  <si>
    <t>2years</t>
  </si>
  <si>
    <t>Payback B</t>
  </si>
  <si>
    <t>2+ something</t>
  </si>
  <si>
    <t>PB_B</t>
  </si>
  <si>
    <t>2,5years</t>
  </si>
  <si>
    <t>IRR</t>
  </si>
  <si>
    <t>Project A</t>
  </si>
  <si>
    <t>r1</t>
  </si>
  <si>
    <t>r2</t>
  </si>
  <si>
    <t>NPV(IRR)</t>
  </si>
  <si>
    <t>Proof:</t>
  </si>
  <si>
    <t>Project B</t>
  </si>
  <si>
    <t>wacc</t>
  </si>
  <si>
    <t>sum_FVś</t>
  </si>
  <si>
    <t>Payback</t>
  </si>
  <si>
    <t>2years + 0,5 year</t>
  </si>
  <si>
    <t>2 y</t>
  </si>
  <si>
    <t>2,5 y</t>
  </si>
  <si>
    <t>B:</t>
  </si>
  <si>
    <t>NPV1</t>
  </si>
  <si>
    <t>NPV2</t>
  </si>
  <si>
    <t>IRR-aprox.</t>
  </si>
  <si>
    <t>Proof</t>
  </si>
  <si>
    <t>NPV_(irr)</t>
  </si>
  <si>
    <t>MIRR</t>
  </si>
  <si>
    <t>wacc=0,15</t>
  </si>
  <si>
    <t>sum_FVs</t>
  </si>
  <si>
    <t>sum_PVs</t>
  </si>
  <si>
    <t>MIRR: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</si>
</sst>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164" fontId="0" fillId="0" borderId="0" xfId="0" applyNumberFormat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44F9-AE06-42BC-AEDA-47F4684613E1}">
  <dimension ref="A4:R25"/>
  <sheetViews>
    <sheetView tabSelected="1" workbookViewId="0">
      <selection activeCell="C18" sqref="C18"/>
    </sheetView>
  </sheetViews>
  <sheetFormatPr defaultRowHeight="15" x14ac:dyDescent="0.25"/>
  <sheetData>
    <row r="4" spans="1:18" x14ac:dyDescent="0.25">
      <c r="C4">
        <v>0</v>
      </c>
      <c r="D4">
        <v>1</v>
      </c>
      <c r="E4">
        <v>2</v>
      </c>
      <c r="F4">
        <v>3</v>
      </c>
    </row>
    <row r="5" spans="1:18" x14ac:dyDescent="0.25">
      <c r="B5" t="s">
        <v>1</v>
      </c>
      <c r="C5" s="5">
        <v>-2000</v>
      </c>
      <c r="D5" s="5">
        <v>1050</v>
      </c>
      <c r="E5" s="5">
        <v>1102.5</v>
      </c>
    </row>
    <row r="6" spans="1:18" x14ac:dyDescent="0.25">
      <c r="B6" t="s">
        <v>0</v>
      </c>
      <c r="C6" s="5">
        <v>-2000</v>
      </c>
      <c r="D6" s="5">
        <v>500</v>
      </c>
      <c r="E6" s="5">
        <v>800</v>
      </c>
      <c r="F6" s="5">
        <v>1848</v>
      </c>
      <c r="G6" t="s">
        <v>3</v>
      </c>
    </row>
    <row r="7" spans="1:18" x14ac:dyDescent="0.25">
      <c r="A7" t="s">
        <v>2</v>
      </c>
      <c r="B7" t="s">
        <v>1</v>
      </c>
      <c r="C7">
        <f>C5</f>
        <v>-2000</v>
      </c>
      <c r="D7">
        <f>D5/1.05</f>
        <v>1000</v>
      </c>
      <c r="E7">
        <f>E5/1.05^2</f>
        <v>1000</v>
      </c>
      <c r="G7">
        <f>SUM(C7:F7)</f>
        <v>0</v>
      </c>
    </row>
    <row r="8" spans="1:18" x14ac:dyDescent="0.25">
      <c r="A8" t="s">
        <v>2</v>
      </c>
      <c r="B8" t="s">
        <v>0</v>
      </c>
      <c r="C8">
        <v>-2000</v>
      </c>
      <c r="D8">
        <f>D6/1.05^D4</f>
        <v>476.19047619047615</v>
      </c>
      <c r="E8">
        <f>E6/1.05^E4</f>
        <v>725.62358276643988</v>
      </c>
      <c r="F8">
        <f>F6/1.05^F4</f>
        <v>1596.3718820861677</v>
      </c>
      <c r="G8" s="1">
        <f>SUM(C8:F8)</f>
        <v>798.18594104308374</v>
      </c>
    </row>
    <row r="9" spans="1:18" ht="15.75" x14ac:dyDescent="0.25">
      <c r="L9" s="2" t="s">
        <v>11</v>
      </c>
      <c r="N9">
        <f>M11+R11/(R11-R12)*(M12-M11)</f>
        <v>5.012698220728691E-2</v>
      </c>
    </row>
    <row r="10" spans="1:18" x14ac:dyDescent="0.25">
      <c r="B10" t="s">
        <v>4</v>
      </c>
      <c r="L10" t="s">
        <v>12</v>
      </c>
      <c r="N10">
        <f>G4</f>
        <v>0</v>
      </c>
      <c r="O10">
        <v>1</v>
      </c>
      <c r="P10">
        <v>2</v>
      </c>
      <c r="R10" t="s">
        <v>3</v>
      </c>
    </row>
    <row r="11" spans="1:18" x14ac:dyDescent="0.25">
      <c r="B11" t="s">
        <v>1</v>
      </c>
      <c r="C11">
        <f>C7</f>
        <v>-2000</v>
      </c>
      <c r="D11">
        <f>D7+C11</f>
        <v>-1000</v>
      </c>
      <c r="E11">
        <f>E7+D11</f>
        <v>0</v>
      </c>
      <c r="H11" s="1" t="s">
        <v>5</v>
      </c>
      <c r="I11" t="s">
        <v>6</v>
      </c>
      <c r="L11" s="3" t="s">
        <v>13</v>
      </c>
      <c r="M11" s="3">
        <v>0.04</v>
      </c>
      <c r="N11">
        <f>C5/(1+$M$11)^N10</f>
        <v>-2000</v>
      </c>
      <c r="O11">
        <f t="shared" ref="O11:P11" si="0">D5/(1+$M$11)^O10</f>
        <v>1009.6153846153845</v>
      </c>
      <c r="P11">
        <f t="shared" si="0"/>
        <v>1019.3232248520709</v>
      </c>
      <c r="R11" s="3">
        <f>SUM(N11:P11)</f>
        <v>28.938609467455422</v>
      </c>
    </row>
    <row r="12" spans="1:18" x14ac:dyDescent="0.25">
      <c r="B12" t="s">
        <v>0</v>
      </c>
      <c r="C12">
        <f>C8</f>
        <v>-2000</v>
      </c>
      <c r="D12">
        <f>D8+C12</f>
        <v>-1523.8095238095239</v>
      </c>
      <c r="E12">
        <f t="shared" ref="E12:F12" si="1">E8+D12</f>
        <v>-798.18594104308397</v>
      </c>
      <c r="F12">
        <f t="shared" si="1"/>
        <v>798.18594104308374</v>
      </c>
      <c r="H12" t="s">
        <v>7</v>
      </c>
      <c r="I12" t="s">
        <v>8</v>
      </c>
      <c r="L12" s="1" t="s">
        <v>14</v>
      </c>
      <c r="M12" s="1">
        <v>0.06</v>
      </c>
      <c r="N12">
        <f>C5/(1+$M$12)^N10</f>
        <v>-2000</v>
      </c>
      <c r="O12">
        <f t="shared" ref="O12:P12" si="2">D5/(1+$M$12)^O10</f>
        <v>990.56603773584902</v>
      </c>
      <c r="P12">
        <f t="shared" si="2"/>
        <v>981.22107511569936</v>
      </c>
      <c r="R12" s="1">
        <f>SUM(N12:P12)</f>
        <v>-28.212887148451614</v>
      </c>
    </row>
    <row r="14" spans="1:18" ht="15.75" x14ac:dyDescent="0.25">
      <c r="F14">
        <f>F12/F8</f>
        <v>0.49999999999999994</v>
      </c>
      <c r="H14" t="s">
        <v>9</v>
      </c>
      <c r="I14" t="s">
        <v>10</v>
      </c>
      <c r="L14" t="s">
        <v>11</v>
      </c>
      <c r="M14" s="2">
        <f>M11+R11/(R11-R12)*(M12-M11)</f>
        <v>5.012698220728691E-2</v>
      </c>
      <c r="N14">
        <v>0</v>
      </c>
      <c r="O14">
        <v>1</v>
      </c>
      <c r="P14">
        <v>2</v>
      </c>
      <c r="R14" t="s">
        <v>15</v>
      </c>
    </row>
    <row r="15" spans="1:18" x14ac:dyDescent="0.25">
      <c r="L15" t="s">
        <v>16</v>
      </c>
      <c r="N15">
        <f>C5/(1+$M$14)^N14</f>
        <v>-2000</v>
      </c>
      <c r="O15">
        <f t="shared" ref="O15:P15" si="3">D5/(1+$M$14)^O14</f>
        <v>999.87907918809969</v>
      </c>
      <c r="P15">
        <f t="shared" si="3"/>
        <v>999.75817299804203</v>
      </c>
      <c r="R15">
        <f>SUM(N15:P15)</f>
        <v>-0.36274781385827737</v>
      </c>
    </row>
    <row r="17" spans="1:18" x14ac:dyDescent="0.25">
      <c r="C17">
        <v>2</v>
      </c>
      <c r="D17">
        <v>1</v>
      </c>
      <c r="E17">
        <v>0</v>
      </c>
      <c r="F17" t="s">
        <v>19</v>
      </c>
    </row>
    <row r="18" spans="1:18" x14ac:dyDescent="0.25">
      <c r="B18" t="s">
        <v>18</v>
      </c>
      <c r="C18">
        <v>0.15</v>
      </c>
      <c r="L18" t="s">
        <v>17</v>
      </c>
      <c r="N18">
        <f>G12</f>
        <v>0</v>
      </c>
      <c r="O18">
        <v>1</v>
      </c>
      <c r="P18">
        <v>2</v>
      </c>
      <c r="Q18">
        <v>3</v>
      </c>
      <c r="R18" t="s">
        <v>3</v>
      </c>
    </row>
    <row r="19" spans="1:18" x14ac:dyDescent="0.25">
      <c r="A19">
        <f>C5</f>
        <v>-2000</v>
      </c>
      <c r="B19" t="s">
        <v>1</v>
      </c>
      <c r="C19">
        <f>D5*(1+$C$18)^C17</f>
        <v>1388.6249999999998</v>
      </c>
      <c r="D19">
        <f>E5*(1+$C$18)^D17</f>
        <v>1267.875</v>
      </c>
      <c r="F19">
        <f>SUM(C19:E19)</f>
        <v>2656.5</v>
      </c>
      <c r="L19" s="3" t="s">
        <v>13</v>
      </c>
      <c r="M19" s="3">
        <v>0.2</v>
      </c>
      <c r="N19">
        <f>C6/(1+$M$19)^N18</f>
        <v>-2000</v>
      </c>
      <c r="O19">
        <f t="shared" ref="O19:Q19" si="4">D6/(1+$M$19)^O18</f>
        <v>416.66666666666669</v>
      </c>
      <c r="P19">
        <f t="shared" si="4"/>
        <v>555.55555555555554</v>
      </c>
      <c r="Q19">
        <f t="shared" si="4"/>
        <v>1069.4444444444443</v>
      </c>
      <c r="R19" s="3">
        <f>SUM(N19:Q19)</f>
        <v>41.666666666666515</v>
      </c>
    </row>
    <row r="20" spans="1:18" x14ac:dyDescent="0.25">
      <c r="A20">
        <f>C6</f>
        <v>-2000</v>
      </c>
      <c r="B20" t="s">
        <v>0</v>
      </c>
      <c r="C20">
        <f>D6*(1+$C$18)^C17</f>
        <v>661.24999999999989</v>
      </c>
      <c r="D20">
        <f>E6*(1+$C$18)^D17</f>
        <v>919.99999999999989</v>
      </c>
      <c r="E20">
        <f>F6*(1+$C$18)^E17</f>
        <v>1848</v>
      </c>
      <c r="F20">
        <f>SUM(C20:E20)</f>
        <v>3429.25</v>
      </c>
      <c r="L20" s="1" t="s">
        <v>14</v>
      </c>
      <c r="M20" s="1">
        <v>0.22</v>
      </c>
      <c r="N20">
        <f>C6/(1+$M$20)^N18</f>
        <v>-2000</v>
      </c>
      <c r="O20">
        <f t="shared" ref="O20:Q20" si="5">D6/(1+$M$20)^O18</f>
        <v>409.8360655737705</v>
      </c>
      <c r="P20">
        <f t="shared" si="5"/>
        <v>537.48992206396133</v>
      </c>
      <c r="Q20">
        <f t="shared" si="5"/>
        <v>1017.7063278424185</v>
      </c>
      <c r="R20" s="1">
        <f>SUM(N20:Q20)</f>
        <v>-34.967684519849513</v>
      </c>
    </row>
    <row r="22" spans="1:18" x14ac:dyDescent="0.25">
      <c r="L22" t="s">
        <v>11</v>
      </c>
      <c r="M22" s="4">
        <f>M19+R19/(R19-R20)*(M20-M19)</f>
        <v>0.21087414873918783</v>
      </c>
      <c r="N22">
        <v>0</v>
      </c>
      <c r="O22">
        <v>1</v>
      </c>
      <c r="P22">
        <v>2</v>
      </c>
      <c r="Q22">
        <v>3</v>
      </c>
      <c r="R22" t="s">
        <v>15</v>
      </c>
    </row>
    <row r="23" spans="1:18" x14ac:dyDescent="0.25">
      <c r="C23">
        <f>(F19/-A19)^(1/3)-1</f>
        <v>9.9241901896326201E-2</v>
      </c>
      <c r="L23" t="s">
        <v>16</v>
      </c>
      <c r="N23">
        <f>C6/(1+$M$22)^N22</f>
        <v>-2000</v>
      </c>
      <c r="O23">
        <f t="shared" ref="O23:Q23" si="6">D6/(1+$M$22)^O22</f>
        <v>412.9248283321769</v>
      </c>
      <c r="P23">
        <f t="shared" si="6"/>
        <v>545.62212433010495</v>
      </c>
      <c r="Q23">
        <f t="shared" si="6"/>
        <v>1040.8902597473977</v>
      </c>
      <c r="R23">
        <f>SUM(N23:Q23)</f>
        <v>-0.56278759032034031</v>
      </c>
    </row>
    <row r="24" spans="1:18" x14ac:dyDescent="0.25">
      <c r="C24">
        <f>(F20/-A20)^(1/3)-1</f>
        <v>0.19689591264329831</v>
      </c>
    </row>
    <row r="25" spans="1:18" x14ac:dyDescent="0.25">
      <c r="M25">
        <f>M19+R19/(R19-R20)*(M20-M19)</f>
        <v>0.21087414873918783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BE7B-DA81-4D37-B568-9527681385A2}">
  <dimension ref="A2:H40"/>
  <sheetViews>
    <sheetView topLeftCell="A34" workbookViewId="0">
      <selection activeCell="E41" sqref="E41"/>
    </sheetView>
  </sheetViews>
  <sheetFormatPr defaultRowHeight="15" x14ac:dyDescent="0.25"/>
  <sheetData>
    <row r="2" spans="1:8" x14ac:dyDescent="0.25">
      <c r="D2">
        <v>0</v>
      </c>
      <c r="E2">
        <v>1</v>
      </c>
      <c r="F2">
        <v>2</v>
      </c>
      <c r="G2">
        <v>3</v>
      </c>
    </row>
    <row r="3" spans="1:8" x14ac:dyDescent="0.25">
      <c r="C3" t="s">
        <v>1</v>
      </c>
      <c r="D3" s="5">
        <v>-2000</v>
      </c>
      <c r="E3" s="5">
        <v>1050</v>
      </c>
      <c r="F3" s="5">
        <v>1102.5</v>
      </c>
    </row>
    <row r="4" spans="1:8" x14ac:dyDescent="0.25">
      <c r="C4" t="s">
        <v>0</v>
      </c>
      <c r="D4" s="5">
        <v>-2000</v>
      </c>
      <c r="E4" s="5">
        <v>500</v>
      </c>
      <c r="F4" s="5">
        <v>800</v>
      </c>
      <c r="G4" s="5">
        <v>1848</v>
      </c>
      <c r="H4" t="s">
        <v>3</v>
      </c>
    </row>
    <row r="5" spans="1:8" x14ac:dyDescent="0.25">
      <c r="B5" t="s">
        <v>2</v>
      </c>
      <c r="C5" t="s">
        <v>1</v>
      </c>
      <c r="D5">
        <f>D3</f>
        <v>-2000</v>
      </c>
      <c r="E5">
        <f>E3/1.05</f>
        <v>1000</v>
      </c>
      <c r="F5">
        <f>F3/1.05^2</f>
        <v>1000</v>
      </c>
      <c r="H5">
        <f>SUM(D5:G5)</f>
        <v>0</v>
      </c>
    </row>
    <row r="6" spans="1:8" x14ac:dyDescent="0.25">
      <c r="B6" t="s">
        <v>2</v>
      </c>
      <c r="C6" t="s">
        <v>0</v>
      </c>
      <c r="D6">
        <v>-2000</v>
      </c>
      <c r="E6">
        <f>E4/1.05^E2</f>
        <v>476.19047619047615</v>
      </c>
      <c r="F6">
        <f>F4/1.05^F2</f>
        <v>725.62358276643988</v>
      </c>
      <c r="G6">
        <f>G4/1.05^G2</f>
        <v>1596.3718820861677</v>
      </c>
      <c r="H6" s="1">
        <f>SUM(D6:G6)</f>
        <v>798.18594104308374</v>
      </c>
    </row>
    <row r="8" spans="1:8" x14ac:dyDescent="0.25">
      <c r="A8" t="s">
        <v>20</v>
      </c>
      <c r="D8">
        <f>D2</f>
        <v>0</v>
      </c>
      <c r="E8">
        <f t="shared" ref="E8:G8" si="0">E2</f>
        <v>1</v>
      </c>
      <c r="F8">
        <f t="shared" si="0"/>
        <v>2</v>
      </c>
      <c r="G8">
        <f t="shared" si="0"/>
        <v>3</v>
      </c>
    </row>
    <row r="9" spans="1:8" x14ac:dyDescent="0.25">
      <c r="A9" t="s">
        <v>22</v>
      </c>
      <c r="C9" t="s">
        <v>1</v>
      </c>
      <c r="D9">
        <f>D3</f>
        <v>-2000</v>
      </c>
      <c r="E9">
        <f>D9+E5</f>
        <v>-1000</v>
      </c>
      <c r="F9">
        <f>E9+F5</f>
        <v>0</v>
      </c>
    </row>
    <row r="10" spans="1:8" x14ac:dyDescent="0.25">
      <c r="A10" t="s">
        <v>23</v>
      </c>
      <c r="C10" t="s">
        <v>0</v>
      </c>
      <c r="D10">
        <f>D6</f>
        <v>-2000</v>
      </c>
      <c r="E10">
        <f>D10+E6</f>
        <v>-1523.8095238095239</v>
      </c>
      <c r="F10">
        <f t="shared" ref="F10:G10" si="1">E10+F6</f>
        <v>-798.18594104308397</v>
      </c>
      <c r="G10">
        <f t="shared" si="1"/>
        <v>798.18594104308374</v>
      </c>
    </row>
    <row r="12" spans="1:8" x14ac:dyDescent="0.25">
      <c r="F12">
        <f>G10/G6</f>
        <v>0.49999999999999994</v>
      </c>
    </row>
    <row r="13" spans="1:8" x14ac:dyDescent="0.25">
      <c r="E13" t="s">
        <v>21</v>
      </c>
      <c r="F13">
        <f>2.5</f>
        <v>2.5</v>
      </c>
    </row>
    <row r="15" spans="1:8" x14ac:dyDescent="0.25">
      <c r="A15" t="s">
        <v>11</v>
      </c>
    </row>
    <row r="16" spans="1:8" x14ac:dyDescent="0.25">
      <c r="A16" t="s">
        <v>1</v>
      </c>
      <c r="B16">
        <v>0.05</v>
      </c>
    </row>
    <row r="17" spans="1:7" x14ac:dyDescent="0.25">
      <c r="A17" t="s">
        <v>24</v>
      </c>
      <c r="B17" t="s">
        <v>13</v>
      </c>
      <c r="C17">
        <v>0.05</v>
      </c>
    </row>
    <row r="18" spans="1:7" x14ac:dyDescent="0.25">
      <c r="B18" t="s">
        <v>25</v>
      </c>
      <c r="C18">
        <f>H6</f>
        <v>798.18594104308374</v>
      </c>
    </row>
    <row r="20" spans="1:7" x14ac:dyDescent="0.25">
      <c r="B20" t="s">
        <v>14</v>
      </c>
      <c r="C20">
        <v>0.25</v>
      </c>
    </row>
    <row r="21" spans="1:7" x14ac:dyDescent="0.25">
      <c r="D21">
        <f>D2</f>
        <v>0</v>
      </c>
      <c r="E21">
        <f t="shared" ref="E21:G21" si="2">E2</f>
        <v>1</v>
      </c>
      <c r="F21">
        <f t="shared" si="2"/>
        <v>2</v>
      </c>
      <c r="G21">
        <f t="shared" si="2"/>
        <v>3</v>
      </c>
    </row>
    <row r="22" spans="1:7" x14ac:dyDescent="0.25">
      <c r="D22">
        <f>D4/(1+$C$20)^D21</f>
        <v>-2000</v>
      </c>
      <c r="E22">
        <f t="shared" ref="E22:G22" si="3">E4/(1+$C$20)^E21</f>
        <v>400</v>
      </c>
      <c r="F22">
        <f t="shared" si="3"/>
        <v>512</v>
      </c>
      <c r="G22">
        <f t="shared" si="3"/>
        <v>946.17600000000004</v>
      </c>
    </row>
    <row r="23" spans="1:7" x14ac:dyDescent="0.25">
      <c r="C23" t="s">
        <v>26</v>
      </c>
      <c r="D23">
        <f>SUM(D22:G22)</f>
        <v>-141.82399999999996</v>
      </c>
    </row>
    <row r="25" spans="1:7" x14ac:dyDescent="0.25">
      <c r="B25" t="s">
        <v>27</v>
      </c>
      <c r="C25">
        <f>0.05+C18/(C18-D23)*(C20-0.05)</f>
        <v>0.21982499996912275</v>
      </c>
    </row>
    <row r="26" spans="1:7" x14ac:dyDescent="0.25">
      <c r="C26">
        <v>0.21074999999999999</v>
      </c>
    </row>
    <row r="27" spans="1:7" x14ac:dyDescent="0.25">
      <c r="D27">
        <f>D21</f>
        <v>0</v>
      </c>
      <c r="E27">
        <f t="shared" ref="E27:G27" si="4">E21</f>
        <v>1</v>
      </c>
      <c r="F27">
        <f t="shared" si="4"/>
        <v>2</v>
      </c>
      <c r="G27">
        <f t="shared" si="4"/>
        <v>3</v>
      </c>
    </row>
    <row r="28" spans="1:7" x14ac:dyDescent="0.25">
      <c r="B28" t="s">
        <v>28</v>
      </c>
      <c r="D28">
        <f>D4</f>
        <v>-2000</v>
      </c>
      <c r="E28">
        <f t="shared" ref="E28:G28" si="5">E4</f>
        <v>500</v>
      </c>
      <c r="F28">
        <f t="shared" si="5"/>
        <v>800</v>
      </c>
      <c r="G28">
        <f t="shared" si="5"/>
        <v>1848</v>
      </c>
    </row>
    <row r="29" spans="1:7" x14ac:dyDescent="0.25">
      <c r="D29">
        <f>D28/(1+$C$26)^D27</f>
        <v>-2000</v>
      </c>
      <c r="E29">
        <f t="shared" ref="E29:G29" si="6">E28/(1+$C$26)^E27</f>
        <v>412.96716911005575</v>
      </c>
      <c r="F29">
        <f t="shared" si="6"/>
        <v>545.73402484087478</v>
      </c>
      <c r="G29">
        <f t="shared" si="6"/>
        <v>1041.2104872041468</v>
      </c>
    </row>
    <row r="30" spans="1:7" x14ac:dyDescent="0.25">
      <c r="C30" t="s">
        <v>29</v>
      </c>
      <c r="D30">
        <f>SUM(D29:G29)</f>
        <v>-8.8318844922696371E-2</v>
      </c>
    </row>
    <row r="32" spans="1:7" x14ac:dyDescent="0.25">
      <c r="E32">
        <v>2</v>
      </c>
      <c r="F32">
        <v>1</v>
      </c>
      <c r="G32">
        <v>0</v>
      </c>
    </row>
    <row r="33" spans="1:7" x14ac:dyDescent="0.25">
      <c r="A33" t="s">
        <v>30</v>
      </c>
      <c r="B33" t="s">
        <v>31</v>
      </c>
      <c r="D33">
        <f t="shared" ref="D33:G33" si="7">D27</f>
        <v>0</v>
      </c>
      <c r="E33">
        <f t="shared" si="7"/>
        <v>1</v>
      </c>
      <c r="F33">
        <f t="shared" si="7"/>
        <v>2</v>
      </c>
      <c r="G33">
        <f t="shared" si="7"/>
        <v>3</v>
      </c>
    </row>
    <row r="34" spans="1:7" x14ac:dyDescent="0.25">
      <c r="D34">
        <f>D28</f>
        <v>-2000</v>
      </c>
      <c r="E34">
        <f t="shared" ref="E34:G34" si="8">E28</f>
        <v>500</v>
      </c>
      <c r="F34">
        <f t="shared" si="8"/>
        <v>800</v>
      </c>
      <c r="G34">
        <f t="shared" si="8"/>
        <v>1848</v>
      </c>
    </row>
    <row r="35" spans="1:7" x14ac:dyDescent="0.25">
      <c r="E35">
        <f>E34*(1+0.15)^E32</f>
        <v>661.24999999999989</v>
      </c>
      <c r="F35">
        <f t="shared" ref="F35:G35" si="9">F34*(1+0.15)^F32</f>
        <v>919.99999999999989</v>
      </c>
      <c r="G35">
        <f t="shared" si="9"/>
        <v>1848</v>
      </c>
    </row>
    <row r="36" spans="1:7" x14ac:dyDescent="0.25">
      <c r="D36" t="s">
        <v>32</v>
      </c>
      <c r="E36">
        <f>SUM(E35:G35)</f>
        <v>3429.25</v>
      </c>
    </row>
    <row r="38" spans="1:7" x14ac:dyDescent="0.25">
      <c r="D38" t="s">
        <v>33</v>
      </c>
      <c r="E38">
        <f>D34</f>
        <v>-2000</v>
      </c>
    </row>
    <row r="40" spans="1:7" x14ac:dyDescent="0.25">
      <c r="D40" t="s">
        <v>34</v>
      </c>
      <c r="E40">
        <f>(E36/-E38)^(1/3)-1</f>
        <v>0.19689591264329831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Benada Ludek</cp:lastModifiedBy>
  <dcterms:created xsi:type="dcterms:W3CDTF">2021-10-21T15:48:49Z</dcterms:created>
  <dcterms:modified xsi:type="dcterms:W3CDTF">2021-11-16T11:32:03Z</dcterms:modified>
</cp:coreProperties>
</file>