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13_ncr:1_{9BA2458A-319E-41B2-88BF-60E5BF500E8B}" xr6:coauthVersionLast="36" xr6:coauthVersionMax="36" xr10:uidLastSave="{00000000-0000-0000-0000-000000000000}"/>
  <bookViews>
    <workbookView xWindow="0" yWindow="0" windowWidth="10290" windowHeight="4830" xr2:uid="{D86642C3-9243-484F-B072-2AE7FF28B6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9" i="1"/>
  <c r="C87" i="1"/>
  <c r="C82" i="1"/>
  <c r="C81" i="1"/>
  <c r="C76" i="1"/>
  <c r="C77" i="1" s="1"/>
  <c r="C75" i="1"/>
  <c r="C64" i="1"/>
  <c r="C63" i="1"/>
  <c r="C51" i="1"/>
  <c r="C49" i="1"/>
  <c r="C43" i="1"/>
  <c r="C42" i="1"/>
  <c r="C38" i="1"/>
  <c r="C37" i="1"/>
  <c r="D30" i="1"/>
  <c r="D28" i="1"/>
  <c r="M14" i="1"/>
  <c r="M13" i="1"/>
  <c r="L13" i="1"/>
  <c r="L12" i="1"/>
  <c r="K12" i="1"/>
  <c r="K11" i="1"/>
  <c r="J11" i="1"/>
  <c r="J9" i="1"/>
  <c r="D19" i="1"/>
  <c r="D18" i="1"/>
  <c r="F16" i="1"/>
  <c r="G16" i="1"/>
  <c r="H16" i="1"/>
  <c r="E16" i="1"/>
  <c r="D11" i="1"/>
  <c r="D10" i="1"/>
  <c r="E9" i="1"/>
  <c r="F9" i="1"/>
  <c r="G9" i="1"/>
  <c r="D9" i="1"/>
  <c r="D17" i="1" l="1"/>
</calcChain>
</file>

<file path=xl/sharedStrings.xml><?xml version="1.0" encoding="utf-8"?>
<sst xmlns="http://schemas.openxmlformats.org/spreadsheetml/2006/main" count="77" uniqueCount="43">
  <si>
    <t>a</t>
  </si>
  <si>
    <t>T</t>
  </si>
  <si>
    <t>r</t>
  </si>
  <si>
    <t>years</t>
  </si>
  <si>
    <t>pa.</t>
  </si>
  <si>
    <t>IP=PP</t>
  </si>
  <si>
    <t xml:space="preserve">year </t>
  </si>
  <si>
    <t>t</t>
  </si>
  <si>
    <t>pv</t>
  </si>
  <si>
    <t>B^0</t>
  </si>
  <si>
    <t>ahead p.</t>
  </si>
  <si>
    <t>Sum of Geom.ser.</t>
  </si>
  <si>
    <t>Short version of sum</t>
  </si>
  <si>
    <t>Realization of the Pension plan</t>
  </si>
  <si>
    <t>paid annuity</t>
  </si>
  <si>
    <t>1)</t>
  </si>
  <si>
    <t>p.q.</t>
  </si>
  <si>
    <t>month</t>
  </si>
  <si>
    <t>B^1</t>
  </si>
  <si>
    <t>2)</t>
  </si>
  <si>
    <t>left side</t>
  </si>
  <si>
    <t>ahead</t>
  </si>
  <si>
    <t>after</t>
  </si>
  <si>
    <t xml:space="preserve">a </t>
  </si>
  <si>
    <t>IP&gt;PP</t>
  </si>
  <si>
    <t>B ^1</t>
  </si>
  <si>
    <t>B</t>
  </si>
  <si>
    <t>IP</t>
  </si>
  <si>
    <t>4x</t>
  </si>
  <si>
    <t>/year</t>
  </si>
  <si>
    <t>PP</t>
  </si>
  <si>
    <t>days</t>
  </si>
  <si>
    <t>?</t>
  </si>
  <si>
    <t>left side of the eq.</t>
  </si>
  <si>
    <t>IP&lt;PP</t>
  </si>
  <si>
    <t>the same example</t>
  </si>
  <si>
    <t xml:space="preserve">but </t>
  </si>
  <si>
    <t>15days</t>
  </si>
  <si>
    <t>4x/year</t>
  </si>
  <si>
    <t>left side of eq.</t>
  </si>
  <si>
    <t>q</t>
  </si>
  <si>
    <t>after p.</t>
  </si>
  <si>
    <t>eternal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</si>
</sst>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FC43-E11D-4613-A6DD-D37F4A24721D}">
  <dimension ref="A1:M93"/>
  <sheetViews>
    <sheetView tabSelected="1" topLeftCell="A73" workbookViewId="0">
      <selection activeCell="C94" sqref="C94"/>
    </sheetView>
  </sheetViews>
  <sheetFormatPr defaultRowHeight="15" x14ac:dyDescent="0.25"/>
  <sheetData>
    <row r="1" spans="1:13" x14ac:dyDescent="0.25">
      <c r="A1" t="s">
        <v>0</v>
      </c>
      <c r="B1">
        <v>1000</v>
      </c>
    </row>
    <row r="2" spans="1:13" x14ac:dyDescent="0.25">
      <c r="A2" t="s">
        <v>1</v>
      </c>
      <c r="B2">
        <v>4</v>
      </c>
      <c r="C2" t="s">
        <v>3</v>
      </c>
    </row>
    <row r="3" spans="1:13" x14ac:dyDescent="0.25">
      <c r="A3" t="s">
        <v>2</v>
      </c>
      <c r="B3">
        <v>0.1</v>
      </c>
      <c r="C3" t="s">
        <v>4</v>
      </c>
    </row>
    <row r="4" spans="1:13" x14ac:dyDescent="0.25">
      <c r="A4" t="s">
        <v>5</v>
      </c>
      <c r="B4">
        <v>1</v>
      </c>
      <c r="C4" t="s">
        <v>6</v>
      </c>
    </row>
    <row r="6" spans="1:13" x14ac:dyDescent="0.25">
      <c r="J6" t="s">
        <v>13</v>
      </c>
    </row>
    <row r="7" spans="1:13" x14ac:dyDescent="0.25">
      <c r="A7" t="s">
        <v>10</v>
      </c>
      <c r="C7" t="s">
        <v>7</v>
      </c>
      <c r="D7">
        <v>0</v>
      </c>
      <c r="E7">
        <v>1</v>
      </c>
      <c r="F7">
        <v>2</v>
      </c>
      <c r="G7">
        <v>3</v>
      </c>
      <c r="H7">
        <v>4</v>
      </c>
    </row>
    <row r="8" spans="1:13" x14ac:dyDescent="0.25">
      <c r="C8" t="s">
        <v>0</v>
      </c>
      <c r="D8">
        <v>1000</v>
      </c>
      <c r="E8">
        <v>1000</v>
      </c>
      <c r="F8">
        <v>1000</v>
      </c>
      <c r="G8">
        <v>1000</v>
      </c>
      <c r="I8" t="s">
        <v>3</v>
      </c>
      <c r="J8">
        <v>0</v>
      </c>
      <c r="K8">
        <v>1</v>
      </c>
      <c r="L8">
        <v>2</v>
      </c>
      <c r="M8">
        <v>3</v>
      </c>
    </row>
    <row r="9" spans="1:13" x14ac:dyDescent="0.25">
      <c r="C9" t="s">
        <v>8</v>
      </c>
      <c r="D9">
        <f>D8/(1+$B$3)^D7</f>
        <v>1000</v>
      </c>
      <c r="E9">
        <f t="shared" ref="E9:G9" si="0">E8/(1+$B$3)^E7</f>
        <v>909.09090909090901</v>
      </c>
      <c r="F9">
        <f t="shared" si="0"/>
        <v>826.44628099173542</v>
      </c>
      <c r="G9">
        <f t="shared" si="0"/>
        <v>751.31480090157754</v>
      </c>
      <c r="J9">
        <f>D10</f>
        <v>3486.8519909842221</v>
      </c>
    </row>
    <row r="10" spans="1:13" x14ac:dyDescent="0.25">
      <c r="C10" t="s">
        <v>9</v>
      </c>
      <c r="D10">
        <f>SUM(D9:G9)</f>
        <v>3486.8519909842221</v>
      </c>
      <c r="I10" t="s">
        <v>14</v>
      </c>
      <c r="J10">
        <v>1000</v>
      </c>
      <c r="K10">
        <v>1000</v>
      </c>
      <c r="L10">
        <v>1000</v>
      </c>
      <c r="M10">
        <v>1000</v>
      </c>
    </row>
    <row r="11" spans="1:13" x14ac:dyDescent="0.25">
      <c r="C11" t="s">
        <v>11</v>
      </c>
      <c r="D11">
        <f>D8*(1-1/(1+B3)^4)/(1-1/(1+B3))</f>
        <v>3486.851990984223</v>
      </c>
      <c r="J11">
        <f>J9-J10</f>
        <v>2486.8519909842221</v>
      </c>
      <c r="K11">
        <f>J11*(1+B3)</f>
        <v>2735.5371900826444</v>
      </c>
    </row>
    <row r="12" spans="1:13" x14ac:dyDescent="0.25">
      <c r="K12">
        <f>K11-K10</f>
        <v>1735.5371900826444</v>
      </c>
      <c r="L12">
        <f>K12*(1+B3)</f>
        <v>1909.090909090909</v>
      </c>
    </row>
    <row r="13" spans="1:13" x14ac:dyDescent="0.25">
      <c r="L13">
        <f>L12-L10</f>
        <v>909.09090909090901</v>
      </c>
      <c r="M13">
        <f>L13*(1+B3)</f>
        <v>1000</v>
      </c>
    </row>
    <row r="14" spans="1:13" x14ac:dyDescent="0.25">
      <c r="C14" t="s">
        <v>7</v>
      </c>
      <c r="D14">
        <v>0</v>
      </c>
      <c r="E14">
        <v>1</v>
      </c>
      <c r="F14">
        <v>2</v>
      </c>
      <c r="G14">
        <v>3</v>
      </c>
      <c r="H14">
        <v>4</v>
      </c>
      <c r="M14">
        <f>M13-M10</f>
        <v>0</v>
      </c>
    </row>
    <row r="15" spans="1:13" x14ac:dyDescent="0.25">
      <c r="C15" t="s">
        <v>0</v>
      </c>
      <c r="E15">
        <v>1000</v>
      </c>
      <c r="F15">
        <v>1000</v>
      </c>
      <c r="G15">
        <v>1000</v>
      </c>
      <c r="H15">
        <v>1000</v>
      </c>
    </row>
    <row r="16" spans="1:13" x14ac:dyDescent="0.25">
      <c r="C16" t="s">
        <v>8</v>
      </c>
      <c r="E16">
        <f>E15/(1+$B$3)^E14</f>
        <v>909.09090909090901</v>
      </c>
      <c r="F16">
        <f t="shared" ref="F16:H16" si="1">F15/(1+$B$3)^F14</f>
        <v>826.44628099173542</v>
      </c>
      <c r="G16">
        <f t="shared" si="1"/>
        <v>751.31480090157754</v>
      </c>
      <c r="H16">
        <f t="shared" si="1"/>
        <v>683.01345536507051</v>
      </c>
    </row>
    <row r="17" spans="1:4" x14ac:dyDescent="0.25">
      <c r="C17" t="s">
        <v>9</v>
      </c>
      <c r="D17">
        <f>SUM(E16:H16)</f>
        <v>3169.8654463492926</v>
      </c>
    </row>
    <row r="18" spans="1:4" x14ac:dyDescent="0.25">
      <c r="C18" t="s">
        <v>11</v>
      </c>
      <c r="D18">
        <f>B1/1.1*(1-1/(1+B3)^4)/(1-1/(1+B3))</f>
        <v>3169.8654463492931</v>
      </c>
    </row>
    <row r="19" spans="1:4" x14ac:dyDescent="0.25">
      <c r="C19" t="s">
        <v>12</v>
      </c>
      <c r="D19">
        <f>B1*(1-1/(1+B3)^4)/B3</f>
        <v>3169.8654463492949</v>
      </c>
    </row>
    <row r="22" spans="1:4" x14ac:dyDescent="0.25">
      <c r="A22" t="s">
        <v>15</v>
      </c>
    </row>
    <row r="23" spans="1:4" x14ac:dyDescent="0.25">
      <c r="B23" t="s">
        <v>0</v>
      </c>
      <c r="C23">
        <v>500</v>
      </c>
    </row>
    <row r="24" spans="1:4" x14ac:dyDescent="0.25">
      <c r="B24" t="s">
        <v>2</v>
      </c>
      <c r="C24">
        <v>6.5000000000000002E-2</v>
      </c>
      <c r="D24" t="s">
        <v>16</v>
      </c>
    </row>
    <row r="25" spans="1:4" x14ac:dyDescent="0.25">
      <c r="B25" t="s">
        <v>1</v>
      </c>
      <c r="C25">
        <v>12</v>
      </c>
      <c r="D25" t="s">
        <v>3</v>
      </c>
    </row>
    <row r="26" spans="1:4" x14ac:dyDescent="0.25">
      <c r="B26" t="s">
        <v>5</v>
      </c>
      <c r="C26">
        <v>1</v>
      </c>
      <c r="D26" t="s">
        <v>17</v>
      </c>
    </row>
    <row r="28" spans="1:4" x14ac:dyDescent="0.25">
      <c r="C28" t="s">
        <v>9</v>
      </c>
      <c r="D28">
        <f>C23*(1-1/(1+C24/3)^(12*12))/(1-1/(1+C24/3))</f>
        <v>22500.559852195402</v>
      </c>
    </row>
    <row r="30" spans="1:4" x14ac:dyDescent="0.25">
      <c r="C30" t="s">
        <v>18</v>
      </c>
      <c r="D30">
        <f>C23*(1-1/(1+C24/3)^(12*12))/(C24/3)</f>
        <v>22023.386478494685</v>
      </c>
    </row>
    <row r="34" spans="1:3" x14ac:dyDescent="0.25">
      <c r="A34" t="s">
        <v>19</v>
      </c>
    </row>
    <row r="36" spans="1:3" x14ac:dyDescent="0.25">
      <c r="B36" t="s">
        <v>21</v>
      </c>
    </row>
    <row r="37" spans="1:3" x14ac:dyDescent="0.25">
      <c r="B37" t="s">
        <v>20</v>
      </c>
      <c r="C37">
        <f>(1-1/(1+0.083*2)^(2*16))/(1-1/(1+0.083*2))</f>
        <v>6.972545414672938</v>
      </c>
    </row>
    <row r="38" spans="1:3" x14ac:dyDescent="0.25">
      <c r="B38" t="s">
        <v>23</v>
      </c>
      <c r="C38">
        <f>1000000/C37</f>
        <v>143419.64670400173</v>
      </c>
    </row>
    <row r="41" spans="1:3" x14ac:dyDescent="0.25">
      <c r="B41" t="s">
        <v>22</v>
      </c>
    </row>
    <row r="42" spans="1:3" x14ac:dyDescent="0.25">
      <c r="B42" t="s">
        <v>20</v>
      </c>
      <c r="C42">
        <f>(1-1/(1+0.083*2)^(2*16))/(0.083*2)</f>
        <v>5.9798845751911962</v>
      </c>
    </row>
    <row r="43" spans="1:3" x14ac:dyDescent="0.25">
      <c r="B43" t="s">
        <v>23</v>
      </c>
      <c r="C43">
        <f>1000000/C42</f>
        <v>167227.30805686608</v>
      </c>
    </row>
    <row r="46" spans="1:3" x14ac:dyDescent="0.25">
      <c r="A46" t="s">
        <v>24</v>
      </c>
    </row>
    <row r="49" spans="2:4" x14ac:dyDescent="0.25">
      <c r="B49" t="s">
        <v>9</v>
      </c>
      <c r="C49">
        <f>12000*3*(1+(3+1)/(2*3)*(3*0.00325))*((1-1/(1+0.0325*3)^(4*40)))/(0.00325*3)</f>
        <v>3716306.4176691747</v>
      </c>
    </row>
    <row r="51" spans="2:4" x14ac:dyDescent="0.25">
      <c r="B51" t="s">
        <v>25</v>
      </c>
      <c r="C51">
        <f>12000*3*(1+(3-1)/(2*3)*(0.00325*3))*(1-1/(1+0.00325*3)^(4*40))/(0.00325*3)</f>
        <v>2919995.1523852227</v>
      </c>
    </row>
    <row r="55" spans="2:4" x14ac:dyDescent="0.25">
      <c r="B55" t="s">
        <v>26</v>
      </c>
      <c r="C55">
        <v>10000000</v>
      </c>
    </row>
    <row r="56" spans="2:4" x14ac:dyDescent="0.25">
      <c r="B56" t="s">
        <v>1</v>
      </c>
      <c r="C56">
        <v>20</v>
      </c>
      <c r="D56" t="s">
        <v>3</v>
      </c>
    </row>
    <row r="57" spans="2:4" x14ac:dyDescent="0.25">
      <c r="B57" t="s">
        <v>2</v>
      </c>
      <c r="C57">
        <v>0.05</v>
      </c>
      <c r="D57" t="s">
        <v>4</v>
      </c>
    </row>
    <row r="58" spans="2:4" x14ac:dyDescent="0.25">
      <c r="B58" t="s">
        <v>27</v>
      </c>
      <c r="C58" t="s">
        <v>28</v>
      </c>
      <c r="D58" t="s">
        <v>29</v>
      </c>
    </row>
    <row r="59" spans="2:4" x14ac:dyDescent="0.25">
      <c r="B59" t="s">
        <v>30</v>
      </c>
      <c r="C59">
        <v>15</v>
      </c>
      <c r="D59" t="s">
        <v>31</v>
      </c>
    </row>
    <row r="61" spans="2:4" x14ac:dyDescent="0.25">
      <c r="B61" t="s">
        <v>0</v>
      </c>
      <c r="C61" t="s">
        <v>32</v>
      </c>
    </row>
    <row r="63" spans="2:4" x14ac:dyDescent="0.25">
      <c r="B63" t="s">
        <v>33</v>
      </c>
      <c r="C63">
        <f>6*(1+7/12*0.05/4)*(1-1/(1+0.05/4))/(0.05/4)</f>
        <v>5.9691358024691086</v>
      </c>
    </row>
    <row r="64" spans="2:4" x14ac:dyDescent="0.25">
      <c r="B64" t="s">
        <v>0</v>
      </c>
      <c r="C64">
        <f>C55/C63</f>
        <v>1675284.3846949404</v>
      </c>
    </row>
    <row r="67" spans="1:3" x14ac:dyDescent="0.25">
      <c r="A67" t="s">
        <v>34</v>
      </c>
      <c r="B67" t="s">
        <v>9</v>
      </c>
      <c r="C67">
        <v>10000000</v>
      </c>
    </row>
    <row r="68" spans="1:3" x14ac:dyDescent="0.25">
      <c r="B68" t="s">
        <v>35</v>
      </c>
    </row>
    <row r="70" spans="1:3" x14ac:dyDescent="0.25">
      <c r="A70" t="s">
        <v>10</v>
      </c>
    </row>
    <row r="71" spans="1:3" x14ac:dyDescent="0.25">
      <c r="B71" t="s">
        <v>36</v>
      </c>
    </row>
    <row r="72" spans="1:3" x14ac:dyDescent="0.25">
      <c r="B72" t="s">
        <v>27</v>
      </c>
      <c r="C72" t="s">
        <v>37</v>
      </c>
    </row>
    <row r="73" spans="1:3" x14ac:dyDescent="0.25">
      <c r="B73" t="s">
        <v>30</v>
      </c>
      <c r="C73" t="s">
        <v>38</v>
      </c>
    </row>
    <row r="75" spans="1:3" x14ac:dyDescent="0.25">
      <c r="B75" t="s">
        <v>40</v>
      </c>
      <c r="C75">
        <f>1/(1+0.05/24)^6</f>
        <v>0.98759064183132905</v>
      </c>
    </row>
    <row r="76" spans="1:3" x14ac:dyDescent="0.25">
      <c r="B76" t="s">
        <v>39</v>
      </c>
      <c r="C76">
        <f>(1-C75^(4*20))/(1-C75)</f>
        <v>50.908167432202738</v>
      </c>
    </row>
    <row r="77" spans="1:3" x14ac:dyDescent="0.25">
      <c r="B77" t="s">
        <v>0</v>
      </c>
      <c r="C77">
        <f>10000000/C76</f>
        <v>196432.13465339449</v>
      </c>
    </row>
    <row r="79" spans="1:3" x14ac:dyDescent="0.25">
      <c r="A79" t="s">
        <v>41</v>
      </c>
      <c r="B79" t="s">
        <v>18</v>
      </c>
      <c r="C79">
        <v>10000000</v>
      </c>
    </row>
    <row r="81" spans="1:3" x14ac:dyDescent="0.25">
      <c r="B81" t="s">
        <v>20</v>
      </c>
      <c r="C81">
        <f>C75*(1-C75^(4*20))/(1-C75)</f>
        <v>50.276429748825862</v>
      </c>
    </row>
    <row r="82" spans="1:3" x14ac:dyDescent="0.25">
      <c r="B82" t="s">
        <v>0</v>
      </c>
      <c r="C82">
        <f>C79/C81</f>
        <v>198900.36046629856</v>
      </c>
    </row>
    <row r="85" spans="1:3" x14ac:dyDescent="0.25">
      <c r="A85" t="s">
        <v>42</v>
      </c>
    </row>
    <row r="87" spans="1:3" x14ac:dyDescent="0.25">
      <c r="B87" t="s">
        <v>9</v>
      </c>
      <c r="C87">
        <f>7400/(1-1/(1+0.046/15))</f>
        <v>2420443.4782607569</v>
      </c>
    </row>
    <row r="89" spans="1:3" x14ac:dyDescent="0.25">
      <c r="B89" t="s">
        <v>9</v>
      </c>
      <c r="C89">
        <f>7400*15*(1+(15+1)/(2*15)*0.046)/0.046</f>
        <v>2472243.4782608696</v>
      </c>
    </row>
    <row r="92" spans="1:3" x14ac:dyDescent="0.25">
      <c r="B92" t="s">
        <v>40</v>
      </c>
      <c r="C92">
        <f>1/(1+0.046/15)^15</f>
        <v>0.95510918944730794</v>
      </c>
    </row>
    <row r="93" spans="1:3" x14ac:dyDescent="0.25">
      <c r="B93" t="s">
        <v>9</v>
      </c>
      <c r="C93">
        <f>7400/(1-C92)</f>
        <v>164844.42826698365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2021-11-30T09:18:30Z</dcterms:created>
  <dcterms:modified xsi:type="dcterms:W3CDTF">2021-11-30T11:55:53Z</dcterms:modified>
</cp:coreProperties>
</file>