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blova\Desktop\"/>
    </mc:Choice>
  </mc:AlternateContent>
  <xr:revisionPtr revIDLastSave="0" documentId="8_{32BE942F-ADA2-49A1-9092-65066DB37E73}" xr6:coauthVersionLast="36" xr6:coauthVersionMax="36" xr10:uidLastSave="{00000000-0000-0000-0000-000000000000}"/>
  <bookViews>
    <workbookView xWindow="0" yWindow="0" windowWidth="28800" windowHeight="12225" xr2:uid="{5178DBB9-4C80-49F9-92C9-51233B8E1D9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1" i="1"/>
  <c r="E21" i="1"/>
  <c r="F21" i="1"/>
  <c r="G21" i="1"/>
  <c r="H21" i="1"/>
  <c r="I21" i="1"/>
  <c r="C21" i="1"/>
  <c r="I20" i="1"/>
  <c r="H20" i="1"/>
  <c r="G20" i="1"/>
  <c r="F20" i="1"/>
  <c r="E20" i="1"/>
  <c r="D20" i="1"/>
  <c r="C20" i="1"/>
  <c r="C17" i="1"/>
  <c r="C16" i="1"/>
  <c r="C15" i="1"/>
  <c r="C14" i="1"/>
  <c r="D13" i="1"/>
  <c r="E13" i="1"/>
  <c r="F13" i="1"/>
  <c r="G13" i="1"/>
  <c r="H13" i="1"/>
  <c r="I13" i="1"/>
  <c r="C13" i="1"/>
  <c r="B36" i="1"/>
  <c r="B34" i="1"/>
  <c r="B35" i="1"/>
  <c r="C11" i="1"/>
  <c r="C10" i="1"/>
  <c r="D9" i="1"/>
  <c r="E9" i="1"/>
  <c r="F9" i="1"/>
  <c r="G9" i="1"/>
  <c r="H9" i="1"/>
  <c r="I9" i="1"/>
  <c r="C9" i="1"/>
  <c r="I8" i="1"/>
  <c r="D8" i="1"/>
  <c r="E8" i="1"/>
  <c r="F8" i="1"/>
  <c r="G8" i="1"/>
  <c r="H8" i="1"/>
  <c r="C8" i="1"/>
  <c r="C22" i="1" l="1"/>
</calcChain>
</file>

<file path=xl/sharedStrings.xml><?xml version="1.0" encoding="utf-8"?>
<sst xmlns="http://schemas.openxmlformats.org/spreadsheetml/2006/main" count="40" uniqueCount="24">
  <si>
    <t>N</t>
  </si>
  <si>
    <t>ytm</t>
  </si>
  <si>
    <t>c</t>
  </si>
  <si>
    <t>T</t>
  </si>
  <si>
    <t>$</t>
  </si>
  <si>
    <t>pa.</t>
  </si>
  <si>
    <t>let</t>
  </si>
  <si>
    <t>t</t>
  </si>
  <si>
    <t>CF</t>
  </si>
  <si>
    <t>dcf</t>
  </si>
  <si>
    <t>P</t>
  </si>
  <si>
    <t>PV_coupons</t>
  </si>
  <si>
    <t>PV_Nominal</t>
  </si>
  <si>
    <t>?</t>
  </si>
  <si>
    <t>vypocet durace</t>
  </si>
  <si>
    <t>t*dcf</t>
  </si>
  <si>
    <t>suma</t>
  </si>
  <si>
    <t>Macaulay durace</t>
  </si>
  <si>
    <t>Mod.durace</t>
  </si>
  <si>
    <t>%</t>
  </si>
  <si>
    <t>$durace</t>
  </si>
  <si>
    <t>ytm*</t>
  </si>
  <si>
    <t>odhad zmeny ceny</t>
  </si>
  <si>
    <t>P*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</si>
</sst>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70CA8-F8EF-4AD8-950D-394D49753DDB}">
  <dimension ref="A1:I36"/>
  <sheetViews>
    <sheetView tabSelected="1" workbookViewId="0">
      <selection activeCell="C24" sqref="C24"/>
    </sheetView>
  </sheetViews>
  <sheetFormatPr defaultRowHeight="15" x14ac:dyDescent="0.25"/>
  <cols>
    <col min="2" max="3" width="13.5703125" bestFit="1" customWidth="1"/>
    <col min="9" max="9" width="10" bestFit="1" customWidth="1"/>
  </cols>
  <sheetData>
    <row r="1" spans="1:9" x14ac:dyDescent="0.25">
      <c r="A1" t="s">
        <v>0</v>
      </c>
      <c r="B1">
        <v>100000000</v>
      </c>
      <c r="C1" t="s">
        <v>4</v>
      </c>
    </row>
    <row r="2" spans="1:9" x14ac:dyDescent="0.25">
      <c r="A2" t="s">
        <v>1</v>
      </c>
      <c r="B2">
        <v>5.5E-2</v>
      </c>
      <c r="C2" t="s">
        <v>5</v>
      </c>
    </row>
    <row r="3" spans="1:9" x14ac:dyDescent="0.25">
      <c r="A3" t="s">
        <v>2</v>
      </c>
      <c r="B3">
        <v>7.8E-2</v>
      </c>
      <c r="C3" t="s">
        <v>5</v>
      </c>
    </row>
    <row r="4" spans="1:9" x14ac:dyDescent="0.25">
      <c r="A4" t="s">
        <v>3</v>
      </c>
      <c r="B4">
        <v>7</v>
      </c>
      <c r="C4" t="s">
        <v>6</v>
      </c>
    </row>
    <row r="7" spans="1:9" x14ac:dyDescent="0.25">
      <c r="B7" t="s">
        <v>7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</row>
    <row r="8" spans="1:9" x14ac:dyDescent="0.25">
      <c r="B8" t="s">
        <v>8</v>
      </c>
      <c r="C8">
        <f>$B$3*$B$1</f>
        <v>7800000</v>
      </c>
      <c r="D8">
        <f t="shared" ref="D8:I8" si="0">$B$3*$B$1</f>
        <v>7800000</v>
      </c>
      <c r="E8">
        <f t="shared" si="0"/>
        <v>7800000</v>
      </c>
      <c r="F8">
        <f t="shared" si="0"/>
        <v>7800000</v>
      </c>
      <c r="G8">
        <f t="shared" si="0"/>
        <v>7800000</v>
      </c>
      <c r="H8">
        <f t="shared" si="0"/>
        <v>7800000</v>
      </c>
      <c r="I8">
        <f>$B$3*$B$1+B1</f>
        <v>107800000</v>
      </c>
    </row>
    <row r="9" spans="1:9" x14ac:dyDescent="0.25">
      <c r="B9" t="s">
        <v>9</v>
      </c>
      <c r="C9">
        <f>C8/(1+$B$2)^C7</f>
        <v>7393364.9289099528</v>
      </c>
      <c r="D9">
        <f t="shared" ref="D9:I9" si="1">D8/(1+$B$2)^D7</f>
        <v>7007928.842568676</v>
      </c>
      <c r="E9">
        <f t="shared" si="1"/>
        <v>6642586.5806338163</v>
      </c>
      <c r="F9">
        <f t="shared" si="1"/>
        <v>6296290.5977571718</v>
      </c>
      <c r="G9">
        <f t="shared" si="1"/>
        <v>5968047.9599594055</v>
      </c>
      <c r="H9">
        <f t="shared" si="1"/>
        <v>5656917.4975918531</v>
      </c>
      <c r="I9">
        <f t="shared" si="1"/>
        <v>74105687.962134138</v>
      </c>
    </row>
    <row r="10" spans="1:9" x14ac:dyDescent="0.25">
      <c r="B10" t="s">
        <v>10</v>
      </c>
      <c r="C10" s="1">
        <f>SUM(C9:I9)</f>
        <v>113070824.36955501</v>
      </c>
    </row>
    <row r="11" spans="1:9" x14ac:dyDescent="0.25">
      <c r="C11" s="1">
        <f>C8*(1-(1+B2)^-7)/B2+B1/(1+B2)^7</f>
        <v>113070824.36955498</v>
      </c>
    </row>
    <row r="12" spans="1:9" x14ac:dyDescent="0.25">
      <c r="B12" t="s">
        <v>14</v>
      </c>
    </row>
    <row r="13" spans="1:9" x14ac:dyDescent="0.25">
      <c r="B13" t="s">
        <v>15</v>
      </c>
      <c r="C13">
        <f>C7*C9</f>
        <v>7393364.9289099528</v>
      </c>
      <c r="D13">
        <f t="shared" ref="D13:I13" si="2">D7*D9</f>
        <v>14015857.685137352</v>
      </c>
      <c r="E13">
        <f t="shared" si="2"/>
        <v>19927759.74190145</v>
      </c>
      <c r="F13">
        <f t="shared" si="2"/>
        <v>25185162.391028687</v>
      </c>
      <c r="G13">
        <f t="shared" si="2"/>
        <v>29840239.799797028</v>
      </c>
      <c r="H13">
        <f t="shared" si="2"/>
        <v>33941504.985551119</v>
      </c>
      <c r="I13">
        <f t="shared" si="2"/>
        <v>518739815.73493898</v>
      </c>
    </row>
    <row r="14" spans="1:9" x14ac:dyDescent="0.25">
      <c r="B14" t="s">
        <v>16</v>
      </c>
      <c r="C14">
        <f>SUM(C13:I13)</f>
        <v>649043705.2672646</v>
      </c>
    </row>
    <row r="15" spans="1:9" x14ac:dyDescent="0.25">
      <c r="B15" t="s">
        <v>17</v>
      </c>
      <c r="C15">
        <f>C14/C10</f>
        <v>5.7401518816734081</v>
      </c>
      <c r="D15" t="s">
        <v>6</v>
      </c>
    </row>
    <row r="16" spans="1:9" x14ac:dyDescent="0.25">
      <c r="B16" t="s">
        <v>18</v>
      </c>
      <c r="C16">
        <f>C15/(1+B2)</f>
        <v>5.4409022575103396</v>
      </c>
      <c r="D16" t="s">
        <v>19</v>
      </c>
    </row>
    <row r="17" spans="1:9" x14ac:dyDescent="0.25">
      <c r="B17" t="s">
        <v>20</v>
      </c>
      <c r="C17">
        <f>C16*C10/100</f>
        <v>6152073.0357086696</v>
      </c>
    </row>
    <row r="18" spans="1:9" x14ac:dyDescent="0.25">
      <c r="A18" t="s">
        <v>21</v>
      </c>
      <c r="B18">
        <v>4.4999999999999998E-2</v>
      </c>
    </row>
    <row r="19" spans="1:9" x14ac:dyDescent="0.25">
      <c r="B19" t="s">
        <v>7</v>
      </c>
      <c r="C19">
        <v>1</v>
      </c>
      <c r="D19">
        <v>2</v>
      </c>
      <c r="E19">
        <v>3</v>
      </c>
      <c r="F19">
        <v>4</v>
      </c>
      <c r="G19">
        <v>5</v>
      </c>
      <c r="H19">
        <v>6</v>
      </c>
      <c r="I19">
        <v>7</v>
      </c>
    </row>
    <row r="20" spans="1:9" x14ac:dyDescent="0.25">
      <c r="B20" t="s">
        <v>8</v>
      </c>
      <c r="C20">
        <f>$B$3*$B$1</f>
        <v>7800000</v>
      </c>
      <c r="D20">
        <f t="shared" ref="D20:I20" si="3">$B$3*$B$1</f>
        <v>7800000</v>
      </c>
      <c r="E20">
        <f t="shared" si="3"/>
        <v>7800000</v>
      </c>
      <c r="F20">
        <f t="shared" si="3"/>
        <v>7800000</v>
      </c>
      <c r="G20">
        <f t="shared" si="3"/>
        <v>7800000</v>
      </c>
      <c r="H20">
        <f t="shared" si="3"/>
        <v>7800000</v>
      </c>
      <c r="I20">
        <f>$B$3*$B$1+B1</f>
        <v>107800000</v>
      </c>
    </row>
    <row r="21" spans="1:9" x14ac:dyDescent="0.25">
      <c r="B21" t="s">
        <v>9</v>
      </c>
      <c r="C21">
        <f>C20/(1+$B$18)^C19</f>
        <v>7464114.8325358853</v>
      </c>
      <c r="D21">
        <f t="shared" ref="D21:I21" si="4">D20/(1+$B$18)^D19</f>
        <v>7142693.6196515663</v>
      </c>
      <c r="E21">
        <f t="shared" si="4"/>
        <v>6835113.5116282925</v>
      </c>
      <c r="F21">
        <f t="shared" si="4"/>
        <v>6540778.4800270759</v>
      </c>
      <c r="G21">
        <f t="shared" si="4"/>
        <v>6259118.1627053358</v>
      </c>
      <c r="H21">
        <f t="shared" si="4"/>
        <v>5989586.7585697006</v>
      </c>
      <c r="I21">
        <f t="shared" si="4"/>
        <v>79214507.738168776</v>
      </c>
    </row>
    <row r="22" spans="1:9" x14ac:dyDescent="0.25">
      <c r="B22" t="s">
        <v>10</v>
      </c>
      <c r="C22" s="1">
        <f>SUM(C21:I21)</f>
        <v>119445913.10328664</v>
      </c>
    </row>
    <row r="23" spans="1:9" x14ac:dyDescent="0.25">
      <c r="A23" t="s">
        <v>22</v>
      </c>
    </row>
    <row r="24" spans="1:9" x14ac:dyDescent="0.25">
      <c r="B24" t="s">
        <v>23</v>
      </c>
      <c r="C24" s="1">
        <f>C10+C17</f>
        <v>119222897.40526368</v>
      </c>
    </row>
    <row r="27" spans="1:9" x14ac:dyDescent="0.25">
      <c r="A27" t="s">
        <v>0</v>
      </c>
      <c r="B27">
        <v>250000000</v>
      </c>
      <c r="C27" t="s">
        <v>4</v>
      </c>
    </row>
    <row r="28" spans="1:9" x14ac:dyDescent="0.25">
      <c r="A28" t="s">
        <v>1</v>
      </c>
      <c r="B28">
        <v>0.06</v>
      </c>
      <c r="C28" t="s">
        <v>5</v>
      </c>
    </row>
    <row r="29" spans="1:9" x14ac:dyDescent="0.25">
      <c r="A29" t="s">
        <v>2</v>
      </c>
      <c r="B29">
        <v>0.1</v>
      </c>
      <c r="C29" t="s">
        <v>5</v>
      </c>
    </row>
    <row r="30" spans="1:9" x14ac:dyDescent="0.25">
      <c r="A30" t="s">
        <v>3</v>
      </c>
      <c r="B30">
        <v>120</v>
      </c>
      <c r="C30" t="s">
        <v>6</v>
      </c>
    </row>
    <row r="31" spans="1:9" x14ac:dyDescent="0.25">
      <c r="A31" t="s">
        <v>10</v>
      </c>
      <c r="B31" t="s">
        <v>13</v>
      </c>
    </row>
    <row r="34" spans="1:2" x14ac:dyDescent="0.25">
      <c r="A34" t="s">
        <v>11</v>
      </c>
      <c r="B34">
        <f>B27*B29*(1-(1+B28)^-120)/B28</f>
        <v>416283767.05444849</v>
      </c>
    </row>
    <row r="35" spans="1:2" x14ac:dyDescent="0.25">
      <c r="A35" t="s">
        <v>12</v>
      </c>
      <c r="B35">
        <f>B27/(1+B28)^B30</f>
        <v>229739.76733093883</v>
      </c>
    </row>
    <row r="36" spans="1:2" x14ac:dyDescent="0.25">
      <c r="A36" t="s">
        <v>10</v>
      </c>
      <c r="B36" s="1">
        <f>SUM(B34:B35)</f>
        <v>416513506.82177943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Hyblova Eva</dc:creator>
  <cp:lastModifiedBy>Hyblova Eva</cp:lastModifiedBy>
  <dcterms:created xsi:type="dcterms:W3CDTF">2021-11-22T10:01:27Z</dcterms:created>
  <dcterms:modified xsi:type="dcterms:W3CDTF">2021-11-22T10:38:43Z</dcterms:modified>
</cp:coreProperties>
</file>