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ocuments\"/>
    </mc:Choice>
  </mc:AlternateContent>
  <xr:revisionPtr revIDLastSave="0" documentId="8_{ED3A4955-4177-48ED-94FA-C1922C2E589E}" xr6:coauthVersionLast="36" xr6:coauthVersionMax="36" xr10:uidLastSave="{00000000-0000-0000-0000-000000000000}"/>
  <bookViews>
    <workbookView xWindow="0" yWindow="0" windowWidth="28800" windowHeight="12225" activeTab="2" xr2:uid="{22AF6733-1E66-4167-BBE5-6B093519A87C}"/>
  </bookViews>
  <sheets>
    <sheet name="List1" sheetId="1" r:id="rId1"/>
    <sheet name="List2" sheetId="2" r:id="rId2"/>
    <sheet name="Lis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3" l="1"/>
  <c r="L13" i="3"/>
  <c r="L10" i="3"/>
  <c r="L8" i="3"/>
  <c r="L7" i="3"/>
  <c r="M5" i="3"/>
  <c r="K5" i="3"/>
  <c r="K3" i="3"/>
  <c r="I52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3" i="3"/>
  <c r="E12" i="3"/>
  <c r="B12" i="3"/>
  <c r="B11" i="3"/>
  <c r="B10" i="3"/>
  <c r="E4" i="3"/>
  <c r="B8" i="3"/>
  <c r="B7" i="3"/>
  <c r="B6" i="3"/>
  <c r="B4" i="3"/>
  <c r="AE17" i="2"/>
  <c r="AC17" i="2"/>
  <c r="AD17" i="2"/>
  <c r="AB17" i="2"/>
  <c r="AD16" i="2"/>
  <c r="AE16" i="2"/>
  <c r="AC16" i="2"/>
  <c r="AB16" i="2"/>
  <c r="AC11" i="2"/>
  <c r="AD11" i="2"/>
  <c r="AE11" i="2"/>
  <c r="AB11" i="2"/>
  <c r="AE10" i="2"/>
  <c r="AD10" i="2"/>
  <c r="AC10" i="2"/>
  <c r="AB10" i="2"/>
  <c r="Z7" i="2"/>
  <c r="V9" i="2"/>
  <c r="U9" i="2" s="1"/>
  <c r="W9" i="2"/>
  <c r="X9" i="2" s="1"/>
  <c r="V8" i="2"/>
  <c r="U8" i="2" s="1"/>
  <c r="X8" i="2"/>
  <c r="W8" i="2"/>
  <c r="U7" i="2"/>
  <c r="V7" i="2"/>
  <c r="X7" i="2"/>
  <c r="W7" i="2"/>
  <c r="L15" i="2"/>
  <c r="L14" i="2"/>
  <c r="M15" i="2"/>
  <c r="M14" i="2"/>
  <c r="N9" i="2"/>
  <c r="O9" i="2"/>
  <c r="P9" i="2"/>
  <c r="M9" i="2"/>
  <c r="M8" i="2"/>
  <c r="N8" i="2"/>
  <c r="O8" i="2"/>
  <c r="P8" i="2"/>
  <c r="G8" i="2"/>
  <c r="F8" i="2" s="1"/>
  <c r="H8" i="2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I8" i="2"/>
  <c r="I9" i="2" s="1"/>
  <c r="G10" i="2" s="1"/>
  <c r="F10" i="2" s="1"/>
  <c r="G9" i="2"/>
  <c r="F9" i="2" s="1"/>
  <c r="G7" i="2"/>
  <c r="F7" i="2" s="1"/>
  <c r="I7" i="2"/>
  <c r="H7" i="2"/>
  <c r="F6" i="2"/>
  <c r="G6" i="2"/>
  <c r="I6" i="2"/>
  <c r="H6" i="2"/>
  <c r="AC19" i="1"/>
  <c r="AC18" i="1"/>
  <c r="AD19" i="1"/>
  <c r="AD18" i="1"/>
  <c r="AE11" i="1"/>
  <c r="AC15" i="1"/>
  <c r="AD15" i="1"/>
  <c r="AC12" i="1"/>
  <c r="AD12" i="1"/>
  <c r="AE12" i="1"/>
  <c r="AB12" i="1"/>
  <c r="AC11" i="1"/>
  <c r="AD11" i="1"/>
  <c r="AA6" i="1"/>
  <c r="AB11" i="1"/>
  <c r="W7" i="1"/>
  <c r="X7" i="1" s="1"/>
  <c r="Y7" i="1" s="1"/>
  <c r="V8" i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7" i="1"/>
  <c r="Y6" i="1"/>
  <c r="X6" i="1"/>
  <c r="W6" i="1"/>
  <c r="V6" i="1"/>
  <c r="AA2" i="1"/>
  <c r="M26" i="1"/>
  <c r="M25" i="1"/>
  <c r="O22" i="1"/>
  <c r="O21" i="1"/>
  <c r="O20" i="1"/>
  <c r="R11" i="1"/>
  <c r="Q16" i="1"/>
  <c r="P16" i="1"/>
  <c r="P15" i="1"/>
  <c r="Q15" i="1"/>
  <c r="R12" i="1"/>
  <c r="P12" i="1"/>
  <c r="Q12" i="1"/>
  <c r="O12" i="1"/>
  <c r="Q11" i="1"/>
  <c r="P11" i="1"/>
  <c r="O11" i="1"/>
  <c r="L6" i="1"/>
  <c r="L7" i="1"/>
  <c r="L8" i="1"/>
  <c r="L9" i="1"/>
  <c r="L10" i="1"/>
  <c r="L11" i="1"/>
  <c r="L12" i="1"/>
  <c r="L13" i="1"/>
  <c r="L14" i="1"/>
  <c r="L5" i="1"/>
  <c r="I126" i="1"/>
  <c r="H6" i="1"/>
  <c r="I6" i="1"/>
  <c r="J6" i="1" s="1"/>
  <c r="H7" i="1"/>
  <c r="I7" i="1" s="1"/>
  <c r="G7" i="1"/>
  <c r="G8" i="1"/>
  <c r="G9" i="1"/>
  <c r="G10" i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6" i="1"/>
  <c r="J5" i="1"/>
  <c r="I5" i="1"/>
  <c r="H5" i="1"/>
  <c r="G5" i="1"/>
  <c r="V10" i="2" l="1"/>
  <c r="W10" i="2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I10" i="2"/>
  <c r="W8" i="1"/>
  <c r="X8" i="1" s="1"/>
  <c r="Y8" i="1"/>
  <c r="J7" i="1"/>
  <c r="X10" i="2" l="1"/>
  <c r="U10" i="2"/>
  <c r="G11" i="2"/>
  <c r="F11" i="2" s="1"/>
  <c r="I11" i="2"/>
  <c r="W9" i="1"/>
  <c r="X9" i="1" s="1"/>
  <c r="Y9" i="1"/>
  <c r="H8" i="1"/>
  <c r="I8" i="1" s="1"/>
  <c r="J8" i="1" s="1"/>
  <c r="V11" i="2" l="1"/>
  <c r="U11" i="2" s="1"/>
  <c r="X11" i="2"/>
  <c r="I12" i="2"/>
  <c r="G12" i="2"/>
  <c r="F12" i="2" s="1"/>
  <c r="W10" i="1"/>
  <c r="X10" i="1" s="1"/>
  <c r="Y10" i="1"/>
  <c r="H9" i="1"/>
  <c r="I9" i="1" s="1"/>
  <c r="J9" i="1" s="1"/>
  <c r="X12" i="2" l="1"/>
  <c r="V12" i="2"/>
  <c r="U12" i="2" s="1"/>
  <c r="G13" i="2"/>
  <c r="F13" i="2" s="1"/>
  <c r="I13" i="2"/>
  <c r="W11" i="1"/>
  <c r="X11" i="1" s="1"/>
  <c r="Y11" i="1"/>
  <c r="H10" i="1"/>
  <c r="I10" i="1" s="1"/>
  <c r="J10" i="1" s="1"/>
  <c r="V13" i="2" l="1"/>
  <c r="U13" i="2" s="1"/>
  <c r="X13" i="2"/>
  <c r="G14" i="2"/>
  <c r="F14" i="2" s="1"/>
  <c r="I14" i="2"/>
  <c r="W12" i="1"/>
  <c r="X12" i="1" s="1"/>
  <c r="Y12" i="1"/>
  <c r="H11" i="1"/>
  <c r="I11" i="1" s="1"/>
  <c r="J11" i="1" s="1"/>
  <c r="V14" i="2" l="1"/>
  <c r="U14" i="2" s="1"/>
  <c r="X14" i="2"/>
  <c r="I15" i="2"/>
  <c r="G15" i="2"/>
  <c r="F15" i="2" s="1"/>
  <c r="W13" i="1"/>
  <c r="X13" i="1" s="1"/>
  <c r="Y13" i="1"/>
  <c r="H12" i="1"/>
  <c r="I12" i="1" s="1"/>
  <c r="J12" i="1" s="1"/>
  <c r="V15" i="2" l="1"/>
  <c r="U15" i="2" s="1"/>
  <c r="X15" i="2"/>
  <c r="G16" i="2"/>
  <c r="F16" i="2" s="1"/>
  <c r="I16" i="2"/>
  <c r="W14" i="1"/>
  <c r="X14" i="1" s="1"/>
  <c r="Y14" i="1"/>
  <c r="H13" i="1"/>
  <c r="I13" i="1" s="1"/>
  <c r="J13" i="1" s="1"/>
  <c r="V16" i="2" l="1"/>
  <c r="U16" i="2" s="1"/>
  <c r="X16" i="2"/>
  <c r="G17" i="2"/>
  <c r="F17" i="2" s="1"/>
  <c r="I17" i="2"/>
  <c r="W15" i="1"/>
  <c r="X15" i="1" s="1"/>
  <c r="Y15" i="1"/>
  <c r="H14" i="1"/>
  <c r="I14" i="1" s="1"/>
  <c r="J14" i="1" s="1"/>
  <c r="V17" i="2" l="1"/>
  <c r="U17" i="2" s="1"/>
  <c r="X17" i="2"/>
  <c r="I18" i="2"/>
  <c r="G18" i="2"/>
  <c r="F18" i="2" s="1"/>
  <c r="W16" i="1"/>
  <c r="X16" i="1" s="1"/>
  <c r="Y16" i="1"/>
  <c r="H15" i="1"/>
  <c r="I15" i="1" s="1"/>
  <c r="J15" i="1" s="1"/>
  <c r="X18" i="2" l="1"/>
  <c r="V18" i="2"/>
  <c r="U18" i="2" s="1"/>
  <c r="G19" i="2"/>
  <c r="F19" i="2" s="1"/>
  <c r="I19" i="2"/>
  <c r="W17" i="1"/>
  <c r="X17" i="1" s="1"/>
  <c r="Y17" i="1"/>
  <c r="H16" i="1"/>
  <c r="I16" i="1" s="1"/>
  <c r="J16" i="1" s="1"/>
  <c r="V19" i="2" l="1"/>
  <c r="U19" i="2" s="1"/>
  <c r="X19" i="2"/>
  <c r="G20" i="2"/>
  <c r="F20" i="2" s="1"/>
  <c r="I20" i="2"/>
  <c r="W18" i="1"/>
  <c r="X18" i="1" s="1"/>
  <c r="Y18" i="1" s="1"/>
  <c r="H17" i="1"/>
  <c r="I17" i="1" s="1"/>
  <c r="J17" i="1" s="1"/>
  <c r="V20" i="2" l="1"/>
  <c r="U20" i="2" s="1"/>
  <c r="X20" i="2"/>
  <c r="I21" i="2"/>
  <c r="G21" i="2"/>
  <c r="F21" i="2" s="1"/>
  <c r="W19" i="1"/>
  <c r="X19" i="1" s="1"/>
  <c r="Y19" i="1" s="1"/>
  <c r="H18" i="1"/>
  <c r="I18" i="1" s="1"/>
  <c r="J18" i="1" s="1"/>
  <c r="X21" i="2" l="1"/>
  <c r="V21" i="2"/>
  <c r="U21" i="2" s="1"/>
  <c r="G22" i="2"/>
  <c r="F22" i="2" s="1"/>
  <c r="I22" i="2"/>
  <c r="W20" i="1"/>
  <c r="X20" i="1" s="1"/>
  <c r="Y20" i="1"/>
  <c r="H19" i="1"/>
  <c r="I19" i="1" s="1"/>
  <c r="J19" i="1" s="1"/>
  <c r="V22" i="2" l="1"/>
  <c r="U22" i="2" s="1"/>
  <c r="X22" i="2"/>
  <c r="G23" i="2"/>
  <c r="F23" i="2" s="1"/>
  <c r="I23" i="2"/>
  <c r="W21" i="1"/>
  <c r="X21" i="1" s="1"/>
  <c r="Y21" i="1"/>
  <c r="H20" i="1"/>
  <c r="I20" i="1" s="1"/>
  <c r="J20" i="1" s="1"/>
  <c r="V23" i="2" l="1"/>
  <c r="U23" i="2" s="1"/>
  <c r="X23" i="2"/>
  <c r="I24" i="2"/>
  <c r="G24" i="2"/>
  <c r="F24" i="2" s="1"/>
  <c r="W22" i="1"/>
  <c r="X22" i="1" s="1"/>
  <c r="Y22" i="1"/>
  <c r="H21" i="1"/>
  <c r="I21" i="1" s="1"/>
  <c r="J21" i="1" s="1"/>
  <c r="X24" i="2" l="1"/>
  <c r="V24" i="2"/>
  <c r="U24" i="2" s="1"/>
  <c r="G25" i="2"/>
  <c r="F25" i="2" s="1"/>
  <c r="I25" i="2"/>
  <c r="W23" i="1"/>
  <c r="X23" i="1" s="1"/>
  <c r="Y23" i="1"/>
  <c r="H22" i="1"/>
  <c r="I22" i="1" s="1"/>
  <c r="J22" i="1" s="1"/>
  <c r="V25" i="2" l="1"/>
  <c r="U25" i="2" s="1"/>
  <c r="X25" i="2"/>
  <c r="I26" i="2"/>
  <c r="G26" i="2"/>
  <c r="F26" i="2" s="1"/>
  <c r="W24" i="1"/>
  <c r="X24" i="1" s="1"/>
  <c r="Y24" i="1"/>
  <c r="H23" i="1"/>
  <c r="I23" i="1" s="1"/>
  <c r="J23" i="1" s="1"/>
  <c r="V26" i="2" l="1"/>
  <c r="U26" i="2" s="1"/>
  <c r="X26" i="2"/>
  <c r="I27" i="2"/>
  <c r="G27" i="2"/>
  <c r="F27" i="2" s="1"/>
  <c r="W25" i="1"/>
  <c r="X25" i="1" s="1"/>
  <c r="Y25" i="1"/>
  <c r="H24" i="1"/>
  <c r="I24" i="1" s="1"/>
  <c r="J24" i="1" s="1"/>
  <c r="X27" i="2" l="1"/>
  <c r="V27" i="2"/>
  <c r="U27" i="2" s="1"/>
  <c r="G28" i="2"/>
  <c r="F28" i="2" s="1"/>
  <c r="I28" i="2"/>
  <c r="W26" i="1"/>
  <c r="X26" i="1" s="1"/>
  <c r="Y26" i="1"/>
  <c r="H25" i="1"/>
  <c r="I25" i="1" s="1"/>
  <c r="J25" i="1" s="1"/>
  <c r="X28" i="2" l="1"/>
  <c r="V28" i="2"/>
  <c r="U28" i="2" s="1"/>
  <c r="G29" i="2"/>
  <c r="F29" i="2" s="1"/>
  <c r="I29" i="2"/>
  <c r="W27" i="1"/>
  <c r="X27" i="1" s="1"/>
  <c r="Y27" i="1"/>
  <c r="H26" i="1"/>
  <c r="I26" i="1" s="1"/>
  <c r="J26" i="1" s="1"/>
  <c r="V29" i="2" l="1"/>
  <c r="U29" i="2" s="1"/>
  <c r="X29" i="2"/>
  <c r="I30" i="2"/>
  <c r="G30" i="2"/>
  <c r="F30" i="2" s="1"/>
  <c r="W28" i="1"/>
  <c r="X28" i="1" s="1"/>
  <c r="Y28" i="1"/>
  <c r="H27" i="1"/>
  <c r="I27" i="1" s="1"/>
  <c r="J27" i="1" s="1"/>
  <c r="X30" i="2" l="1"/>
  <c r="V30" i="2"/>
  <c r="U30" i="2" s="1"/>
  <c r="G31" i="2"/>
  <c r="F31" i="2" s="1"/>
  <c r="I31" i="2"/>
  <c r="W29" i="1"/>
  <c r="X29" i="1" s="1"/>
  <c r="Y29" i="1"/>
  <c r="H28" i="1"/>
  <c r="I28" i="1" s="1"/>
  <c r="J28" i="1" s="1"/>
  <c r="V31" i="2" l="1"/>
  <c r="U31" i="2" s="1"/>
  <c r="X31" i="2"/>
  <c r="G32" i="2"/>
  <c r="F32" i="2" s="1"/>
  <c r="I32" i="2"/>
  <c r="W30" i="1"/>
  <c r="X30" i="1" s="1"/>
  <c r="Y30" i="1"/>
  <c r="H29" i="1"/>
  <c r="I29" i="1" s="1"/>
  <c r="J29" i="1" s="1"/>
  <c r="V32" i="2" l="1"/>
  <c r="U32" i="2" s="1"/>
  <c r="X32" i="2"/>
  <c r="I33" i="2"/>
  <c r="G33" i="2"/>
  <c r="F33" i="2" s="1"/>
  <c r="W31" i="1"/>
  <c r="X31" i="1" s="1"/>
  <c r="Y31" i="1"/>
  <c r="H30" i="1"/>
  <c r="I30" i="1" s="1"/>
  <c r="J30" i="1" s="1"/>
  <c r="X33" i="2" l="1"/>
  <c r="V33" i="2"/>
  <c r="U33" i="2" s="1"/>
  <c r="G34" i="2"/>
  <c r="F34" i="2" s="1"/>
  <c r="I34" i="2"/>
  <c r="W32" i="1"/>
  <c r="X32" i="1" s="1"/>
  <c r="Y32" i="1"/>
  <c r="H31" i="1"/>
  <c r="I31" i="1" s="1"/>
  <c r="J31" i="1" s="1"/>
  <c r="V34" i="2" l="1"/>
  <c r="U34" i="2" s="1"/>
  <c r="X34" i="2"/>
  <c r="G35" i="2"/>
  <c r="F35" i="2" s="1"/>
  <c r="I35" i="2"/>
  <c r="W33" i="1"/>
  <c r="X33" i="1" s="1"/>
  <c r="Y33" i="1"/>
  <c r="H32" i="1"/>
  <c r="I32" i="1" s="1"/>
  <c r="J32" i="1" s="1"/>
  <c r="V35" i="2" l="1"/>
  <c r="U35" i="2" s="1"/>
  <c r="X35" i="2"/>
  <c r="I36" i="2"/>
  <c r="G36" i="2"/>
  <c r="F36" i="2" s="1"/>
  <c r="W34" i="1"/>
  <c r="X34" i="1" s="1"/>
  <c r="Y34" i="1"/>
  <c r="H33" i="1"/>
  <c r="I33" i="1" s="1"/>
  <c r="J33" i="1" s="1"/>
  <c r="X36" i="2" l="1"/>
  <c r="V36" i="2"/>
  <c r="U36" i="2" s="1"/>
  <c r="G37" i="2"/>
  <c r="F37" i="2" s="1"/>
  <c r="I37" i="2"/>
  <c r="W35" i="1"/>
  <c r="X35" i="1" s="1"/>
  <c r="Y35" i="1"/>
  <c r="H34" i="1"/>
  <c r="I34" i="1" s="1"/>
  <c r="J34" i="1" s="1"/>
  <c r="V37" i="2" l="1"/>
  <c r="U37" i="2" s="1"/>
  <c r="X37" i="2"/>
  <c r="G38" i="2"/>
  <c r="F38" i="2" s="1"/>
  <c r="I38" i="2"/>
  <c r="W36" i="1"/>
  <c r="X36" i="1" s="1"/>
  <c r="Y36" i="1"/>
  <c r="H35" i="1"/>
  <c r="I35" i="1" s="1"/>
  <c r="J35" i="1" s="1"/>
  <c r="V38" i="2" l="1"/>
  <c r="U38" i="2" s="1"/>
  <c r="X38" i="2"/>
  <c r="I39" i="2"/>
  <c r="G39" i="2"/>
  <c r="F39" i="2" s="1"/>
  <c r="W37" i="1"/>
  <c r="X37" i="1" s="1"/>
  <c r="Y37" i="1"/>
  <c r="H36" i="1"/>
  <c r="I36" i="1" s="1"/>
  <c r="J36" i="1" s="1"/>
  <c r="X39" i="2" l="1"/>
  <c r="V39" i="2"/>
  <c r="U39" i="2" s="1"/>
  <c r="G40" i="2"/>
  <c r="F40" i="2" s="1"/>
  <c r="I40" i="2"/>
  <c r="W38" i="1"/>
  <c r="X38" i="1" s="1"/>
  <c r="Y38" i="1"/>
  <c r="H37" i="1"/>
  <c r="I37" i="1" s="1"/>
  <c r="J37" i="1" s="1"/>
  <c r="X40" i="2" l="1"/>
  <c r="V40" i="2"/>
  <c r="U40" i="2" s="1"/>
  <c r="G41" i="2"/>
  <c r="F41" i="2" s="1"/>
  <c r="I41" i="2"/>
  <c r="W39" i="1"/>
  <c r="X39" i="1" s="1"/>
  <c r="Y39" i="1"/>
  <c r="H38" i="1"/>
  <c r="I38" i="1" s="1"/>
  <c r="J38" i="1" s="1"/>
  <c r="V41" i="2" l="1"/>
  <c r="U41" i="2" s="1"/>
  <c r="X41" i="2"/>
  <c r="I42" i="2"/>
  <c r="G42" i="2"/>
  <c r="F42" i="2" s="1"/>
  <c r="W40" i="1"/>
  <c r="X40" i="1" s="1"/>
  <c r="Y40" i="1"/>
  <c r="H39" i="1"/>
  <c r="I39" i="1" s="1"/>
  <c r="J39" i="1" s="1"/>
  <c r="X42" i="2" l="1"/>
  <c r="V42" i="2"/>
  <c r="U42" i="2" s="1"/>
  <c r="G43" i="2"/>
  <c r="F43" i="2" s="1"/>
  <c r="I43" i="2"/>
  <c r="W41" i="1"/>
  <c r="X41" i="1" s="1"/>
  <c r="Y41" i="1"/>
  <c r="H40" i="1"/>
  <c r="I40" i="1" s="1"/>
  <c r="J40" i="1" s="1"/>
  <c r="V43" i="2" l="1"/>
  <c r="U43" i="2" s="1"/>
  <c r="X43" i="2"/>
  <c r="G44" i="2"/>
  <c r="F44" i="2" s="1"/>
  <c r="I44" i="2"/>
  <c r="W42" i="1"/>
  <c r="X42" i="1" s="1"/>
  <c r="Y42" i="1"/>
  <c r="H41" i="1"/>
  <c r="I41" i="1" s="1"/>
  <c r="J41" i="1" s="1"/>
  <c r="V44" i="2" l="1"/>
  <c r="U44" i="2" s="1"/>
  <c r="X44" i="2"/>
  <c r="I45" i="2"/>
  <c r="G45" i="2"/>
  <c r="F45" i="2" s="1"/>
  <c r="W43" i="1"/>
  <c r="X43" i="1" s="1"/>
  <c r="Y43" i="1"/>
  <c r="H42" i="1"/>
  <c r="I42" i="1" s="1"/>
  <c r="J42" i="1" s="1"/>
  <c r="X45" i="2" l="1"/>
  <c r="V45" i="2"/>
  <c r="U45" i="2" s="1"/>
  <c r="G46" i="2"/>
  <c r="F46" i="2" s="1"/>
  <c r="I46" i="2"/>
  <c r="W44" i="1"/>
  <c r="X44" i="1" s="1"/>
  <c r="Y44" i="1"/>
  <c r="H43" i="1"/>
  <c r="I43" i="1" s="1"/>
  <c r="J43" i="1" s="1"/>
  <c r="V46" i="2" l="1"/>
  <c r="U46" i="2" s="1"/>
  <c r="X46" i="2"/>
  <c r="G47" i="2"/>
  <c r="F47" i="2" s="1"/>
  <c r="I47" i="2"/>
  <c r="W45" i="1"/>
  <c r="X45" i="1" s="1"/>
  <c r="Y45" i="1"/>
  <c r="H44" i="1"/>
  <c r="I44" i="1" s="1"/>
  <c r="J44" i="1" s="1"/>
  <c r="I48" i="2" l="1"/>
  <c r="G48" i="2"/>
  <c r="F48" i="2" s="1"/>
  <c r="H45" i="1"/>
  <c r="I45" i="1" s="1"/>
  <c r="J45" i="1" s="1"/>
  <c r="G49" i="2" l="1"/>
  <c r="F49" i="2" s="1"/>
  <c r="I49" i="2"/>
  <c r="H46" i="1"/>
  <c r="I46" i="1" s="1"/>
  <c r="J46" i="1" s="1"/>
  <c r="G50" i="2" l="1"/>
  <c r="F50" i="2" s="1"/>
  <c r="I50" i="2"/>
  <c r="H47" i="1"/>
  <c r="I47" i="1" s="1"/>
  <c r="J47" i="1" s="1"/>
  <c r="I51" i="2" l="1"/>
  <c r="G51" i="2"/>
  <c r="F51" i="2" s="1"/>
  <c r="H48" i="1"/>
  <c r="I48" i="1" s="1"/>
  <c r="J48" i="1" s="1"/>
  <c r="G52" i="2" l="1"/>
  <c r="F52" i="2" s="1"/>
  <c r="I52" i="2"/>
  <c r="H49" i="1"/>
  <c r="I49" i="1" s="1"/>
  <c r="J49" i="1" s="1"/>
  <c r="G53" i="2" l="1"/>
  <c r="F53" i="2" s="1"/>
  <c r="I53" i="2"/>
  <c r="H50" i="1"/>
  <c r="I50" i="1" s="1"/>
  <c r="J50" i="1" s="1"/>
  <c r="I54" i="2" l="1"/>
  <c r="G54" i="2"/>
  <c r="F54" i="2" s="1"/>
  <c r="H51" i="1"/>
  <c r="I51" i="1" s="1"/>
  <c r="J51" i="1" s="1"/>
  <c r="G55" i="2" l="1"/>
  <c r="F55" i="2" s="1"/>
  <c r="I55" i="2"/>
  <c r="H52" i="1"/>
  <c r="I52" i="1" s="1"/>
  <c r="J52" i="1" s="1"/>
  <c r="G56" i="2" l="1"/>
  <c r="F56" i="2" s="1"/>
  <c r="I56" i="2"/>
  <c r="H53" i="1"/>
  <c r="I53" i="1" s="1"/>
  <c r="J53" i="1" s="1"/>
  <c r="I57" i="2" l="1"/>
  <c r="G57" i="2"/>
  <c r="F57" i="2" s="1"/>
  <c r="H54" i="1"/>
  <c r="I54" i="1" s="1"/>
  <c r="J54" i="1" s="1"/>
  <c r="G58" i="2" l="1"/>
  <c r="F58" i="2" s="1"/>
  <c r="I58" i="2"/>
  <c r="H55" i="1"/>
  <c r="I55" i="1" s="1"/>
  <c r="J55" i="1" s="1"/>
  <c r="G59" i="2" l="1"/>
  <c r="F59" i="2" s="1"/>
  <c r="I59" i="2"/>
  <c r="H56" i="1"/>
  <c r="I56" i="1" s="1"/>
  <c r="J56" i="1" s="1"/>
  <c r="I60" i="2" l="1"/>
  <c r="G60" i="2"/>
  <c r="F60" i="2" s="1"/>
  <c r="H57" i="1"/>
  <c r="I57" i="1" s="1"/>
  <c r="J57" i="1" s="1"/>
  <c r="G61" i="2" l="1"/>
  <c r="F61" i="2" s="1"/>
  <c r="I61" i="2"/>
  <c r="H58" i="1"/>
  <c r="I58" i="1" s="1"/>
  <c r="J58" i="1" s="1"/>
  <c r="G62" i="2" l="1"/>
  <c r="F62" i="2" s="1"/>
  <c r="I62" i="2"/>
  <c r="H59" i="1"/>
  <c r="I59" i="1" s="1"/>
  <c r="J59" i="1"/>
  <c r="I63" i="2" l="1"/>
  <c r="G63" i="2"/>
  <c r="F63" i="2" s="1"/>
  <c r="H60" i="1"/>
  <c r="I60" i="1" s="1"/>
  <c r="J60" i="1" s="1"/>
  <c r="G64" i="2" l="1"/>
  <c r="F64" i="2" s="1"/>
  <c r="I64" i="2"/>
  <c r="H61" i="1"/>
  <c r="I61" i="1" s="1"/>
  <c r="J61" i="1"/>
  <c r="G65" i="2" l="1"/>
  <c r="F65" i="2" s="1"/>
  <c r="I65" i="2"/>
  <c r="H62" i="1"/>
  <c r="I62" i="1" s="1"/>
  <c r="J62" i="1" s="1"/>
  <c r="I66" i="2" l="1"/>
  <c r="G66" i="2"/>
  <c r="F66" i="2" s="1"/>
  <c r="H63" i="1"/>
  <c r="I63" i="1" s="1"/>
  <c r="J63" i="1"/>
  <c r="G67" i="2" l="1"/>
  <c r="F67" i="2" s="1"/>
  <c r="I67" i="2"/>
  <c r="H64" i="1"/>
  <c r="I64" i="1" s="1"/>
  <c r="J64" i="1" s="1"/>
  <c r="G68" i="2" l="1"/>
  <c r="F68" i="2" s="1"/>
  <c r="I68" i="2"/>
  <c r="H65" i="1"/>
  <c r="I65" i="1" s="1"/>
  <c r="J65" i="1"/>
  <c r="I69" i="2" l="1"/>
  <c r="G69" i="2"/>
  <c r="F69" i="2" s="1"/>
  <c r="H66" i="1"/>
  <c r="I66" i="1" s="1"/>
  <c r="J66" i="1" s="1"/>
  <c r="G70" i="2" l="1"/>
  <c r="F70" i="2" s="1"/>
  <c r="I70" i="2"/>
  <c r="H67" i="1"/>
  <c r="I67" i="1" s="1"/>
  <c r="J67" i="1"/>
  <c r="G71" i="2" l="1"/>
  <c r="F71" i="2" s="1"/>
  <c r="I71" i="2"/>
  <c r="H68" i="1"/>
  <c r="I68" i="1" s="1"/>
  <c r="J68" i="1" s="1"/>
  <c r="I72" i="2" l="1"/>
  <c r="G72" i="2"/>
  <c r="F72" i="2" s="1"/>
  <c r="H69" i="1"/>
  <c r="I69" i="1" s="1"/>
  <c r="J69" i="1"/>
  <c r="G73" i="2" l="1"/>
  <c r="F73" i="2" s="1"/>
  <c r="I73" i="2"/>
  <c r="H70" i="1"/>
  <c r="I70" i="1" s="1"/>
  <c r="J70" i="1" s="1"/>
  <c r="G74" i="2" l="1"/>
  <c r="F74" i="2" s="1"/>
  <c r="I74" i="2"/>
  <c r="H71" i="1"/>
  <c r="I71" i="1" s="1"/>
  <c r="J71" i="1"/>
  <c r="I75" i="2" l="1"/>
  <c r="G75" i="2"/>
  <c r="F75" i="2" s="1"/>
  <c r="H72" i="1"/>
  <c r="I72" i="1" s="1"/>
  <c r="J72" i="1" s="1"/>
  <c r="G76" i="2" l="1"/>
  <c r="F76" i="2" s="1"/>
  <c r="I76" i="2"/>
  <c r="H73" i="1"/>
  <c r="I73" i="1" s="1"/>
  <c r="J73" i="1"/>
  <c r="G77" i="2" l="1"/>
  <c r="F77" i="2" s="1"/>
  <c r="I77" i="2"/>
  <c r="H74" i="1"/>
  <c r="I74" i="1" s="1"/>
  <c r="J74" i="1" s="1"/>
  <c r="I78" i="2" l="1"/>
  <c r="G78" i="2"/>
  <c r="F78" i="2" s="1"/>
  <c r="H75" i="1"/>
  <c r="I75" i="1" s="1"/>
  <c r="J75" i="1"/>
  <c r="G79" i="2" l="1"/>
  <c r="F79" i="2" s="1"/>
  <c r="I79" i="2"/>
  <c r="H76" i="1"/>
  <c r="I76" i="1" s="1"/>
  <c r="J76" i="1" s="1"/>
  <c r="G80" i="2" l="1"/>
  <c r="F80" i="2" s="1"/>
  <c r="I80" i="2"/>
  <c r="H77" i="1"/>
  <c r="I77" i="1" s="1"/>
  <c r="J77" i="1"/>
  <c r="I81" i="2" l="1"/>
  <c r="G81" i="2"/>
  <c r="F81" i="2" s="1"/>
  <c r="H78" i="1"/>
  <c r="I78" i="1" s="1"/>
  <c r="J78" i="1" s="1"/>
  <c r="G82" i="2" l="1"/>
  <c r="F82" i="2" s="1"/>
  <c r="I82" i="2"/>
  <c r="H79" i="1"/>
  <c r="I79" i="1" s="1"/>
  <c r="J79" i="1"/>
  <c r="G83" i="2" l="1"/>
  <c r="F83" i="2" s="1"/>
  <c r="I83" i="2"/>
  <c r="H80" i="1"/>
  <c r="I80" i="1" s="1"/>
  <c r="J80" i="1" s="1"/>
  <c r="I84" i="2" l="1"/>
  <c r="G84" i="2"/>
  <c r="F84" i="2" s="1"/>
  <c r="H81" i="1"/>
  <c r="I81" i="1" s="1"/>
  <c r="J81" i="1"/>
  <c r="G85" i="2" l="1"/>
  <c r="F85" i="2" s="1"/>
  <c r="I85" i="2"/>
  <c r="H82" i="1"/>
  <c r="I82" i="1" s="1"/>
  <c r="J82" i="1" s="1"/>
  <c r="G86" i="2" l="1"/>
  <c r="F86" i="2" s="1"/>
  <c r="I86" i="2"/>
  <c r="H83" i="1"/>
  <c r="I83" i="1" s="1"/>
  <c r="J83" i="1"/>
  <c r="I87" i="2" l="1"/>
  <c r="G87" i="2"/>
  <c r="F87" i="2" s="1"/>
  <c r="H84" i="1"/>
  <c r="I84" i="1" s="1"/>
  <c r="J84" i="1" s="1"/>
  <c r="G88" i="2" l="1"/>
  <c r="F88" i="2" s="1"/>
  <c r="I88" i="2"/>
  <c r="H85" i="1"/>
  <c r="I85" i="1" s="1"/>
  <c r="J85" i="1"/>
  <c r="G89" i="2" l="1"/>
  <c r="F89" i="2" s="1"/>
  <c r="I89" i="2"/>
  <c r="H86" i="1"/>
  <c r="I86" i="1" s="1"/>
  <c r="J86" i="1" s="1"/>
  <c r="I90" i="2" l="1"/>
  <c r="G90" i="2"/>
  <c r="F90" i="2" s="1"/>
  <c r="H87" i="1"/>
  <c r="I87" i="1" s="1"/>
  <c r="J87" i="1"/>
  <c r="G91" i="2" l="1"/>
  <c r="F91" i="2" s="1"/>
  <c r="I91" i="2"/>
  <c r="H88" i="1"/>
  <c r="I88" i="1" s="1"/>
  <c r="J88" i="1" s="1"/>
  <c r="G92" i="2" l="1"/>
  <c r="F92" i="2" s="1"/>
  <c r="I92" i="2"/>
  <c r="H89" i="1"/>
  <c r="I89" i="1" s="1"/>
  <c r="J89" i="1"/>
  <c r="I93" i="2" l="1"/>
  <c r="G93" i="2"/>
  <c r="F93" i="2" s="1"/>
  <c r="H90" i="1"/>
  <c r="I90" i="1" s="1"/>
  <c r="J90" i="1" s="1"/>
  <c r="G94" i="2" l="1"/>
  <c r="F94" i="2" s="1"/>
  <c r="I94" i="2"/>
  <c r="H91" i="1"/>
  <c r="I91" i="1" s="1"/>
  <c r="J91" i="1"/>
  <c r="G95" i="2" l="1"/>
  <c r="F95" i="2" s="1"/>
  <c r="I95" i="2"/>
  <c r="H92" i="1"/>
  <c r="I92" i="1" s="1"/>
  <c r="J92" i="1" s="1"/>
  <c r="I96" i="2" l="1"/>
  <c r="G96" i="2"/>
  <c r="F96" i="2" s="1"/>
  <c r="H93" i="1"/>
  <c r="I93" i="1" s="1"/>
  <c r="J93" i="1"/>
  <c r="G97" i="2" l="1"/>
  <c r="F97" i="2" s="1"/>
  <c r="I97" i="2"/>
  <c r="H94" i="1"/>
  <c r="I94" i="1" s="1"/>
  <c r="J94" i="1" s="1"/>
  <c r="G98" i="2" l="1"/>
  <c r="F98" i="2" s="1"/>
  <c r="I98" i="2"/>
  <c r="H95" i="1"/>
  <c r="I95" i="1" s="1"/>
  <c r="J95" i="1"/>
  <c r="I99" i="2" l="1"/>
  <c r="G99" i="2"/>
  <c r="F99" i="2" s="1"/>
  <c r="H96" i="1"/>
  <c r="I96" i="1" s="1"/>
  <c r="J96" i="1" s="1"/>
  <c r="G100" i="2" l="1"/>
  <c r="F100" i="2" s="1"/>
  <c r="I100" i="2"/>
  <c r="H97" i="1"/>
  <c r="I97" i="1" s="1"/>
  <c r="J97" i="1"/>
  <c r="G101" i="2" l="1"/>
  <c r="F101" i="2" s="1"/>
  <c r="I101" i="2"/>
  <c r="H98" i="1"/>
  <c r="I98" i="1" s="1"/>
  <c r="J98" i="1" s="1"/>
  <c r="I102" i="2" l="1"/>
  <c r="G102" i="2"/>
  <c r="F102" i="2" s="1"/>
  <c r="H99" i="1"/>
  <c r="I99" i="1" s="1"/>
  <c r="J99" i="1"/>
  <c r="G103" i="2" l="1"/>
  <c r="F103" i="2" s="1"/>
  <c r="I103" i="2"/>
  <c r="H100" i="1"/>
  <c r="I100" i="1" s="1"/>
  <c r="J100" i="1" s="1"/>
  <c r="G104" i="2" l="1"/>
  <c r="F104" i="2" s="1"/>
  <c r="I104" i="2"/>
  <c r="H101" i="1"/>
  <c r="I101" i="1" s="1"/>
  <c r="J101" i="1"/>
  <c r="I105" i="2" l="1"/>
  <c r="G105" i="2"/>
  <c r="F105" i="2" s="1"/>
  <c r="H102" i="1"/>
  <c r="I102" i="1" s="1"/>
  <c r="J102" i="1" s="1"/>
  <c r="G106" i="2" l="1"/>
  <c r="F106" i="2" s="1"/>
  <c r="I106" i="2"/>
  <c r="H103" i="1"/>
  <c r="I103" i="1" s="1"/>
  <c r="J103" i="1"/>
  <c r="G107" i="2" l="1"/>
  <c r="F107" i="2" s="1"/>
  <c r="I107" i="2"/>
  <c r="H104" i="1"/>
  <c r="I104" i="1" s="1"/>
  <c r="J104" i="1" s="1"/>
  <c r="I108" i="2" l="1"/>
  <c r="G108" i="2"/>
  <c r="F108" i="2" s="1"/>
  <c r="H105" i="1"/>
  <c r="I105" i="1" s="1"/>
  <c r="J105" i="1"/>
  <c r="G109" i="2" l="1"/>
  <c r="F109" i="2" s="1"/>
  <c r="I109" i="2"/>
  <c r="H106" i="1"/>
  <c r="I106" i="1" s="1"/>
  <c r="J106" i="1" s="1"/>
  <c r="G110" i="2" l="1"/>
  <c r="F110" i="2" s="1"/>
  <c r="I110" i="2"/>
  <c r="H107" i="1"/>
  <c r="I107" i="1" s="1"/>
  <c r="J107" i="1"/>
  <c r="I111" i="2" l="1"/>
  <c r="G111" i="2"/>
  <c r="F111" i="2" s="1"/>
  <c r="H108" i="1"/>
  <c r="I108" i="1" s="1"/>
  <c r="J108" i="1" s="1"/>
  <c r="I112" i="2" l="1"/>
  <c r="G112" i="2"/>
  <c r="F112" i="2" s="1"/>
  <c r="H109" i="1"/>
  <c r="I109" i="1" s="1"/>
  <c r="J109" i="1"/>
  <c r="G113" i="2" l="1"/>
  <c r="F113" i="2" s="1"/>
  <c r="I113" i="2"/>
  <c r="H110" i="1"/>
  <c r="I110" i="1" s="1"/>
  <c r="J110" i="1" s="1"/>
  <c r="I114" i="2" l="1"/>
  <c r="G114" i="2"/>
  <c r="F114" i="2" s="1"/>
  <c r="H111" i="1"/>
  <c r="I111" i="1" s="1"/>
  <c r="J111" i="1"/>
  <c r="G115" i="2" l="1"/>
  <c r="F115" i="2" s="1"/>
  <c r="I115" i="2"/>
  <c r="H112" i="1"/>
  <c r="I112" i="1" s="1"/>
  <c r="J112" i="1" s="1"/>
  <c r="G116" i="2" l="1"/>
  <c r="F116" i="2" s="1"/>
  <c r="I116" i="2"/>
  <c r="H113" i="1"/>
  <c r="I113" i="1" s="1"/>
  <c r="J113" i="1"/>
  <c r="I117" i="2" l="1"/>
  <c r="G117" i="2"/>
  <c r="F117" i="2" s="1"/>
  <c r="H114" i="1"/>
  <c r="I114" i="1" s="1"/>
  <c r="J114" i="1" s="1"/>
  <c r="G118" i="2" l="1"/>
  <c r="F118" i="2" s="1"/>
  <c r="I118" i="2"/>
  <c r="H115" i="1"/>
  <c r="I115" i="1" s="1"/>
  <c r="J115" i="1"/>
  <c r="G119" i="2" l="1"/>
  <c r="F119" i="2" s="1"/>
  <c r="I119" i="2"/>
  <c r="H116" i="1"/>
  <c r="I116" i="1" s="1"/>
  <c r="J116" i="1" s="1"/>
  <c r="I120" i="2" l="1"/>
  <c r="G120" i="2"/>
  <c r="F120" i="2" s="1"/>
  <c r="H117" i="1"/>
  <c r="I117" i="1" s="1"/>
  <c r="J117" i="1"/>
  <c r="I121" i="2" l="1"/>
  <c r="G121" i="2"/>
  <c r="F121" i="2" s="1"/>
  <c r="H118" i="1"/>
  <c r="I118" i="1" s="1"/>
  <c r="J118" i="1" s="1"/>
  <c r="G122" i="2" l="1"/>
  <c r="F122" i="2" s="1"/>
  <c r="I122" i="2"/>
  <c r="H119" i="1"/>
  <c r="I119" i="1" s="1"/>
  <c r="J119" i="1" s="1"/>
  <c r="I123" i="2" l="1"/>
  <c r="G123" i="2"/>
  <c r="F123" i="2" s="1"/>
  <c r="H120" i="1"/>
  <c r="I120" i="1" s="1"/>
  <c r="J120" i="1" s="1"/>
  <c r="G124" i="2" l="1"/>
  <c r="F124" i="2" s="1"/>
  <c r="I124" i="2"/>
  <c r="H121" i="1"/>
  <c r="I121" i="1" s="1"/>
  <c r="J121" i="1"/>
  <c r="G125" i="2" l="1"/>
  <c r="F125" i="2" s="1"/>
  <c r="I125" i="2"/>
  <c r="H122" i="1"/>
  <c r="I122" i="1" s="1"/>
  <c r="J122" i="1" s="1"/>
  <c r="H123" i="1" l="1"/>
  <c r="I123" i="1" s="1"/>
  <c r="J123" i="1"/>
  <c r="H124" i="1" l="1"/>
  <c r="I124" i="1" s="1"/>
  <c r="J124" i="1" s="1"/>
</calcChain>
</file>

<file path=xl/sharedStrings.xml><?xml version="1.0" encoding="utf-8"?>
<sst xmlns="http://schemas.openxmlformats.org/spreadsheetml/2006/main" count="78" uniqueCount="39">
  <si>
    <t>#</t>
  </si>
  <si>
    <t>a</t>
  </si>
  <si>
    <t>I</t>
  </si>
  <si>
    <t>M</t>
  </si>
  <si>
    <t>D</t>
  </si>
  <si>
    <t>uo=po=1mesic</t>
  </si>
  <si>
    <t>Jak bude vypadat  34. radek (splatka)</t>
  </si>
  <si>
    <t>M_z+1=a*1/(1+r)^(n-z)</t>
  </si>
  <si>
    <t>I_z+1=a*(1-1/(1+r)^(n-z))</t>
  </si>
  <si>
    <t>proof</t>
  </si>
  <si>
    <t>plati: I_z-1=D_z*r</t>
  </si>
  <si>
    <t>I_z=D_z-1*r</t>
  </si>
  <si>
    <t>Kolik zaplatim jen na uroku za 5 let?</t>
  </si>
  <si>
    <t>suma_M_i</t>
  </si>
  <si>
    <t>suma_I_i</t>
  </si>
  <si>
    <t>Kolik celkove zaplatim za tuto pujcku jen na uroku?</t>
  </si>
  <si>
    <t>uo=1m</t>
  </si>
  <si>
    <t>po=3m</t>
  </si>
  <si>
    <t>q</t>
  </si>
  <si>
    <t>za 5 let na uroku</t>
  </si>
  <si>
    <t>UO=PO=1m</t>
  </si>
  <si>
    <t>UO=1m</t>
  </si>
  <si>
    <t>PO=3m</t>
  </si>
  <si>
    <t>Za 5 let</t>
  </si>
  <si>
    <t>RPSN</t>
  </si>
  <si>
    <t>T</t>
  </si>
  <si>
    <t>4roky</t>
  </si>
  <si>
    <t>r_0</t>
  </si>
  <si>
    <t>r*</t>
  </si>
  <si>
    <t>Proof:</t>
  </si>
  <si>
    <t>r**</t>
  </si>
  <si>
    <t>MIRR</t>
  </si>
  <si>
    <t>pocty anuit</t>
  </si>
  <si>
    <t>suma_FV_anuit</t>
  </si>
  <si>
    <t>npv1</t>
  </si>
  <si>
    <t>r1</t>
  </si>
  <si>
    <t>np2</t>
  </si>
  <si>
    <t>r2</t>
  </si>
  <si>
    <t>IRR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</si>
</sst>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5A66-FD31-41AC-8A9F-D29352AD39CB}">
  <dimension ref="F2:AE126"/>
  <sheetViews>
    <sheetView topLeftCell="A60" zoomScale="130" zoomScaleNormal="130" workbookViewId="0">
      <selection activeCell="F4" sqref="F4:F124"/>
    </sheetView>
  </sheetViews>
  <sheetFormatPr defaultRowHeight="15" x14ac:dyDescent="0.25"/>
  <sheetData>
    <row r="2" spans="6:31" x14ac:dyDescent="0.25">
      <c r="G2" t="s">
        <v>5</v>
      </c>
      <c r="N2" t="s">
        <v>11</v>
      </c>
      <c r="U2" t="s">
        <v>16</v>
      </c>
      <c r="V2" t="s">
        <v>17</v>
      </c>
      <c r="Z2" t="s">
        <v>18</v>
      </c>
      <c r="AA2">
        <f>(1+0.06/12)^-3</f>
        <v>0.98514875930981005</v>
      </c>
    </row>
    <row r="3" spans="6:31" x14ac:dyDescent="0.25">
      <c r="F3" t="s">
        <v>0</v>
      </c>
      <c r="G3" t="s">
        <v>1</v>
      </c>
      <c r="H3" t="s">
        <v>2</v>
      </c>
      <c r="I3" t="s">
        <v>3</v>
      </c>
      <c r="J3" t="s">
        <v>4</v>
      </c>
    </row>
    <row r="4" spans="6:31" x14ac:dyDescent="0.25">
      <c r="F4">
        <v>0</v>
      </c>
      <c r="J4">
        <v>100000</v>
      </c>
      <c r="N4" t="s">
        <v>6</v>
      </c>
      <c r="U4" t="s">
        <v>0</v>
      </c>
      <c r="V4" t="s">
        <v>1</v>
      </c>
      <c r="W4" t="s">
        <v>2</v>
      </c>
      <c r="X4" t="s">
        <v>3</v>
      </c>
      <c r="Y4" t="s">
        <v>4</v>
      </c>
    </row>
    <row r="5" spans="6:31" x14ac:dyDescent="0.25">
      <c r="F5">
        <v>1</v>
      </c>
      <c r="G5">
        <f>J4*0.06/12/(1-(1+0.06/12)^(-12*10))</f>
        <v>1110.205019416519</v>
      </c>
      <c r="H5" s="2">
        <f>J4*0.06/12</f>
        <v>500</v>
      </c>
      <c r="I5">
        <f>G5-H5</f>
        <v>610.20501941651901</v>
      </c>
      <c r="J5">
        <f>J4-I5</f>
        <v>99389.79498058348</v>
      </c>
      <c r="L5">
        <f>I6/I5</f>
        <v>1.0050000000000001</v>
      </c>
      <c r="U5">
        <v>0</v>
      </c>
      <c r="Y5">
        <v>100000</v>
      </c>
    </row>
    <row r="6" spans="6:31" x14ac:dyDescent="0.25">
      <c r="F6">
        <v>2</v>
      </c>
      <c r="G6">
        <f>G5</f>
        <v>1110.205019416519</v>
      </c>
      <c r="H6" s="2">
        <f t="shared" ref="H6:H69" si="0">J5*0.06/12</f>
        <v>496.94897490291737</v>
      </c>
      <c r="I6">
        <f t="shared" ref="I6:I69" si="1">G6-H6</f>
        <v>613.25604451360164</v>
      </c>
      <c r="J6">
        <f t="shared" ref="J6:J69" si="2">J5-I6</f>
        <v>98776.538936069875</v>
      </c>
      <c r="L6">
        <f t="shared" ref="L6:L14" si="3">I7/I6</f>
        <v>1.0049999999999999</v>
      </c>
      <c r="N6" t="s">
        <v>7</v>
      </c>
      <c r="U6">
        <v>1</v>
      </c>
      <c r="V6">
        <f>Y5*(1-AA2)/(AA2*(1-AA2^40))</f>
        <v>3347.295888666195</v>
      </c>
      <c r="W6">
        <f>Y5*((1+0.06/12)^3-1)</f>
        <v>1507.5124999999634</v>
      </c>
      <c r="X6">
        <f>V6-W6</f>
        <v>1839.7833886662315</v>
      </c>
      <c r="Y6">
        <f>Y5-X6</f>
        <v>98160.216611333773</v>
      </c>
      <c r="AA6">
        <f>X7/X6</f>
        <v>1.0150751249999996</v>
      </c>
    </row>
    <row r="7" spans="6:31" x14ac:dyDescent="0.25">
      <c r="F7">
        <v>3</v>
      </c>
      <c r="G7">
        <f t="shared" ref="G7:G70" si="4">G6</f>
        <v>1110.205019416519</v>
      </c>
      <c r="H7" s="2">
        <f t="shared" si="0"/>
        <v>493.8826946803494</v>
      </c>
      <c r="I7">
        <f t="shared" si="1"/>
        <v>616.32232473616955</v>
      </c>
      <c r="J7">
        <f t="shared" si="2"/>
        <v>98160.216611333701</v>
      </c>
      <c r="L7">
        <f t="shared" si="3"/>
        <v>1.0050000000000003</v>
      </c>
      <c r="N7" t="s">
        <v>8</v>
      </c>
      <c r="U7">
        <v>2</v>
      </c>
      <c r="V7">
        <f>V6</f>
        <v>3347.295888666195</v>
      </c>
      <c r="W7">
        <f t="shared" ref="W7:W70" si="5">Y6*((1+0.06/12)^3-1)</f>
        <v>1479.777535442897</v>
      </c>
      <c r="X7">
        <f t="shared" ref="X7:X70" si="6">V7-W7</f>
        <v>1867.5183532232979</v>
      </c>
      <c r="Y7">
        <f t="shared" ref="Y7:Y70" si="7">Y6-X7</f>
        <v>96292.698258110482</v>
      </c>
    </row>
    <row r="8" spans="6:31" x14ac:dyDescent="0.25">
      <c r="F8">
        <v>4</v>
      </c>
      <c r="G8">
        <f t="shared" si="4"/>
        <v>1110.205019416519</v>
      </c>
      <c r="H8" s="2">
        <f t="shared" si="0"/>
        <v>490.80108305666846</v>
      </c>
      <c r="I8">
        <f t="shared" si="1"/>
        <v>619.4039363598506</v>
      </c>
      <c r="J8">
        <f t="shared" si="2"/>
        <v>97540.812674973844</v>
      </c>
      <c r="L8">
        <f t="shared" si="3"/>
        <v>1.0049999999999997</v>
      </c>
      <c r="R8" t="s">
        <v>10</v>
      </c>
      <c r="U8">
        <v>3</v>
      </c>
      <c r="V8">
        <f t="shared" ref="V8:V71" si="8">V7</f>
        <v>3347.295888666195</v>
      </c>
      <c r="W8">
        <f t="shared" si="5"/>
        <v>1451.6244628282625</v>
      </c>
      <c r="X8">
        <f t="shared" si="6"/>
        <v>1895.6714258379325</v>
      </c>
      <c r="Y8">
        <f t="shared" si="7"/>
        <v>94397.026832272546</v>
      </c>
    </row>
    <row r="9" spans="6:31" x14ac:dyDescent="0.25">
      <c r="F9">
        <v>5</v>
      </c>
      <c r="G9">
        <f t="shared" si="4"/>
        <v>1110.205019416519</v>
      </c>
      <c r="H9" s="2">
        <f t="shared" si="0"/>
        <v>487.70406337486924</v>
      </c>
      <c r="I9">
        <f t="shared" si="1"/>
        <v>622.50095604164972</v>
      </c>
      <c r="J9">
        <f t="shared" si="2"/>
        <v>96918.311718932193</v>
      </c>
      <c r="L9">
        <f t="shared" si="3"/>
        <v>1.0050000000000001</v>
      </c>
      <c r="U9">
        <v>4</v>
      </c>
      <c r="V9">
        <f t="shared" si="8"/>
        <v>3347.295888666195</v>
      </c>
      <c r="W9">
        <f t="shared" si="5"/>
        <v>1423.0469791248281</v>
      </c>
      <c r="X9">
        <f t="shared" si="6"/>
        <v>1924.2489095413669</v>
      </c>
      <c r="Y9">
        <f t="shared" si="7"/>
        <v>92472.777922731184</v>
      </c>
    </row>
    <row r="10" spans="6:31" x14ac:dyDescent="0.25">
      <c r="F10">
        <v>6</v>
      </c>
      <c r="G10">
        <f t="shared" si="4"/>
        <v>1110.205019416519</v>
      </c>
      <c r="H10" s="2">
        <f t="shared" si="0"/>
        <v>484.59155859466091</v>
      </c>
      <c r="I10">
        <f t="shared" si="1"/>
        <v>625.6134608218581</v>
      </c>
      <c r="J10">
        <f t="shared" si="2"/>
        <v>96292.698258110337</v>
      </c>
      <c r="L10">
        <f t="shared" si="3"/>
        <v>1.0049999999999999</v>
      </c>
      <c r="N10" t="s">
        <v>0</v>
      </c>
      <c r="O10" t="s">
        <v>1</v>
      </c>
      <c r="P10" t="s">
        <v>2</v>
      </c>
      <c r="Q10" t="s">
        <v>3</v>
      </c>
      <c r="R10" t="s">
        <v>4</v>
      </c>
      <c r="U10">
        <v>5</v>
      </c>
      <c r="V10">
        <f t="shared" si="8"/>
        <v>3347.295888666195</v>
      </c>
      <c r="W10">
        <f t="shared" si="5"/>
        <v>1394.0386862823791</v>
      </c>
      <c r="X10">
        <f t="shared" si="6"/>
        <v>1953.2572023838159</v>
      </c>
      <c r="Y10">
        <f t="shared" si="7"/>
        <v>90519.520720347369</v>
      </c>
      <c r="AA10" t="s">
        <v>0</v>
      </c>
      <c r="AB10" t="s">
        <v>1</v>
      </c>
      <c r="AC10" t="s">
        <v>2</v>
      </c>
      <c r="AD10" t="s">
        <v>3</v>
      </c>
      <c r="AE10" t="s">
        <v>4</v>
      </c>
    </row>
    <row r="11" spans="6:31" x14ac:dyDescent="0.25">
      <c r="F11">
        <v>7</v>
      </c>
      <c r="G11">
        <f t="shared" si="4"/>
        <v>1110.205019416519</v>
      </c>
      <c r="H11" s="2">
        <f t="shared" si="0"/>
        <v>481.4634912905517</v>
      </c>
      <c r="I11">
        <f t="shared" si="1"/>
        <v>628.74152812596731</v>
      </c>
      <c r="J11">
        <f t="shared" si="2"/>
        <v>95663.956729984377</v>
      </c>
      <c r="L11">
        <f t="shared" si="3"/>
        <v>1.0049999999999999</v>
      </c>
      <c r="N11">
        <v>34</v>
      </c>
      <c r="O11">
        <f>G10</f>
        <v>1110.205019416519</v>
      </c>
      <c r="P11">
        <f>O11*(1-1/(1+0.06/12)^(120-33))</f>
        <v>390.82923638248849</v>
      </c>
      <c r="Q11">
        <f>O11/(1+0.06/12)^(120-33)</f>
        <v>719.37578303403052</v>
      </c>
      <c r="R11">
        <f>P15/(0.06/12)</f>
        <v>77446.471493464895</v>
      </c>
      <c r="U11">
        <v>6</v>
      </c>
      <c r="V11">
        <f t="shared" si="8"/>
        <v>3347.295888666195</v>
      </c>
      <c r="W11">
        <f t="shared" si="5"/>
        <v>1364.5930897992935</v>
      </c>
      <c r="X11">
        <f t="shared" si="6"/>
        <v>1982.7027988669015</v>
      </c>
      <c r="Y11">
        <f t="shared" si="7"/>
        <v>88536.81792148047</v>
      </c>
      <c r="AA11">
        <v>34</v>
      </c>
      <c r="AB11">
        <f>V11</f>
        <v>3347.295888666195</v>
      </c>
      <c r="AC11">
        <f>AB11-AD11</f>
        <v>332.85475589400721</v>
      </c>
      <c r="AD11">
        <f>X6*AA6^33</f>
        <v>3014.4411327721878</v>
      </c>
      <c r="AE11">
        <f>AC15/((1+0.06/12)^3-1)</f>
        <v>19065.293257092937</v>
      </c>
    </row>
    <row r="12" spans="6:31" x14ac:dyDescent="0.25">
      <c r="F12">
        <v>8</v>
      </c>
      <c r="G12">
        <f t="shared" si="4"/>
        <v>1110.205019416519</v>
      </c>
      <c r="H12" s="2">
        <f t="shared" si="0"/>
        <v>478.31978364992187</v>
      </c>
      <c r="I12">
        <f t="shared" si="1"/>
        <v>631.88523576659713</v>
      </c>
      <c r="J12">
        <f t="shared" si="2"/>
        <v>95032.071494217773</v>
      </c>
      <c r="L12">
        <f t="shared" si="3"/>
        <v>1.0049999999999999</v>
      </c>
      <c r="N12" t="s">
        <v>9</v>
      </c>
      <c r="O12">
        <f>G38</f>
        <v>1110.205019416519</v>
      </c>
      <c r="P12">
        <f t="shared" ref="P12:Q12" si="9">H38</f>
        <v>390.82923638248508</v>
      </c>
      <c r="Q12">
        <f t="shared" si="9"/>
        <v>719.37578303403393</v>
      </c>
      <c r="R12">
        <f>J38</f>
        <v>77446.471493462988</v>
      </c>
      <c r="U12">
        <v>7</v>
      </c>
      <c r="V12">
        <f t="shared" si="8"/>
        <v>3347.295888666195</v>
      </c>
      <c r="W12">
        <f t="shared" si="5"/>
        <v>1334.7035972685258</v>
      </c>
      <c r="X12">
        <f t="shared" si="6"/>
        <v>2012.5922913976692</v>
      </c>
      <c r="Y12">
        <f t="shared" si="7"/>
        <v>86524.225630082801</v>
      </c>
      <c r="AA12" t="s">
        <v>9</v>
      </c>
      <c r="AB12">
        <f>V39</f>
        <v>3347.295888666195</v>
      </c>
      <c r="AC12">
        <f t="shared" ref="AC12:AE12" si="10">W39</f>
        <v>332.85475589400187</v>
      </c>
      <c r="AD12">
        <f t="shared" si="10"/>
        <v>3014.4411327721932</v>
      </c>
      <c r="AE12">
        <f t="shared" si="10"/>
        <v>19065.293257092562</v>
      </c>
    </row>
    <row r="13" spans="6:31" x14ac:dyDescent="0.25">
      <c r="F13">
        <v>9</v>
      </c>
      <c r="G13">
        <f t="shared" si="4"/>
        <v>1110.205019416519</v>
      </c>
      <c r="H13" s="2">
        <f t="shared" si="0"/>
        <v>475.16035747108884</v>
      </c>
      <c r="I13">
        <f t="shared" si="1"/>
        <v>635.04466194543011</v>
      </c>
      <c r="J13">
        <f t="shared" si="2"/>
        <v>94397.026832272342</v>
      </c>
      <c r="L13">
        <f t="shared" si="3"/>
        <v>1.0050000000000001</v>
      </c>
      <c r="U13">
        <v>8</v>
      </c>
      <c r="V13">
        <f t="shared" si="8"/>
        <v>3347.295888666195</v>
      </c>
      <c r="W13">
        <f t="shared" si="5"/>
        <v>1304.3635169016702</v>
      </c>
      <c r="X13">
        <f t="shared" si="6"/>
        <v>2042.9323717645248</v>
      </c>
      <c r="Y13">
        <f t="shared" si="7"/>
        <v>84481.29325831827</v>
      </c>
    </row>
    <row r="14" spans="6:31" x14ac:dyDescent="0.25">
      <c r="F14">
        <v>10</v>
      </c>
      <c r="G14">
        <f t="shared" si="4"/>
        <v>1110.205019416519</v>
      </c>
      <c r="H14" s="2">
        <f t="shared" si="0"/>
        <v>471.98513416136166</v>
      </c>
      <c r="I14">
        <f t="shared" si="1"/>
        <v>638.21988525515735</v>
      </c>
      <c r="J14">
        <f t="shared" si="2"/>
        <v>93758.80694701719</v>
      </c>
      <c r="L14">
        <f t="shared" si="3"/>
        <v>1.0049999999999999</v>
      </c>
      <c r="U14">
        <v>9</v>
      </c>
      <c r="V14">
        <f t="shared" si="8"/>
        <v>3347.295888666195</v>
      </c>
      <c r="W14">
        <f t="shared" si="5"/>
        <v>1273.5660560307742</v>
      </c>
      <c r="X14">
        <f t="shared" si="6"/>
        <v>2073.7298326354207</v>
      </c>
      <c r="Y14">
        <f t="shared" si="7"/>
        <v>82407.563425682849</v>
      </c>
    </row>
    <row r="15" spans="6:31" x14ac:dyDescent="0.25">
      <c r="F15">
        <v>11</v>
      </c>
      <c r="G15">
        <f t="shared" si="4"/>
        <v>1110.205019416519</v>
      </c>
      <c r="H15" s="2">
        <f t="shared" si="0"/>
        <v>468.79403473508592</v>
      </c>
      <c r="I15">
        <f t="shared" si="1"/>
        <v>641.41098468143309</v>
      </c>
      <c r="J15">
        <f t="shared" si="2"/>
        <v>93117.395962335751</v>
      </c>
      <c r="N15">
        <v>35</v>
      </c>
      <c r="P15">
        <f>O12-Q15</f>
        <v>387.2323574673245</v>
      </c>
      <c r="Q15">
        <f>I5*L8^34</f>
        <v>722.9726619491945</v>
      </c>
      <c r="U15">
        <v>10</v>
      </c>
      <c r="V15">
        <f t="shared" si="8"/>
        <v>3347.295888666195</v>
      </c>
      <c r="W15">
        <f t="shared" si="5"/>
        <v>1242.3043195875671</v>
      </c>
      <c r="X15">
        <f t="shared" si="6"/>
        <v>2104.9915690786279</v>
      </c>
      <c r="Y15">
        <f t="shared" si="7"/>
        <v>80302.57185660422</v>
      </c>
      <c r="AC15">
        <f>AB12-AD15</f>
        <v>287.4116790123262</v>
      </c>
      <c r="AD15">
        <f>X6*AA6^34</f>
        <v>3059.8842096538688</v>
      </c>
    </row>
    <row r="16" spans="6:31" x14ac:dyDescent="0.25">
      <c r="F16">
        <v>12</v>
      </c>
      <c r="G16">
        <f t="shared" si="4"/>
        <v>1110.205019416519</v>
      </c>
      <c r="H16" s="2">
        <f t="shared" si="0"/>
        <v>465.5869798116787</v>
      </c>
      <c r="I16">
        <f t="shared" si="1"/>
        <v>644.61803960484031</v>
      </c>
      <c r="J16">
        <f t="shared" si="2"/>
        <v>92472.777922730907</v>
      </c>
      <c r="P16">
        <f>H39</f>
        <v>387.2323574673149</v>
      </c>
      <c r="Q16">
        <f>I39</f>
        <v>722.97266194920417</v>
      </c>
      <c r="U16">
        <v>11</v>
      </c>
      <c r="V16">
        <f t="shared" si="8"/>
        <v>3347.295888666195</v>
      </c>
      <c r="W16">
        <f t="shared" si="5"/>
        <v>1210.5713085597613</v>
      </c>
      <c r="X16">
        <f t="shared" si="6"/>
        <v>2136.7245801064337</v>
      </c>
      <c r="Y16">
        <f t="shared" si="7"/>
        <v>78165.847276497792</v>
      </c>
    </row>
    <row r="17" spans="6:30" x14ac:dyDescent="0.25">
      <c r="F17">
        <v>13</v>
      </c>
      <c r="G17">
        <f t="shared" si="4"/>
        <v>1110.205019416519</v>
      </c>
      <c r="H17" s="2">
        <f t="shared" si="0"/>
        <v>462.36388961365452</v>
      </c>
      <c r="I17">
        <f t="shared" si="1"/>
        <v>647.84112980286454</v>
      </c>
      <c r="J17">
        <f t="shared" si="2"/>
        <v>91824.936792928042</v>
      </c>
      <c r="U17">
        <v>12</v>
      </c>
      <c r="V17">
        <f t="shared" si="8"/>
        <v>3347.295888666195</v>
      </c>
      <c r="W17">
        <f t="shared" si="5"/>
        <v>1178.3599184240852</v>
      </c>
      <c r="X17">
        <f t="shared" si="6"/>
        <v>2168.9359702421098</v>
      </c>
      <c r="Y17">
        <f t="shared" si="7"/>
        <v>75996.911306255686</v>
      </c>
    </row>
    <row r="18" spans="6:30" x14ac:dyDescent="0.25">
      <c r="F18">
        <v>14</v>
      </c>
      <c r="G18">
        <f t="shared" si="4"/>
        <v>1110.205019416519</v>
      </c>
      <c r="H18" s="2">
        <f t="shared" si="0"/>
        <v>459.12468396464016</v>
      </c>
      <c r="I18">
        <f t="shared" si="1"/>
        <v>651.08033545187891</v>
      </c>
      <c r="J18">
        <f t="shared" si="2"/>
        <v>91173.856457476169</v>
      </c>
      <c r="M18" t="s">
        <v>12</v>
      </c>
      <c r="U18">
        <v>13</v>
      </c>
      <c r="V18">
        <f t="shared" si="8"/>
        <v>3347.295888666195</v>
      </c>
      <c r="W18">
        <f t="shared" si="5"/>
        <v>1145.66293755569</v>
      </c>
      <c r="X18">
        <f t="shared" si="6"/>
        <v>2201.632951110505</v>
      </c>
      <c r="Y18">
        <f t="shared" si="7"/>
        <v>73795.278355145187</v>
      </c>
      <c r="AC18">
        <f>20*V17-AD18</f>
        <v>24371.894951363392</v>
      </c>
      <c r="AD18">
        <f>X6*(AA6^20-1)/(AA6-1)</f>
        <v>42574.022821960512</v>
      </c>
    </row>
    <row r="19" spans="6:30" x14ac:dyDescent="0.25">
      <c r="F19">
        <v>15</v>
      </c>
      <c r="G19">
        <f t="shared" si="4"/>
        <v>1110.205019416519</v>
      </c>
      <c r="H19" s="2">
        <f t="shared" si="0"/>
        <v>455.86928228738083</v>
      </c>
      <c r="I19">
        <f t="shared" si="1"/>
        <v>654.33573712913812</v>
      </c>
      <c r="J19">
        <f t="shared" si="2"/>
        <v>90519.520720347035</v>
      </c>
      <c r="U19">
        <v>14</v>
      </c>
      <c r="V19">
        <f t="shared" si="8"/>
        <v>3347.295888666195</v>
      </c>
      <c r="W19">
        <f t="shared" si="5"/>
        <v>1112.473045613581</v>
      </c>
      <c r="X19">
        <f t="shared" si="6"/>
        <v>2234.8228430526142</v>
      </c>
      <c r="Y19">
        <f t="shared" si="7"/>
        <v>71560.455512092565</v>
      </c>
      <c r="AC19">
        <f>SUM(W6:W25)</f>
        <v>24371.894951363207</v>
      </c>
      <c r="AD19">
        <f>SUM(X6:X25)</f>
        <v>42574.022821960694</v>
      </c>
    </row>
    <row r="20" spans="6:30" x14ac:dyDescent="0.25">
      <c r="F20">
        <v>16</v>
      </c>
      <c r="G20">
        <f t="shared" si="4"/>
        <v>1110.205019416519</v>
      </c>
      <c r="H20" s="2">
        <f t="shared" si="0"/>
        <v>452.5976036017351</v>
      </c>
      <c r="I20">
        <f t="shared" si="1"/>
        <v>657.60741581478396</v>
      </c>
      <c r="J20">
        <f t="shared" si="2"/>
        <v>89861.913304532252</v>
      </c>
      <c r="N20" t="s">
        <v>13</v>
      </c>
      <c r="O20">
        <f>I5*(L5^60-1)/(L5-1)</f>
        <v>42574.022821962375</v>
      </c>
      <c r="U20">
        <v>15</v>
      </c>
      <c r="V20">
        <f t="shared" si="8"/>
        <v>3347.295888666195</v>
      </c>
      <c r="W20">
        <f t="shared" si="5"/>
        <v>1078.7828119017083</v>
      </c>
      <c r="X20">
        <f t="shared" si="6"/>
        <v>2268.5130767644869</v>
      </c>
      <c r="Y20">
        <f t="shared" si="7"/>
        <v>69291.942435328077</v>
      </c>
    </row>
    <row r="21" spans="6:30" x14ac:dyDescent="0.25">
      <c r="F21">
        <v>17</v>
      </c>
      <c r="G21">
        <f t="shared" si="4"/>
        <v>1110.205019416519</v>
      </c>
      <c r="H21" s="2">
        <f t="shared" si="0"/>
        <v>449.30956652266127</v>
      </c>
      <c r="I21">
        <f t="shared" si="1"/>
        <v>660.89545289385774</v>
      </c>
      <c r="J21">
        <f t="shared" si="2"/>
        <v>89201.017851638389</v>
      </c>
      <c r="N21" t="s">
        <v>14</v>
      </c>
      <c r="O21">
        <f>60*G20-O20</f>
        <v>24038.27834302876</v>
      </c>
      <c r="U21">
        <v>16</v>
      </c>
      <c r="V21">
        <f t="shared" si="8"/>
        <v>3347.295888666195</v>
      </c>
      <c r="W21">
        <f t="shared" si="5"/>
        <v>1044.5846937053498</v>
      </c>
      <c r="X21">
        <f t="shared" si="6"/>
        <v>2302.7111949608452</v>
      </c>
      <c r="Y21">
        <f t="shared" si="7"/>
        <v>66989.231240367226</v>
      </c>
    </row>
    <row r="22" spans="6:30" x14ac:dyDescent="0.25">
      <c r="F22">
        <v>18</v>
      </c>
      <c r="G22">
        <f t="shared" si="4"/>
        <v>1110.205019416519</v>
      </c>
      <c r="H22" s="2">
        <f t="shared" si="0"/>
        <v>446.0050892581919</v>
      </c>
      <c r="I22">
        <f t="shared" si="1"/>
        <v>664.19993015832711</v>
      </c>
      <c r="J22">
        <f t="shared" si="2"/>
        <v>88536.817921480062</v>
      </c>
      <c r="O22">
        <f>SUM(H5:H64)</f>
        <v>24038.278343028927</v>
      </c>
      <c r="U22">
        <v>17</v>
      </c>
      <c r="V22">
        <f t="shared" si="8"/>
        <v>3347.295888666195</v>
      </c>
      <c r="W22">
        <f t="shared" si="5"/>
        <v>1009.8710346024164</v>
      </c>
      <c r="X22">
        <f t="shared" si="6"/>
        <v>2337.4248540637786</v>
      </c>
      <c r="Y22">
        <f t="shared" si="7"/>
        <v>64651.806386303448</v>
      </c>
    </row>
    <row r="23" spans="6:30" x14ac:dyDescent="0.25">
      <c r="F23">
        <v>19</v>
      </c>
      <c r="G23">
        <f t="shared" si="4"/>
        <v>1110.205019416519</v>
      </c>
      <c r="H23" s="2">
        <f t="shared" si="0"/>
        <v>442.68408960740027</v>
      </c>
      <c r="I23">
        <f t="shared" si="1"/>
        <v>667.5209298091188</v>
      </c>
      <c r="J23">
        <f t="shared" si="2"/>
        <v>87869.296991670941</v>
      </c>
      <c r="U23">
        <v>18</v>
      </c>
      <c r="V23">
        <f t="shared" si="8"/>
        <v>3347.295888666195</v>
      </c>
      <c r="W23">
        <f t="shared" si="5"/>
        <v>974.63406274929912</v>
      </c>
      <c r="X23">
        <f t="shared" si="6"/>
        <v>2372.6618259168959</v>
      </c>
      <c r="Y23">
        <f t="shared" si="7"/>
        <v>62279.14456038655</v>
      </c>
    </row>
    <row r="24" spans="6:30" x14ac:dyDescent="0.25">
      <c r="F24">
        <v>20</v>
      </c>
      <c r="G24">
        <f t="shared" si="4"/>
        <v>1110.205019416519</v>
      </c>
      <c r="H24" s="2">
        <f t="shared" si="0"/>
        <v>439.34648495835472</v>
      </c>
      <c r="I24">
        <f t="shared" si="1"/>
        <v>670.85853445816429</v>
      </c>
      <c r="J24">
        <f t="shared" si="2"/>
        <v>87198.438457212775</v>
      </c>
      <c r="M24" t="s">
        <v>15</v>
      </c>
      <c r="U24">
        <v>19</v>
      </c>
      <c r="V24">
        <f t="shared" si="8"/>
        <v>3347.295888666195</v>
      </c>
      <c r="W24">
        <f t="shared" si="5"/>
        <v>938.86588914087451</v>
      </c>
      <c r="X24">
        <f t="shared" si="6"/>
        <v>2408.4299995253205</v>
      </c>
      <c r="Y24">
        <f t="shared" si="7"/>
        <v>59870.714560861234</v>
      </c>
    </row>
    <row r="25" spans="6:30" x14ac:dyDescent="0.25">
      <c r="F25">
        <v>21</v>
      </c>
      <c r="G25">
        <f t="shared" si="4"/>
        <v>1110.205019416519</v>
      </c>
      <c r="H25" s="2">
        <f t="shared" si="0"/>
        <v>435.99219228606381</v>
      </c>
      <c r="I25">
        <f t="shared" si="1"/>
        <v>674.21282713045525</v>
      </c>
      <c r="J25">
        <f t="shared" si="2"/>
        <v>86524.225630082321</v>
      </c>
      <c r="M25">
        <f>120*G13-100000</f>
        <v>33224.60232998227</v>
      </c>
      <c r="U25">
        <v>20</v>
      </c>
      <c r="V25">
        <f t="shared" si="8"/>
        <v>3347.295888666195</v>
      </c>
      <c r="W25">
        <f t="shared" si="5"/>
        <v>902.55850584428129</v>
      </c>
      <c r="X25">
        <f t="shared" si="6"/>
        <v>2444.7373828219138</v>
      </c>
      <c r="Y25">
        <f t="shared" si="7"/>
        <v>57425.97717803932</v>
      </c>
    </row>
    <row r="26" spans="6:30" x14ac:dyDescent="0.25">
      <c r="F26">
        <v>22</v>
      </c>
      <c r="G26">
        <f t="shared" si="4"/>
        <v>1110.205019416519</v>
      </c>
      <c r="H26" s="2">
        <f t="shared" si="0"/>
        <v>432.62112815041161</v>
      </c>
      <c r="I26">
        <f t="shared" si="1"/>
        <v>677.58389126610746</v>
      </c>
      <c r="J26">
        <f t="shared" si="2"/>
        <v>85846.641738816208</v>
      </c>
      <c r="M26">
        <f>SUM(H5:H124)</f>
        <v>33224.602329978268</v>
      </c>
      <c r="U26">
        <v>21</v>
      </c>
      <c r="V26">
        <f t="shared" si="8"/>
        <v>3347.295888666195</v>
      </c>
      <c r="W26">
        <f t="shared" si="5"/>
        <v>865.70378420606903</v>
      </c>
      <c r="X26">
        <f t="shared" si="6"/>
        <v>2481.5921044601259</v>
      </c>
      <c r="Y26">
        <f t="shared" si="7"/>
        <v>54944.385073579193</v>
      </c>
    </row>
    <row r="27" spans="6:30" x14ac:dyDescent="0.25">
      <c r="F27">
        <v>23</v>
      </c>
      <c r="G27">
        <f t="shared" si="4"/>
        <v>1110.205019416519</v>
      </c>
      <c r="H27" s="2">
        <f t="shared" si="0"/>
        <v>429.23320869408104</v>
      </c>
      <c r="I27">
        <f t="shared" si="1"/>
        <v>680.97181072243802</v>
      </c>
      <c r="J27">
        <f t="shared" si="2"/>
        <v>85165.669928093776</v>
      </c>
      <c r="U27">
        <v>22</v>
      </c>
      <c r="V27">
        <f t="shared" si="8"/>
        <v>3347.295888666195</v>
      </c>
      <c r="W27">
        <f t="shared" si="5"/>
        <v>828.29347303232043</v>
      </c>
      <c r="X27">
        <f t="shared" si="6"/>
        <v>2519.0024156338745</v>
      </c>
      <c r="Y27">
        <f t="shared" si="7"/>
        <v>52425.382657945316</v>
      </c>
    </row>
    <row r="28" spans="6:30" x14ac:dyDescent="0.25">
      <c r="F28">
        <v>24</v>
      </c>
      <c r="G28">
        <f t="shared" si="4"/>
        <v>1110.205019416519</v>
      </c>
      <c r="H28" s="2">
        <f t="shared" si="0"/>
        <v>425.82834964046884</v>
      </c>
      <c r="I28">
        <f t="shared" si="1"/>
        <v>684.37666977605022</v>
      </c>
      <c r="J28">
        <f t="shared" si="2"/>
        <v>84481.293258317732</v>
      </c>
      <c r="U28">
        <v>23</v>
      </c>
      <c r="V28">
        <f t="shared" si="8"/>
        <v>3347.295888666195</v>
      </c>
      <c r="W28">
        <f t="shared" si="5"/>
        <v>790.31919674133871</v>
      </c>
      <c r="X28">
        <f t="shared" si="6"/>
        <v>2556.9766919248564</v>
      </c>
      <c r="Y28">
        <f t="shared" si="7"/>
        <v>49868.405966020458</v>
      </c>
    </row>
    <row r="29" spans="6:30" x14ac:dyDescent="0.25">
      <c r="F29">
        <v>25</v>
      </c>
      <c r="G29">
        <f t="shared" si="4"/>
        <v>1110.205019416519</v>
      </c>
      <c r="H29" s="2">
        <f t="shared" si="0"/>
        <v>422.40646629158863</v>
      </c>
      <c r="I29">
        <f t="shared" si="1"/>
        <v>687.79855312493032</v>
      </c>
      <c r="J29">
        <f t="shared" si="2"/>
        <v>83793.494705192803</v>
      </c>
      <c r="U29">
        <v>24</v>
      </c>
      <c r="V29">
        <f t="shared" si="8"/>
        <v>3347.295888666195</v>
      </c>
      <c r="W29">
        <f t="shared" si="5"/>
        <v>751.77245348848589</v>
      </c>
      <c r="X29">
        <f t="shared" si="6"/>
        <v>2595.523435177709</v>
      </c>
      <c r="Y29">
        <f t="shared" si="7"/>
        <v>47272.882530842748</v>
      </c>
    </row>
    <row r="30" spans="6:30" x14ac:dyDescent="0.25">
      <c r="F30">
        <v>26</v>
      </c>
      <c r="G30">
        <f t="shared" si="4"/>
        <v>1110.205019416519</v>
      </c>
      <c r="H30" s="2">
        <f t="shared" si="0"/>
        <v>418.96747352596395</v>
      </c>
      <c r="I30">
        <f t="shared" si="1"/>
        <v>691.23754589055511</v>
      </c>
      <c r="J30">
        <f t="shared" si="2"/>
        <v>83102.257159302244</v>
      </c>
      <c r="U30">
        <v>25</v>
      </c>
      <c r="V30">
        <f t="shared" si="8"/>
        <v>3347.295888666195</v>
      </c>
      <c r="W30">
        <f t="shared" si="5"/>
        <v>712.64461326275352</v>
      </c>
      <c r="X30">
        <f t="shared" si="6"/>
        <v>2634.6512754034416</v>
      </c>
      <c r="Y30">
        <f t="shared" si="7"/>
        <v>44638.231255439307</v>
      </c>
    </row>
    <row r="31" spans="6:30" x14ac:dyDescent="0.25">
      <c r="F31">
        <v>27</v>
      </c>
      <c r="G31">
        <f t="shared" si="4"/>
        <v>1110.205019416519</v>
      </c>
      <c r="H31" s="2">
        <f t="shared" si="0"/>
        <v>415.51128579651117</v>
      </c>
      <c r="I31">
        <f t="shared" si="1"/>
        <v>694.69373362000783</v>
      </c>
      <c r="J31">
        <f t="shared" si="2"/>
        <v>82407.563425682238</v>
      </c>
      <c r="U31">
        <v>26</v>
      </c>
      <c r="V31">
        <f t="shared" si="8"/>
        <v>3347.295888666195</v>
      </c>
      <c r="W31">
        <f t="shared" si="5"/>
        <v>672.92691595463816</v>
      </c>
      <c r="X31">
        <f t="shared" si="6"/>
        <v>2674.368972711557</v>
      </c>
      <c r="Y31">
        <f t="shared" si="7"/>
        <v>41963.86228272775</v>
      </c>
    </row>
    <row r="32" spans="6:30" x14ac:dyDescent="0.25">
      <c r="F32">
        <v>28</v>
      </c>
      <c r="G32">
        <f t="shared" si="4"/>
        <v>1110.205019416519</v>
      </c>
      <c r="H32" s="2">
        <f t="shared" si="0"/>
        <v>412.03781712841118</v>
      </c>
      <c r="I32">
        <f t="shared" si="1"/>
        <v>698.16720228810777</v>
      </c>
      <c r="J32">
        <f t="shared" si="2"/>
        <v>81709.396223394127</v>
      </c>
      <c r="U32">
        <v>27</v>
      </c>
      <c r="V32">
        <f t="shared" si="8"/>
        <v>3347.295888666195</v>
      </c>
      <c r="W32">
        <f t="shared" si="5"/>
        <v>632.61046939489086</v>
      </c>
      <c r="X32">
        <f t="shared" si="6"/>
        <v>2714.685419271304</v>
      </c>
      <c r="Y32">
        <f t="shared" si="7"/>
        <v>39249.176863456443</v>
      </c>
    </row>
    <row r="33" spans="6:25" x14ac:dyDescent="0.25">
      <c r="F33">
        <v>29</v>
      </c>
      <c r="G33">
        <f t="shared" si="4"/>
        <v>1110.205019416519</v>
      </c>
      <c r="H33" s="2">
        <f t="shared" si="0"/>
        <v>408.54698111697058</v>
      </c>
      <c r="I33">
        <f t="shared" si="1"/>
        <v>701.65803829954848</v>
      </c>
      <c r="J33">
        <f t="shared" si="2"/>
        <v>81007.738185094582</v>
      </c>
      <c r="U33">
        <v>28</v>
      </c>
      <c r="V33">
        <f t="shared" si="8"/>
        <v>3347.295888666195</v>
      </c>
      <c r="W33">
        <f t="shared" si="5"/>
        <v>591.68624736369941</v>
      </c>
      <c r="X33">
        <f t="shared" si="6"/>
        <v>2755.6096413024957</v>
      </c>
      <c r="Y33">
        <f t="shared" si="7"/>
        <v>36493.56722215395</v>
      </c>
    </row>
    <row r="34" spans="6:25" x14ac:dyDescent="0.25">
      <c r="F34">
        <v>30</v>
      </c>
      <c r="G34">
        <f t="shared" si="4"/>
        <v>1110.205019416519</v>
      </c>
      <c r="H34" s="2">
        <f t="shared" si="0"/>
        <v>405.03869092547285</v>
      </c>
      <c r="I34">
        <f t="shared" si="1"/>
        <v>705.16632849104622</v>
      </c>
      <c r="J34">
        <f t="shared" si="2"/>
        <v>80302.571856603536</v>
      </c>
      <c r="U34">
        <v>29</v>
      </c>
      <c r="V34">
        <f t="shared" si="8"/>
        <v>3347.295888666195</v>
      </c>
      <c r="W34">
        <f t="shared" si="5"/>
        <v>550.14508756986015</v>
      </c>
      <c r="X34">
        <f t="shared" si="6"/>
        <v>2797.1508010963348</v>
      </c>
      <c r="Y34">
        <f t="shared" si="7"/>
        <v>33696.416421057613</v>
      </c>
    </row>
    <row r="35" spans="6:25" x14ac:dyDescent="0.25">
      <c r="F35">
        <v>31</v>
      </c>
      <c r="G35">
        <f t="shared" si="4"/>
        <v>1110.205019416519</v>
      </c>
      <c r="H35" s="2">
        <f t="shared" si="0"/>
        <v>401.51285928301763</v>
      </c>
      <c r="I35">
        <f t="shared" si="1"/>
        <v>708.69216013350137</v>
      </c>
      <c r="J35">
        <f t="shared" si="2"/>
        <v>79593.87969647003</v>
      </c>
      <c r="U35">
        <v>30</v>
      </c>
      <c r="V35">
        <f t="shared" si="8"/>
        <v>3347.295888666195</v>
      </c>
      <c r="W35">
        <f t="shared" si="5"/>
        <v>507.97768959948382</v>
      </c>
      <c r="X35">
        <f t="shared" si="6"/>
        <v>2839.3181990667113</v>
      </c>
      <c r="Y35">
        <f t="shared" si="7"/>
        <v>30857.098221990902</v>
      </c>
    </row>
    <row r="36" spans="6:25" x14ac:dyDescent="0.25">
      <c r="F36">
        <v>32</v>
      </c>
      <c r="G36">
        <f t="shared" si="4"/>
        <v>1110.205019416519</v>
      </c>
      <c r="H36" s="2">
        <f t="shared" si="0"/>
        <v>397.96939848235019</v>
      </c>
      <c r="I36">
        <f t="shared" si="1"/>
        <v>712.23562093416876</v>
      </c>
      <c r="J36">
        <f t="shared" si="2"/>
        <v>78881.644075535864</v>
      </c>
      <c r="U36">
        <v>31</v>
      </c>
      <c r="V36">
        <f t="shared" si="8"/>
        <v>3347.295888666195</v>
      </c>
      <c r="W36">
        <f t="shared" si="5"/>
        <v>465.17461283377929</v>
      </c>
      <c r="X36">
        <f t="shared" si="6"/>
        <v>2882.1212758324154</v>
      </c>
      <c r="Y36">
        <f t="shared" si="7"/>
        <v>27974.976946158487</v>
      </c>
    </row>
    <row r="37" spans="6:25" x14ac:dyDescent="0.25">
      <c r="F37">
        <v>33</v>
      </c>
      <c r="G37">
        <f t="shared" si="4"/>
        <v>1110.205019416519</v>
      </c>
      <c r="H37" s="2">
        <f t="shared" si="0"/>
        <v>394.4082203776793</v>
      </c>
      <c r="I37">
        <f t="shared" si="1"/>
        <v>715.79679903883971</v>
      </c>
      <c r="J37">
        <f t="shared" si="2"/>
        <v>78165.847276497021</v>
      </c>
      <c r="U37">
        <v>32</v>
      </c>
      <c r="V37">
        <f t="shared" si="8"/>
        <v>3347.295888666195</v>
      </c>
      <c r="W37">
        <f t="shared" si="5"/>
        <v>421.72627433544721</v>
      </c>
      <c r="X37">
        <f t="shared" si="6"/>
        <v>2925.5696143307478</v>
      </c>
      <c r="Y37">
        <f t="shared" si="7"/>
        <v>25049.407331827741</v>
      </c>
    </row>
    <row r="38" spans="6:25" x14ac:dyDescent="0.25">
      <c r="F38">
        <v>34</v>
      </c>
      <c r="G38">
        <f t="shared" si="4"/>
        <v>1110.205019416519</v>
      </c>
      <c r="H38" s="2">
        <f t="shared" si="0"/>
        <v>390.82923638248508</v>
      </c>
      <c r="I38">
        <f t="shared" si="1"/>
        <v>719.37578303403393</v>
      </c>
      <c r="J38">
        <f t="shared" si="2"/>
        <v>77446.471493462988</v>
      </c>
      <c r="U38">
        <v>33</v>
      </c>
      <c r="V38">
        <f t="shared" si="8"/>
        <v>3347.295888666195</v>
      </c>
      <c r="W38">
        <f t="shared" si="5"/>
        <v>377.62294670321052</v>
      </c>
      <c r="X38">
        <f t="shared" si="6"/>
        <v>2969.6729419629846</v>
      </c>
      <c r="Y38">
        <f t="shared" si="7"/>
        <v>22079.734389864756</v>
      </c>
    </row>
    <row r="39" spans="6:25" x14ac:dyDescent="0.25">
      <c r="F39">
        <v>35</v>
      </c>
      <c r="G39">
        <f t="shared" si="4"/>
        <v>1110.205019416519</v>
      </c>
      <c r="H39" s="2">
        <f t="shared" si="0"/>
        <v>387.2323574673149</v>
      </c>
      <c r="I39">
        <f t="shared" si="1"/>
        <v>722.97266194920417</v>
      </c>
      <c r="J39">
        <f t="shared" si="2"/>
        <v>76723.498831513789</v>
      </c>
      <c r="U39">
        <v>34</v>
      </c>
      <c r="V39">
        <f t="shared" si="8"/>
        <v>3347.295888666195</v>
      </c>
      <c r="W39">
        <f t="shared" si="5"/>
        <v>332.85475589400187</v>
      </c>
      <c r="X39">
        <f t="shared" si="6"/>
        <v>3014.4411327721932</v>
      </c>
      <c r="Y39">
        <f t="shared" si="7"/>
        <v>19065.293257092562</v>
      </c>
    </row>
    <row r="40" spans="6:25" x14ac:dyDescent="0.25">
      <c r="F40">
        <v>36</v>
      </c>
      <c r="G40">
        <f t="shared" si="4"/>
        <v>1110.205019416519</v>
      </c>
      <c r="H40" s="2">
        <f t="shared" si="0"/>
        <v>383.6174941575689</v>
      </c>
      <c r="I40">
        <f t="shared" si="1"/>
        <v>726.58752525895011</v>
      </c>
      <c r="J40">
        <f t="shared" si="2"/>
        <v>75996.911306254842</v>
      </c>
      <c r="U40">
        <v>35</v>
      </c>
      <c r="V40">
        <f t="shared" si="8"/>
        <v>3347.295888666195</v>
      </c>
      <c r="W40">
        <f t="shared" si="5"/>
        <v>287.41167901232052</v>
      </c>
      <c r="X40">
        <f t="shared" si="6"/>
        <v>3059.8842096538747</v>
      </c>
      <c r="Y40">
        <f t="shared" si="7"/>
        <v>16005.409047438687</v>
      </c>
    </row>
    <row r="41" spans="6:25" x14ac:dyDescent="0.25">
      <c r="F41">
        <v>37</v>
      </c>
      <c r="G41">
        <f t="shared" si="4"/>
        <v>1110.205019416519</v>
      </c>
      <c r="H41" s="2">
        <f t="shared" si="0"/>
        <v>379.98455653127417</v>
      </c>
      <c r="I41">
        <f t="shared" si="1"/>
        <v>730.22046288524484</v>
      </c>
      <c r="J41">
        <f t="shared" si="2"/>
        <v>75266.690843369593</v>
      </c>
      <c r="U41">
        <v>36</v>
      </c>
      <c r="V41">
        <f t="shared" si="8"/>
        <v>3347.295888666195</v>
      </c>
      <c r="W41">
        <f t="shared" si="5"/>
        <v>241.28354206626327</v>
      </c>
      <c r="X41">
        <f t="shared" si="6"/>
        <v>3106.0123465999318</v>
      </c>
      <c r="Y41">
        <f t="shared" si="7"/>
        <v>12899.396700838755</v>
      </c>
    </row>
    <row r="42" spans="6:25" x14ac:dyDescent="0.25">
      <c r="F42">
        <v>38</v>
      </c>
      <c r="G42">
        <f t="shared" si="4"/>
        <v>1110.205019416519</v>
      </c>
      <c r="H42" s="2">
        <f t="shared" si="0"/>
        <v>376.33345421684794</v>
      </c>
      <c r="I42">
        <f t="shared" si="1"/>
        <v>733.87156519967107</v>
      </c>
      <c r="J42">
        <f t="shared" si="2"/>
        <v>74532.819278169918</v>
      </c>
      <c r="U42">
        <v>37</v>
      </c>
      <c r="V42">
        <f t="shared" si="8"/>
        <v>3347.295888666195</v>
      </c>
      <c r="W42">
        <f t="shared" si="5"/>
        <v>194.46001768972712</v>
      </c>
      <c r="X42">
        <f t="shared" si="6"/>
        <v>3152.835870976468</v>
      </c>
      <c r="Y42">
        <f t="shared" si="7"/>
        <v>9746.5608298622865</v>
      </c>
    </row>
    <row r="43" spans="6:25" x14ac:dyDescent="0.25">
      <c r="F43">
        <v>39</v>
      </c>
      <c r="G43">
        <f t="shared" si="4"/>
        <v>1110.205019416519</v>
      </c>
      <c r="H43" s="2">
        <f t="shared" si="0"/>
        <v>372.66409639084958</v>
      </c>
      <c r="I43">
        <f t="shared" si="1"/>
        <v>737.54092302566937</v>
      </c>
      <c r="J43">
        <f t="shared" si="2"/>
        <v>73795.278355144255</v>
      </c>
      <c r="U43">
        <v>38</v>
      </c>
      <c r="V43">
        <f t="shared" si="8"/>
        <v>3347.295888666195</v>
      </c>
      <c r="W43">
        <f t="shared" si="5"/>
        <v>146.93062283027413</v>
      </c>
      <c r="X43">
        <f t="shared" si="6"/>
        <v>3200.365265835921</v>
      </c>
      <c r="Y43">
        <f t="shared" si="7"/>
        <v>6546.1955640263659</v>
      </c>
    </row>
    <row r="44" spans="6:25" x14ac:dyDescent="0.25">
      <c r="F44">
        <v>40</v>
      </c>
      <c r="G44">
        <f t="shared" si="4"/>
        <v>1110.205019416519</v>
      </c>
      <c r="H44" s="2">
        <f t="shared" si="0"/>
        <v>368.97639177572131</v>
      </c>
      <c r="I44">
        <f t="shared" si="1"/>
        <v>741.22862764079764</v>
      </c>
      <c r="J44">
        <f t="shared" si="2"/>
        <v>73054.049727503458</v>
      </c>
      <c r="U44">
        <v>39</v>
      </c>
      <c r="V44">
        <f t="shared" si="8"/>
        <v>3347.295888666195</v>
      </c>
      <c r="W44">
        <f t="shared" si="5"/>
        <v>98.684716402140566</v>
      </c>
      <c r="X44">
        <f t="shared" si="6"/>
        <v>3248.6111722640544</v>
      </c>
      <c r="Y44">
        <f t="shared" si="7"/>
        <v>3297.5843917623115</v>
      </c>
    </row>
    <row r="45" spans="6:25" x14ac:dyDescent="0.25">
      <c r="F45">
        <v>41</v>
      </c>
      <c r="G45">
        <f t="shared" si="4"/>
        <v>1110.205019416519</v>
      </c>
      <c r="H45" s="2">
        <f t="shared" si="0"/>
        <v>365.27024863751723</v>
      </c>
      <c r="I45">
        <f t="shared" si="1"/>
        <v>744.93477077900184</v>
      </c>
      <c r="J45">
        <f t="shared" si="2"/>
        <v>72309.114956724457</v>
      </c>
      <c r="U45">
        <v>40</v>
      </c>
      <c r="V45">
        <f t="shared" si="8"/>
        <v>3347.295888666195</v>
      </c>
      <c r="W45">
        <f t="shared" si="5"/>
        <v>49.711496903864607</v>
      </c>
      <c r="X45">
        <f t="shared" si="6"/>
        <v>3297.5843917623301</v>
      </c>
      <c r="Y45" s="1">
        <f t="shared" si="7"/>
        <v>-1.8644641386345029E-11</v>
      </c>
    </row>
    <row r="46" spans="6:25" x14ac:dyDescent="0.25">
      <c r="F46">
        <v>42</v>
      </c>
      <c r="G46">
        <f t="shared" si="4"/>
        <v>1110.205019416519</v>
      </c>
      <c r="H46" s="2">
        <f t="shared" si="0"/>
        <v>361.54557478362227</v>
      </c>
      <c r="I46">
        <f t="shared" si="1"/>
        <v>748.65944463289679</v>
      </c>
      <c r="J46">
        <f t="shared" si="2"/>
        <v>71560.455512091561</v>
      </c>
    </row>
    <row r="47" spans="6:25" x14ac:dyDescent="0.25">
      <c r="F47">
        <v>43</v>
      </c>
      <c r="G47">
        <f t="shared" si="4"/>
        <v>1110.205019416519</v>
      </c>
      <c r="H47" s="2">
        <f t="shared" si="0"/>
        <v>357.80227756045775</v>
      </c>
      <c r="I47">
        <f t="shared" si="1"/>
        <v>752.40274185606131</v>
      </c>
      <c r="J47">
        <f t="shared" si="2"/>
        <v>70808.052770235503</v>
      </c>
    </row>
    <row r="48" spans="6:25" x14ac:dyDescent="0.25">
      <c r="F48">
        <v>44</v>
      </c>
      <c r="G48">
        <f t="shared" si="4"/>
        <v>1110.205019416519</v>
      </c>
      <c r="H48" s="2">
        <f t="shared" si="0"/>
        <v>354.04026385117749</v>
      </c>
      <c r="I48">
        <f t="shared" si="1"/>
        <v>756.16475556534147</v>
      </c>
      <c r="J48">
        <f t="shared" si="2"/>
        <v>70051.888014670156</v>
      </c>
    </row>
    <row r="49" spans="6:10" x14ac:dyDescent="0.25">
      <c r="F49">
        <v>45</v>
      </c>
      <c r="G49">
        <f t="shared" si="4"/>
        <v>1110.205019416519</v>
      </c>
      <c r="H49" s="2">
        <f t="shared" si="0"/>
        <v>350.25944007335079</v>
      </c>
      <c r="I49">
        <f t="shared" si="1"/>
        <v>759.94557934316822</v>
      </c>
      <c r="J49">
        <f t="shared" si="2"/>
        <v>69291.942435326986</v>
      </c>
    </row>
    <row r="50" spans="6:10" x14ac:dyDescent="0.25">
      <c r="F50">
        <v>46</v>
      </c>
      <c r="G50">
        <f t="shared" si="4"/>
        <v>1110.205019416519</v>
      </c>
      <c r="H50" s="2">
        <f t="shared" si="0"/>
        <v>346.45971217663492</v>
      </c>
      <c r="I50">
        <f t="shared" si="1"/>
        <v>763.74530723988414</v>
      </c>
      <c r="J50">
        <f t="shared" si="2"/>
        <v>68528.197128087108</v>
      </c>
    </row>
    <row r="51" spans="6:10" x14ac:dyDescent="0.25">
      <c r="F51">
        <v>47</v>
      </c>
      <c r="G51">
        <f t="shared" si="4"/>
        <v>1110.205019416519</v>
      </c>
      <c r="H51" s="2">
        <f t="shared" si="0"/>
        <v>342.64098564043553</v>
      </c>
      <c r="I51">
        <f t="shared" si="1"/>
        <v>767.56403377608353</v>
      </c>
      <c r="J51">
        <f t="shared" si="2"/>
        <v>67760.633094311022</v>
      </c>
    </row>
    <row r="52" spans="6:10" x14ac:dyDescent="0.25">
      <c r="F52">
        <v>48</v>
      </c>
      <c r="G52">
        <f t="shared" si="4"/>
        <v>1110.205019416519</v>
      </c>
      <c r="H52" s="2">
        <f t="shared" si="0"/>
        <v>338.80316547155513</v>
      </c>
      <c r="I52">
        <f t="shared" si="1"/>
        <v>771.40185394496393</v>
      </c>
      <c r="J52">
        <f t="shared" si="2"/>
        <v>66989.231240366062</v>
      </c>
    </row>
    <row r="53" spans="6:10" x14ac:dyDescent="0.25">
      <c r="F53">
        <v>49</v>
      </c>
      <c r="G53">
        <f t="shared" si="4"/>
        <v>1110.205019416519</v>
      </c>
      <c r="H53" s="2">
        <f t="shared" si="0"/>
        <v>334.94615620183032</v>
      </c>
      <c r="I53">
        <f t="shared" si="1"/>
        <v>775.25886321468874</v>
      </c>
      <c r="J53">
        <f t="shared" si="2"/>
        <v>66213.972377151367</v>
      </c>
    </row>
    <row r="54" spans="6:10" x14ac:dyDescent="0.25">
      <c r="F54">
        <v>50</v>
      </c>
      <c r="G54">
        <f t="shared" si="4"/>
        <v>1110.205019416519</v>
      </c>
      <c r="H54" s="2">
        <f t="shared" si="0"/>
        <v>331.06986188575684</v>
      </c>
      <c r="I54">
        <f t="shared" si="1"/>
        <v>779.13515753076217</v>
      </c>
      <c r="J54">
        <f t="shared" si="2"/>
        <v>65434.837219620604</v>
      </c>
    </row>
    <row r="55" spans="6:10" x14ac:dyDescent="0.25">
      <c r="F55">
        <v>51</v>
      </c>
      <c r="G55">
        <f t="shared" si="4"/>
        <v>1110.205019416519</v>
      </c>
      <c r="H55" s="2">
        <f t="shared" si="0"/>
        <v>327.17418609810301</v>
      </c>
      <c r="I55">
        <f t="shared" si="1"/>
        <v>783.03083331841594</v>
      </c>
      <c r="J55">
        <f t="shared" si="2"/>
        <v>64651.806386302189</v>
      </c>
    </row>
    <row r="56" spans="6:10" x14ac:dyDescent="0.25">
      <c r="F56">
        <v>52</v>
      </c>
      <c r="G56">
        <f t="shared" si="4"/>
        <v>1110.205019416519</v>
      </c>
      <c r="H56" s="2">
        <f t="shared" si="0"/>
        <v>323.25903193151095</v>
      </c>
      <c r="I56">
        <f t="shared" si="1"/>
        <v>786.94598748500812</v>
      </c>
      <c r="J56">
        <f t="shared" si="2"/>
        <v>63864.860398817182</v>
      </c>
    </row>
    <row r="57" spans="6:10" x14ac:dyDescent="0.25">
      <c r="F57">
        <v>53</v>
      </c>
      <c r="G57">
        <f t="shared" si="4"/>
        <v>1110.205019416519</v>
      </c>
      <c r="H57" s="2">
        <f t="shared" si="0"/>
        <v>319.32430199408589</v>
      </c>
      <c r="I57">
        <f t="shared" si="1"/>
        <v>790.88071742243312</v>
      </c>
      <c r="J57">
        <f t="shared" si="2"/>
        <v>63073.979681394747</v>
      </c>
    </row>
    <row r="58" spans="6:10" x14ac:dyDescent="0.25">
      <c r="F58">
        <v>54</v>
      </c>
      <c r="G58">
        <f t="shared" si="4"/>
        <v>1110.205019416519</v>
      </c>
      <c r="H58" s="2">
        <f t="shared" si="0"/>
        <v>315.36989840697373</v>
      </c>
      <c r="I58">
        <f t="shared" si="1"/>
        <v>794.83512100954522</v>
      </c>
      <c r="J58">
        <f t="shared" si="2"/>
        <v>62279.144560385204</v>
      </c>
    </row>
    <row r="59" spans="6:10" x14ac:dyDescent="0.25">
      <c r="F59">
        <v>55</v>
      </c>
      <c r="G59">
        <f t="shared" si="4"/>
        <v>1110.205019416519</v>
      </c>
      <c r="H59" s="2">
        <f t="shared" si="0"/>
        <v>311.39572280192601</v>
      </c>
      <c r="I59">
        <f t="shared" si="1"/>
        <v>798.80929661459299</v>
      </c>
      <c r="J59">
        <f t="shared" si="2"/>
        <v>61480.335263770612</v>
      </c>
    </row>
    <row r="60" spans="6:10" x14ac:dyDescent="0.25">
      <c r="F60">
        <v>56</v>
      </c>
      <c r="G60">
        <f t="shared" si="4"/>
        <v>1110.205019416519</v>
      </c>
      <c r="H60" s="2">
        <f t="shared" si="0"/>
        <v>307.40167631885305</v>
      </c>
      <c r="I60">
        <f t="shared" si="1"/>
        <v>802.8033430976659</v>
      </c>
      <c r="J60">
        <f t="shared" si="2"/>
        <v>60677.531920672947</v>
      </c>
    </row>
    <row r="61" spans="6:10" x14ac:dyDescent="0.25">
      <c r="F61">
        <v>57</v>
      </c>
      <c r="G61">
        <f t="shared" si="4"/>
        <v>1110.205019416519</v>
      </c>
      <c r="H61" s="2">
        <f t="shared" si="0"/>
        <v>303.38765960336474</v>
      </c>
      <c r="I61">
        <f t="shared" si="1"/>
        <v>806.81735981315433</v>
      </c>
      <c r="J61">
        <f t="shared" si="2"/>
        <v>59870.714560859793</v>
      </c>
    </row>
    <row r="62" spans="6:10" x14ac:dyDescent="0.25">
      <c r="F62">
        <v>58</v>
      </c>
      <c r="G62">
        <f t="shared" si="4"/>
        <v>1110.205019416519</v>
      </c>
      <c r="H62" s="2">
        <f t="shared" si="0"/>
        <v>299.35357280429895</v>
      </c>
      <c r="I62">
        <f t="shared" si="1"/>
        <v>810.85144661222012</v>
      </c>
      <c r="J62">
        <f t="shared" si="2"/>
        <v>59059.863114247572</v>
      </c>
    </row>
    <row r="63" spans="6:10" x14ac:dyDescent="0.25">
      <c r="F63">
        <v>59</v>
      </c>
      <c r="G63">
        <f t="shared" si="4"/>
        <v>1110.205019416519</v>
      </c>
      <c r="H63" s="2">
        <f t="shared" si="0"/>
        <v>295.29931557123786</v>
      </c>
      <c r="I63">
        <f t="shared" si="1"/>
        <v>814.9057038452811</v>
      </c>
      <c r="J63">
        <f t="shared" si="2"/>
        <v>58244.95741040229</v>
      </c>
    </row>
    <row r="64" spans="6:10" x14ac:dyDescent="0.25">
      <c r="F64">
        <v>60</v>
      </c>
      <c r="G64">
        <f t="shared" si="4"/>
        <v>1110.205019416519</v>
      </c>
      <c r="H64" s="2">
        <f t="shared" si="0"/>
        <v>291.22478705201144</v>
      </c>
      <c r="I64">
        <f t="shared" si="1"/>
        <v>818.98023236450763</v>
      </c>
      <c r="J64">
        <f t="shared" si="2"/>
        <v>57425.977178037785</v>
      </c>
    </row>
    <row r="65" spans="6:10" x14ac:dyDescent="0.25">
      <c r="F65">
        <v>61</v>
      </c>
      <c r="G65">
        <f t="shared" si="4"/>
        <v>1110.205019416519</v>
      </c>
      <c r="H65">
        <f t="shared" si="0"/>
        <v>287.12988589018892</v>
      </c>
      <c r="I65">
        <f t="shared" si="1"/>
        <v>823.07513352633009</v>
      </c>
      <c r="J65">
        <f t="shared" si="2"/>
        <v>56602.902044511458</v>
      </c>
    </row>
    <row r="66" spans="6:10" x14ac:dyDescent="0.25">
      <c r="F66">
        <v>62</v>
      </c>
      <c r="G66">
        <f t="shared" si="4"/>
        <v>1110.205019416519</v>
      </c>
      <c r="H66">
        <f t="shared" si="0"/>
        <v>283.01451022255725</v>
      </c>
      <c r="I66">
        <f t="shared" si="1"/>
        <v>827.19050919396182</v>
      </c>
      <c r="J66">
        <f t="shared" si="2"/>
        <v>55775.711535317496</v>
      </c>
    </row>
    <row r="67" spans="6:10" x14ac:dyDescent="0.25">
      <c r="F67">
        <v>63</v>
      </c>
      <c r="G67">
        <f t="shared" si="4"/>
        <v>1110.205019416519</v>
      </c>
      <c r="H67">
        <f t="shared" si="0"/>
        <v>278.87855767658749</v>
      </c>
      <c r="I67">
        <f t="shared" si="1"/>
        <v>831.32646173993157</v>
      </c>
      <c r="J67">
        <f t="shared" si="2"/>
        <v>54944.385073577563</v>
      </c>
    </row>
    <row r="68" spans="6:10" x14ac:dyDescent="0.25">
      <c r="F68">
        <v>64</v>
      </c>
      <c r="G68">
        <f t="shared" si="4"/>
        <v>1110.205019416519</v>
      </c>
      <c r="H68">
        <f t="shared" si="0"/>
        <v>274.72192536788782</v>
      </c>
      <c r="I68">
        <f t="shared" si="1"/>
        <v>835.48309404863119</v>
      </c>
      <c r="J68">
        <f t="shared" si="2"/>
        <v>54108.901979528935</v>
      </c>
    </row>
    <row r="69" spans="6:10" x14ac:dyDescent="0.25">
      <c r="F69">
        <v>65</v>
      </c>
      <c r="G69">
        <f t="shared" si="4"/>
        <v>1110.205019416519</v>
      </c>
      <c r="H69">
        <f t="shared" si="0"/>
        <v>270.54450989764467</v>
      </c>
      <c r="I69">
        <f t="shared" si="1"/>
        <v>839.66050951887428</v>
      </c>
      <c r="J69">
        <f t="shared" si="2"/>
        <v>53269.241470010063</v>
      </c>
    </row>
    <row r="70" spans="6:10" x14ac:dyDescent="0.25">
      <c r="F70">
        <v>66</v>
      </c>
      <c r="G70">
        <f t="shared" si="4"/>
        <v>1110.205019416519</v>
      </c>
      <c r="H70">
        <f t="shared" ref="H70:H124" si="11">J69*0.06/12</f>
        <v>266.34620735005029</v>
      </c>
      <c r="I70">
        <f t="shared" ref="I70:I124" si="12">G70-H70</f>
        <v>843.85881206646877</v>
      </c>
      <c r="J70">
        <f t="shared" ref="J70:J124" si="13">J69-I70</f>
        <v>52425.382657943592</v>
      </c>
    </row>
    <row r="71" spans="6:10" x14ac:dyDescent="0.25">
      <c r="F71">
        <v>67</v>
      </c>
      <c r="G71">
        <f t="shared" ref="G71:G124" si="14">G70</f>
        <v>1110.205019416519</v>
      </c>
      <c r="H71">
        <f t="shared" si="11"/>
        <v>262.12691328971795</v>
      </c>
      <c r="I71">
        <f t="shared" si="12"/>
        <v>848.078106126801</v>
      </c>
      <c r="J71">
        <f t="shared" si="13"/>
        <v>51577.304551816793</v>
      </c>
    </row>
    <row r="72" spans="6:10" x14ac:dyDescent="0.25">
      <c r="F72">
        <v>68</v>
      </c>
      <c r="G72">
        <f t="shared" si="14"/>
        <v>1110.205019416519</v>
      </c>
      <c r="H72">
        <f t="shared" si="11"/>
        <v>257.88652275908396</v>
      </c>
      <c r="I72">
        <f t="shared" si="12"/>
        <v>852.31849665743505</v>
      </c>
      <c r="J72">
        <f t="shared" si="13"/>
        <v>50724.986055159359</v>
      </c>
    </row>
    <row r="73" spans="6:10" x14ac:dyDescent="0.25">
      <c r="F73">
        <v>69</v>
      </c>
      <c r="G73">
        <f t="shared" si="14"/>
        <v>1110.205019416519</v>
      </c>
      <c r="H73">
        <f t="shared" si="11"/>
        <v>253.6249302757968</v>
      </c>
      <c r="I73">
        <f t="shared" si="12"/>
        <v>856.58008914072218</v>
      </c>
      <c r="J73">
        <f t="shared" si="13"/>
        <v>49868.405966018639</v>
      </c>
    </row>
    <row r="74" spans="6:10" x14ac:dyDescent="0.25">
      <c r="F74">
        <v>70</v>
      </c>
      <c r="G74">
        <f t="shared" si="14"/>
        <v>1110.205019416519</v>
      </c>
      <c r="H74">
        <f t="shared" si="11"/>
        <v>249.3420298300932</v>
      </c>
      <c r="I74">
        <f t="shared" si="12"/>
        <v>860.86298958642578</v>
      </c>
      <c r="J74">
        <f t="shared" si="13"/>
        <v>49007.542976432211</v>
      </c>
    </row>
    <row r="75" spans="6:10" x14ac:dyDescent="0.25">
      <c r="F75">
        <v>71</v>
      </c>
      <c r="G75">
        <f t="shared" si="14"/>
        <v>1110.205019416519</v>
      </c>
      <c r="H75">
        <f t="shared" si="11"/>
        <v>245.03771488216103</v>
      </c>
      <c r="I75">
        <f t="shared" si="12"/>
        <v>865.16730453435798</v>
      </c>
      <c r="J75">
        <f t="shared" si="13"/>
        <v>48142.375671897855</v>
      </c>
    </row>
    <row r="76" spans="6:10" x14ac:dyDescent="0.25">
      <c r="F76">
        <v>72</v>
      </c>
      <c r="G76">
        <f t="shared" si="14"/>
        <v>1110.205019416519</v>
      </c>
      <c r="H76">
        <f t="shared" si="11"/>
        <v>240.71187835948925</v>
      </c>
      <c r="I76">
        <f t="shared" si="12"/>
        <v>869.49314105702979</v>
      </c>
      <c r="J76">
        <f t="shared" si="13"/>
        <v>47272.882530840827</v>
      </c>
    </row>
    <row r="77" spans="6:10" x14ac:dyDescent="0.25">
      <c r="F77">
        <v>73</v>
      </c>
      <c r="G77">
        <f t="shared" si="14"/>
        <v>1110.205019416519</v>
      </c>
      <c r="H77">
        <f t="shared" si="11"/>
        <v>236.36441265420413</v>
      </c>
      <c r="I77">
        <f t="shared" si="12"/>
        <v>873.84060676231491</v>
      </c>
      <c r="J77">
        <f t="shared" si="13"/>
        <v>46399.041924078512</v>
      </c>
    </row>
    <row r="78" spans="6:10" x14ac:dyDescent="0.25">
      <c r="F78">
        <v>74</v>
      </c>
      <c r="G78">
        <f t="shared" si="14"/>
        <v>1110.205019416519</v>
      </c>
      <c r="H78">
        <f t="shared" si="11"/>
        <v>231.99520962039256</v>
      </c>
      <c r="I78">
        <f t="shared" si="12"/>
        <v>878.20980979612648</v>
      </c>
      <c r="J78">
        <f t="shared" si="13"/>
        <v>45520.832114282384</v>
      </c>
    </row>
    <row r="79" spans="6:10" x14ac:dyDescent="0.25">
      <c r="F79">
        <v>75</v>
      </c>
      <c r="G79">
        <f t="shared" si="14"/>
        <v>1110.205019416519</v>
      </c>
      <c r="H79">
        <f t="shared" si="11"/>
        <v>227.60416057141194</v>
      </c>
      <c r="I79">
        <f t="shared" si="12"/>
        <v>882.60085884510704</v>
      </c>
      <c r="J79">
        <f t="shared" si="13"/>
        <v>44638.231255437277</v>
      </c>
    </row>
    <row r="80" spans="6:10" x14ac:dyDescent="0.25">
      <c r="F80">
        <v>76</v>
      </c>
      <c r="G80">
        <f t="shared" si="14"/>
        <v>1110.205019416519</v>
      </c>
      <c r="H80">
        <f t="shared" si="11"/>
        <v>223.19115627718637</v>
      </c>
      <c r="I80">
        <f t="shared" si="12"/>
        <v>887.01386313933267</v>
      </c>
      <c r="J80">
        <f t="shared" si="13"/>
        <v>43751.217392297942</v>
      </c>
    </row>
    <row r="81" spans="6:10" x14ac:dyDescent="0.25">
      <c r="F81">
        <v>77</v>
      </c>
      <c r="G81">
        <f t="shared" si="14"/>
        <v>1110.205019416519</v>
      </c>
      <c r="H81">
        <f t="shared" si="11"/>
        <v>218.7560869614897</v>
      </c>
      <c r="I81">
        <f t="shared" si="12"/>
        <v>891.44893245502931</v>
      </c>
      <c r="J81">
        <f t="shared" si="13"/>
        <v>42859.768459842911</v>
      </c>
    </row>
    <row r="82" spans="6:10" x14ac:dyDescent="0.25">
      <c r="F82">
        <v>78</v>
      </c>
      <c r="G82">
        <f t="shared" si="14"/>
        <v>1110.205019416519</v>
      </c>
      <c r="H82">
        <f t="shared" si="11"/>
        <v>214.29884229921456</v>
      </c>
      <c r="I82">
        <f t="shared" si="12"/>
        <v>895.90617711730442</v>
      </c>
      <c r="J82">
        <f t="shared" si="13"/>
        <v>41963.862282725604</v>
      </c>
    </row>
    <row r="83" spans="6:10" x14ac:dyDescent="0.25">
      <c r="F83">
        <v>79</v>
      </c>
      <c r="G83">
        <f t="shared" si="14"/>
        <v>1110.205019416519</v>
      </c>
      <c r="H83">
        <f t="shared" si="11"/>
        <v>209.81931141362801</v>
      </c>
      <c r="I83">
        <f t="shared" si="12"/>
        <v>900.38570800289096</v>
      </c>
      <c r="J83">
        <f t="shared" si="13"/>
        <v>41063.476574722714</v>
      </c>
    </row>
    <row r="84" spans="6:10" x14ac:dyDescent="0.25">
      <c r="F84">
        <v>80</v>
      </c>
      <c r="G84">
        <f t="shared" si="14"/>
        <v>1110.205019416519</v>
      </c>
      <c r="H84">
        <f t="shared" si="11"/>
        <v>205.31738287361358</v>
      </c>
      <c r="I84">
        <f t="shared" si="12"/>
        <v>904.8876365429054</v>
      </c>
      <c r="J84">
        <f t="shared" si="13"/>
        <v>40158.588938179812</v>
      </c>
    </row>
    <row r="85" spans="6:10" x14ac:dyDescent="0.25">
      <c r="F85">
        <v>81</v>
      </c>
      <c r="G85">
        <f t="shared" si="14"/>
        <v>1110.205019416519</v>
      </c>
      <c r="H85">
        <f t="shared" si="11"/>
        <v>200.79294469089905</v>
      </c>
      <c r="I85">
        <f t="shared" si="12"/>
        <v>909.41207472561996</v>
      </c>
      <c r="J85">
        <f t="shared" si="13"/>
        <v>39249.176863454195</v>
      </c>
    </row>
    <row r="86" spans="6:10" x14ac:dyDescent="0.25">
      <c r="F86">
        <v>82</v>
      </c>
      <c r="G86">
        <f t="shared" si="14"/>
        <v>1110.205019416519</v>
      </c>
      <c r="H86">
        <f t="shared" si="11"/>
        <v>196.24588431727099</v>
      </c>
      <c r="I86">
        <f t="shared" si="12"/>
        <v>913.95913509924799</v>
      </c>
      <c r="J86">
        <f t="shared" si="13"/>
        <v>38335.217728354946</v>
      </c>
    </row>
    <row r="87" spans="6:10" x14ac:dyDescent="0.25">
      <c r="F87">
        <v>83</v>
      </c>
      <c r="G87">
        <f t="shared" si="14"/>
        <v>1110.205019416519</v>
      </c>
      <c r="H87">
        <f t="shared" si="11"/>
        <v>191.67608864177473</v>
      </c>
      <c r="I87">
        <f t="shared" si="12"/>
        <v>918.52893077474425</v>
      </c>
      <c r="J87">
        <f t="shared" si="13"/>
        <v>37416.688797580202</v>
      </c>
    </row>
    <row r="88" spans="6:10" x14ac:dyDescent="0.25">
      <c r="F88">
        <v>84</v>
      </c>
      <c r="G88">
        <f t="shared" si="14"/>
        <v>1110.205019416519</v>
      </c>
      <c r="H88">
        <f t="shared" si="11"/>
        <v>187.08344398790101</v>
      </c>
      <c r="I88">
        <f t="shared" si="12"/>
        <v>923.12157542861803</v>
      </c>
      <c r="J88">
        <f t="shared" si="13"/>
        <v>36493.567222151585</v>
      </c>
    </row>
    <row r="89" spans="6:10" x14ac:dyDescent="0.25">
      <c r="F89">
        <v>85</v>
      </c>
      <c r="G89">
        <f t="shared" si="14"/>
        <v>1110.205019416519</v>
      </c>
      <c r="H89">
        <f t="shared" si="11"/>
        <v>182.46783611075793</v>
      </c>
      <c r="I89">
        <f t="shared" si="12"/>
        <v>927.73718330576105</v>
      </c>
      <c r="J89">
        <f t="shared" si="13"/>
        <v>35565.830038845823</v>
      </c>
    </row>
    <row r="90" spans="6:10" x14ac:dyDescent="0.25">
      <c r="F90">
        <v>86</v>
      </c>
      <c r="G90">
        <f t="shared" si="14"/>
        <v>1110.205019416519</v>
      </c>
      <c r="H90">
        <f t="shared" si="11"/>
        <v>177.8291501942291</v>
      </c>
      <c r="I90">
        <f t="shared" si="12"/>
        <v>932.37586922228991</v>
      </c>
      <c r="J90">
        <f t="shared" si="13"/>
        <v>34633.454169623532</v>
      </c>
    </row>
    <row r="91" spans="6:10" x14ac:dyDescent="0.25">
      <c r="F91">
        <v>87</v>
      </c>
      <c r="G91">
        <f t="shared" si="14"/>
        <v>1110.205019416519</v>
      </c>
      <c r="H91">
        <f t="shared" si="11"/>
        <v>173.16727084811768</v>
      </c>
      <c r="I91">
        <f t="shared" si="12"/>
        <v>937.0377485684013</v>
      </c>
      <c r="J91">
        <f t="shared" si="13"/>
        <v>33696.416421055132</v>
      </c>
    </row>
    <row r="92" spans="6:10" x14ac:dyDescent="0.25">
      <c r="F92">
        <v>88</v>
      </c>
      <c r="G92">
        <f t="shared" si="14"/>
        <v>1110.205019416519</v>
      </c>
      <c r="H92">
        <f t="shared" si="11"/>
        <v>168.48208210527565</v>
      </c>
      <c r="I92">
        <f t="shared" si="12"/>
        <v>941.72293731124341</v>
      </c>
      <c r="J92">
        <f t="shared" si="13"/>
        <v>32754.693483743889</v>
      </c>
    </row>
    <row r="93" spans="6:10" x14ac:dyDescent="0.25">
      <c r="F93">
        <v>89</v>
      </c>
      <c r="G93">
        <f t="shared" si="14"/>
        <v>1110.205019416519</v>
      </c>
      <c r="H93">
        <f t="shared" si="11"/>
        <v>163.77346741871943</v>
      </c>
      <c r="I93">
        <f t="shared" si="12"/>
        <v>946.4315519977996</v>
      </c>
      <c r="J93">
        <f t="shared" si="13"/>
        <v>31808.261931746089</v>
      </c>
    </row>
    <row r="94" spans="6:10" x14ac:dyDescent="0.25">
      <c r="F94">
        <v>90</v>
      </c>
      <c r="G94">
        <f t="shared" si="14"/>
        <v>1110.205019416519</v>
      </c>
      <c r="H94">
        <f t="shared" si="11"/>
        <v>159.04130965873046</v>
      </c>
      <c r="I94">
        <f t="shared" si="12"/>
        <v>951.16370975778852</v>
      </c>
      <c r="J94">
        <f t="shared" si="13"/>
        <v>30857.098221988301</v>
      </c>
    </row>
    <row r="95" spans="6:10" x14ac:dyDescent="0.25">
      <c r="F95">
        <v>91</v>
      </c>
      <c r="G95">
        <f t="shared" si="14"/>
        <v>1110.205019416519</v>
      </c>
      <c r="H95">
        <f t="shared" si="11"/>
        <v>154.28549110994149</v>
      </c>
      <c r="I95">
        <f t="shared" si="12"/>
        <v>955.91952830657749</v>
      </c>
      <c r="J95">
        <f t="shared" si="13"/>
        <v>29901.178693681723</v>
      </c>
    </row>
    <row r="96" spans="6:10" x14ac:dyDescent="0.25">
      <c r="F96">
        <v>92</v>
      </c>
      <c r="G96">
        <f t="shared" si="14"/>
        <v>1110.205019416519</v>
      </c>
      <c r="H96">
        <f t="shared" si="11"/>
        <v>149.5058934684086</v>
      </c>
      <c r="I96">
        <f t="shared" si="12"/>
        <v>960.69912594811035</v>
      </c>
      <c r="J96">
        <f t="shared" si="13"/>
        <v>28940.479567733611</v>
      </c>
    </row>
    <row r="97" spans="6:10" x14ac:dyDescent="0.25">
      <c r="F97">
        <v>93</v>
      </c>
      <c r="G97">
        <f t="shared" si="14"/>
        <v>1110.205019416519</v>
      </c>
      <c r="H97">
        <f t="shared" si="11"/>
        <v>144.70239783866805</v>
      </c>
      <c r="I97">
        <f t="shared" si="12"/>
        <v>965.50262157785096</v>
      </c>
      <c r="J97">
        <f t="shared" si="13"/>
        <v>27974.976946155759</v>
      </c>
    </row>
    <row r="98" spans="6:10" x14ac:dyDescent="0.25">
      <c r="F98">
        <v>94</v>
      </c>
      <c r="G98">
        <f t="shared" si="14"/>
        <v>1110.205019416519</v>
      </c>
      <c r="H98">
        <f t="shared" si="11"/>
        <v>139.8748847307788</v>
      </c>
      <c r="I98">
        <f t="shared" si="12"/>
        <v>970.33013468574018</v>
      </c>
      <c r="J98">
        <f t="shared" si="13"/>
        <v>27004.646811470018</v>
      </c>
    </row>
    <row r="99" spans="6:10" x14ac:dyDescent="0.25">
      <c r="F99">
        <v>95</v>
      </c>
      <c r="G99">
        <f t="shared" si="14"/>
        <v>1110.205019416519</v>
      </c>
      <c r="H99">
        <f t="shared" si="11"/>
        <v>135.02323405735009</v>
      </c>
      <c r="I99">
        <f t="shared" si="12"/>
        <v>975.18178535916888</v>
      </c>
      <c r="J99">
        <f t="shared" si="13"/>
        <v>26029.465026110851</v>
      </c>
    </row>
    <row r="100" spans="6:10" x14ac:dyDescent="0.25">
      <c r="F100">
        <v>96</v>
      </c>
      <c r="G100">
        <f t="shared" si="14"/>
        <v>1110.205019416519</v>
      </c>
      <c r="H100">
        <f t="shared" si="11"/>
        <v>130.14732513055426</v>
      </c>
      <c r="I100">
        <f t="shared" si="12"/>
        <v>980.05769428596477</v>
      </c>
      <c r="J100">
        <f t="shared" si="13"/>
        <v>25049.407331824885</v>
      </c>
    </row>
    <row r="101" spans="6:10" x14ac:dyDescent="0.25">
      <c r="F101">
        <v>97</v>
      </c>
      <c r="G101">
        <f t="shared" si="14"/>
        <v>1110.205019416519</v>
      </c>
      <c r="H101">
        <f t="shared" si="11"/>
        <v>125.24703665912442</v>
      </c>
      <c r="I101">
        <f t="shared" si="12"/>
        <v>984.95798275739457</v>
      </c>
      <c r="J101">
        <f t="shared" si="13"/>
        <v>24064.44934906749</v>
      </c>
    </row>
    <row r="102" spans="6:10" x14ac:dyDescent="0.25">
      <c r="F102">
        <v>98</v>
      </c>
      <c r="G102">
        <f t="shared" si="14"/>
        <v>1110.205019416519</v>
      </c>
      <c r="H102">
        <f t="shared" si="11"/>
        <v>120.32224674533745</v>
      </c>
      <c r="I102">
        <f t="shared" si="12"/>
        <v>989.88277267118156</v>
      </c>
      <c r="J102">
        <f t="shared" si="13"/>
        <v>23074.566576396308</v>
      </c>
    </row>
    <row r="103" spans="6:10" x14ac:dyDescent="0.25">
      <c r="F103">
        <v>99</v>
      </c>
      <c r="G103">
        <f t="shared" si="14"/>
        <v>1110.205019416519</v>
      </c>
      <c r="H103">
        <f t="shared" si="11"/>
        <v>115.37283288198154</v>
      </c>
      <c r="I103">
        <f t="shared" si="12"/>
        <v>994.83218653453741</v>
      </c>
      <c r="J103">
        <f t="shared" si="13"/>
        <v>22079.734389861769</v>
      </c>
    </row>
    <row r="104" spans="6:10" x14ac:dyDescent="0.25">
      <c r="F104">
        <v>100</v>
      </c>
      <c r="G104">
        <f t="shared" si="14"/>
        <v>1110.205019416519</v>
      </c>
      <c r="H104">
        <f t="shared" si="11"/>
        <v>110.39867194930883</v>
      </c>
      <c r="I104">
        <f t="shared" si="12"/>
        <v>999.80634746721012</v>
      </c>
      <c r="J104">
        <f t="shared" si="13"/>
        <v>21079.92804239456</v>
      </c>
    </row>
    <row r="105" spans="6:10" x14ac:dyDescent="0.25">
      <c r="F105">
        <v>101</v>
      </c>
      <c r="G105">
        <f t="shared" si="14"/>
        <v>1110.205019416519</v>
      </c>
      <c r="H105">
        <f t="shared" si="11"/>
        <v>105.39964021197279</v>
      </c>
      <c r="I105">
        <f t="shared" si="12"/>
        <v>1004.8053792045462</v>
      </c>
      <c r="J105">
        <f t="shared" si="13"/>
        <v>20075.122663190014</v>
      </c>
    </row>
    <row r="106" spans="6:10" x14ac:dyDescent="0.25">
      <c r="F106">
        <v>102</v>
      </c>
      <c r="G106">
        <f t="shared" si="14"/>
        <v>1110.205019416519</v>
      </c>
      <c r="H106">
        <f t="shared" si="11"/>
        <v>100.37561331595008</v>
      </c>
      <c r="I106">
        <f t="shared" si="12"/>
        <v>1009.8294061005689</v>
      </c>
      <c r="J106">
        <f t="shared" si="13"/>
        <v>19065.293257089445</v>
      </c>
    </row>
    <row r="107" spans="6:10" x14ac:dyDescent="0.25">
      <c r="F107">
        <v>103</v>
      </c>
      <c r="G107">
        <f t="shared" si="14"/>
        <v>1110.205019416519</v>
      </c>
      <c r="H107">
        <f t="shared" si="11"/>
        <v>95.326466285447225</v>
      </c>
      <c r="I107">
        <f t="shared" si="12"/>
        <v>1014.8785531310718</v>
      </c>
      <c r="J107">
        <f t="shared" si="13"/>
        <v>18050.414703958373</v>
      </c>
    </row>
    <row r="108" spans="6:10" x14ac:dyDescent="0.25">
      <c r="F108">
        <v>104</v>
      </c>
      <c r="G108">
        <f t="shared" si="14"/>
        <v>1110.205019416519</v>
      </c>
      <c r="H108">
        <f t="shared" si="11"/>
        <v>90.252073519791864</v>
      </c>
      <c r="I108">
        <f t="shared" si="12"/>
        <v>1019.9529458967271</v>
      </c>
      <c r="J108">
        <f t="shared" si="13"/>
        <v>17030.461758061647</v>
      </c>
    </row>
    <row r="109" spans="6:10" x14ac:dyDescent="0.25">
      <c r="F109">
        <v>105</v>
      </c>
      <c r="G109">
        <f t="shared" si="14"/>
        <v>1110.205019416519</v>
      </c>
      <c r="H109">
        <f t="shared" si="11"/>
        <v>85.152308790308226</v>
      </c>
      <c r="I109">
        <f t="shared" si="12"/>
        <v>1025.0527106262107</v>
      </c>
      <c r="J109">
        <f t="shared" si="13"/>
        <v>16005.409047435436</v>
      </c>
    </row>
    <row r="110" spans="6:10" x14ac:dyDescent="0.25">
      <c r="F110">
        <v>106</v>
      </c>
      <c r="G110">
        <f t="shared" si="14"/>
        <v>1110.205019416519</v>
      </c>
      <c r="H110">
        <f t="shared" si="11"/>
        <v>80.027045237177177</v>
      </c>
      <c r="I110">
        <f t="shared" si="12"/>
        <v>1030.1779741793418</v>
      </c>
      <c r="J110">
        <f t="shared" si="13"/>
        <v>14975.231073256095</v>
      </c>
    </row>
    <row r="111" spans="6:10" x14ac:dyDescent="0.25">
      <c r="F111">
        <v>107</v>
      </c>
      <c r="G111">
        <f t="shared" si="14"/>
        <v>1110.205019416519</v>
      </c>
      <c r="H111">
        <f t="shared" si="11"/>
        <v>74.876155366280472</v>
      </c>
      <c r="I111">
        <f t="shared" si="12"/>
        <v>1035.3288640502385</v>
      </c>
      <c r="J111">
        <f t="shared" si="13"/>
        <v>13939.902209205857</v>
      </c>
    </row>
    <row r="112" spans="6:10" x14ac:dyDescent="0.25">
      <c r="F112">
        <v>108</v>
      </c>
      <c r="G112">
        <f t="shared" si="14"/>
        <v>1110.205019416519</v>
      </c>
      <c r="H112">
        <f t="shared" si="11"/>
        <v>69.699511046029286</v>
      </c>
      <c r="I112">
        <f t="shared" si="12"/>
        <v>1040.5055083704897</v>
      </c>
      <c r="J112">
        <f t="shared" si="13"/>
        <v>12899.396700835367</v>
      </c>
    </row>
    <row r="113" spans="6:10" x14ac:dyDescent="0.25">
      <c r="F113">
        <v>109</v>
      </c>
      <c r="G113">
        <f t="shared" si="14"/>
        <v>1110.205019416519</v>
      </c>
      <c r="H113">
        <f t="shared" si="11"/>
        <v>64.496983504176839</v>
      </c>
      <c r="I113">
        <f t="shared" si="12"/>
        <v>1045.7080359123422</v>
      </c>
      <c r="J113">
        <f t="shared" si="13"/>
        <v>11853.688664923024</v>
      </c>
    </row>
    <row r="114" spans="6:10" x14ac:dyDescent="0.25">
      <c r="F114">
        <v>110</v>
      </c>
      <c r="G114">
        <f t="shared" si="14"/>
        <v>1110.205019416519</v>
      </c>
      <c r="H114">
        <f t="shared" si="11"/>
        <v>59.268443324615113</v>
      </c>
      <c r="I114">
        <f t="shared" si="12"/>
        <v>1050.9365760919038</v>
      </c>
      <c r="J114">
        <f t="shared" si="13"/>
        <v>10802.752088831119</v>
      </c>
    </row>
    <row r="115" spans="6:10" x14ac:dyDescent="0.25">
      <c r="F115">
        <v>111</v>
      </c>
      <c r="G115">
        <f t="shared" si="14"/>
        <v>1110.205019416519</v>
      </c>
      <c r="H115">
        <f t="shared" si="11"/>
        <v>54.013760444155594</v>
      </c>
      <c r="I115">
        <f t="shared" si="12"/>
        <v>1056.1912589723634</v>
      </c>
      <c r="J115">
        <f t="shared" si="13"/>
        <v>9746.5608298587558</v>
      </c>
    </row>
    <row r="116" spans="6:10" x14ac:dyDescent="0.25">
      <c r="F116">
        <v>112</v>
      </c>
      <c r="G116">
        <f t="shared" si="14"/>
        <v>1110.205019416519</v>
      </c>
      <c r="H116">
        <f t="shared" si="11"/>
        <v>48.732804149293777</v>
      </c>
      <c r="I116">
        <f t="shared" si="12"/>
        <v>1061.4722152672252</v>
      </c>
      <c r="J116">
        <f t="shared" si="13"/>
        <v>8685.0886145915301</v>
      </c>
    </row>
    <row r="117" spans="6:10" x14ac:dyDescent="0.25">
      <c r="F117">
        <v>113</v>
      </c>
      <c r="G117">
        <f t="shared" si="14"/>
        <v>1110.205019416519</v>
      </c>
      <c r="H117">
        <f t="shared" si="11"/>
        <v>43.425443072957648</v>
      </c>
      <c r="I117">
        <f t="shared" si="12"/>
        <v>1066.7795763435613</v>
      </c>
      <c r="J117">
        <f t="shared" si="13"/>
        <v>7618.3090382479686</v>
      </c>
    </row>
    <row r="118" spans="6:10" x14ac:dyDescent="0.25">
      <c r="F118">
        <v>114</v>
      </c>
      <c r="G118">
        <f t="shared" si="14"/>
        <v>1110.205019416519</v>
      </c>
      <c r="H118">
        <f t="shared" si="11"/>
        <v>38.091545191239838</v>
      </c>
      <c r="I118">
        <f t="shared" si="12"/>
        <v>1072.1134742252791</v>
      </c>
      <c r="J118">
        <f t="shared" si="13"/>
        <v>6546.1955640226897</v>
      </c>
    </row>
    <row r="119" spans="6:10" x14ac:dyDescent="0.25">
      <c r="F119">
        <v>115</v>
      </c>
      <c r="G119">
        <f t="shared" si="14"/>
        <v>1110.205019416519</v>
      </c>
      <c r="H119">
        <f t="shared" si="11"/>
        <v>32.730977820113445</v>
      </c>
      <c r="I119">
        <f t="shared" si="12"/>
        <v>1077.4740415964056</v>
      </c>
      <c r="J119">
        <f t="shared" si="13"/>
        <v>5468.7215224262836</v>
      </c>
    </row>
    <row r="120" spans="6:10" x14ac:dyDescent="0.25">
      <c r="F120">
        <v>116</v>
      </c>
      <c r="G120">
        <f t="shared" si="14"/>
        <v>1110.205019416519</v>
      </c>
      <c r="H120">
        <f t="shared" si="11"/>
        <v>27.343607612131418</v>
      </c>
      <c r="I120">
        <f t="shared" si="12"/>
        <v>1082.8614118043877</v>
      </c>
      <c r="J120">
        <f t="shared" si="13"/>
        <v>4385.8601106218957</v>
      </c>
    </row>
    <row r="121" spans="6:10" x14ac:dyDescent="0.25">
      <c r="F121">
        <v>117</v>
      </c>
      <c r="G121">
        <f t="shared" si="14"/>
        <v>1110.205019416519</v>
      </c>
      <c r="H121">
        <f t="shared" si="11"/>
        <v>21.929300553109481</v>
      </c>
      <c r="I121">
        <f t="shared" si="12"/>
        <v>1088.2757188634096</v>
      </c>
      <c r="J121">
        <f t="shared" si="13"/>
        <v>3297.5843917584862</v>
      </c>
    </row>
    <row r="122" spans="6:10" x14ac:dyDescent="0.25">
      <c r="F122">
        <v>118</v>
      </c>
      <c r="G122">
        <f t="shared" si="14"/>
        <v>1110.205019416519</v>
      </c>
      <c r="H122">
        <f t="shared" si="11"/>
        <v>16.48792195879243</v>
      </c>
      <c r="I122">
        <f t="shared" si="12"/>
        <v>1093.7170974577266</v>
      </c>
      <c r="J122">
        <f t="shared" si="13"/>
        <v>2203.8672943007596</v>
      </c>
    </row>
    <row r="123" spans="6:10" x14ac:dyDescent="0.25">
      <c r="F123">
        <v>119</v>
      </c>
      <c r="G123">
        <f t="shared" si="14"/>
        <v>1110.205019416519</v>
      </c>
      <c r="H123">
        <f t="shared" si="11"/>
        <v>11.019336471503797</v>
      </c>
      <c r="I123">
        <f t="shared" si="12"/>
        <v>1099.1856829450153</v>
      </c>
      <c r="J123">
        <f t="shared" si="13"/>
        <v>1104.6816113557443</v>
      </c>
    </row>
    <row r="124" spans="6:10" x14ac:dyDescent="0.25">
      <c r="F124">
        <v>120</v>
      </c>
      <c r="G124">
        <f t="shared" si="14"/>
        <v>1110.205019416519</v>
      </c>
      <c r="H124">
        <f t="shared" si="11"/>
        <v>5.5234080567787212</v>
      </c>
      <c r="I124">
        <f t="shared" si="12"/>
        <v>1104.6816113597404</v>
      </c>
      <c r="J124" s="1">
        <f t="shared" si="13"/>
        <v>-3.9960923459148034E-9</v>
      </c>
    </row>
    <row r="126" spans="6:10" x14ac:dyDescent="0.25">
      <c r="I126">
        <f>SUM(I5:I124)</f>
        <v>100000.00000000397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67411-6EB3-4F0F-B941-0F30891728C8}">
  <dimension ref="E3:AE125"/>
  <sheetViews>
    <sheetView zoomScale="145" zoomScaleNormal="145" workbookViewId="0">
      <selection activeCell="AE18" sqref="AE18"/>
    </sheetView>
  </sheetViews>
  <sheetFormatPr defaultRowHeight="15" x14ac:dyDescent="0.25"/>
  <sheetData>
    <row r="3" spans="5:31" x14ac:dyDescent="0.25">
      <c r="F3" t="s">
        <v>20</v>
      </c>
      <c r="T3" t="s">
        <v>21</v>
      </c>
      <c r="U3" t="s">
        <v>22</v>
      </c>
    </row>
    <row r="4" spans="5:31" x14ac:dyDescent="0.25">
      <c r="E4" t="s">
        <v>0</v>
      </c>
      <c r="F4" t="s">
        <v>1</v>
      </c>
      <c r="G4" t="s">
        <v>2</v>
      </c>
      <c r="H4" t="s">
        <v>3</v>
      </c>
      <c r="I4" t="s">
        <v>4</v>
      </c>
    </row>
    <row r="5" spans="5:31" x14ac:dyDescent="0.25">
      <c r="E5">
        <v>0</v>
      </c>
      <c r="I5">
        <v>100000</v>
      </c>
      <c r="T5" t="s">
        <v>0</v>
      </c>
      <c r="U5" t="s">
        <v>1</v>
      </c>
      <c r="V5" t="s">
        <v>2</v>
      </c>
      <c r="W5" t="s">
        <v>3</v>
      </c>
      <c r="X5" t="s">
        <v>4</v>
      </c>
    </row>
    <row r="6" spans="5:31" x14ac:dyDescent="0.25">
      <c r="E6">
        <v>1</v>
      </c>
      <c r="F6">
        <f>G6+H6</f>
        <v>1333.3333333333335</v>
      </c>
      <c r="G6">
        <f>I5*0.06/12</f>
        <v>500</v>
      </c>
      <c r="H6">
        <f>I5/120</f>
        <v>833.33333333333337</v>
      </c>
      <c r="I6">
        <f>I5-H6</f>
        <v>99166.666666666672</v>
      </c>
      <c r="T6">
        <v>0</v>
      </c>
      <c r="X6">
        <v>100000</v>
      </c>
    </row>
    <row r="7" spans="5:31" x14ac:dyDescent="0.25">
      <c r="E7">
        <v>2</v>
      </c>
      <c r="F7">
        <f>G7+H7</f>
        <v>1329.1666666666667</v>
      </c>
      <c r="G7">
        <f>I6*0.06/12</f>
        <v>495.83333333333331</v>
      </c>
      <c r="H7">
        <f>H6</f>
        <v>833.33333333333337</v>
      </c>
      <c r="I7">
        <f>I6-H7</f>
        <v>98333.333333333343</v>
      </c>
      <c r="L7" t="s">
        <v>0</v>
      </c>
      <c r="M7" t="s">
        <v>1</v>
      </c>
      <c r="N7" t="s">
        <v>2</v>
      </c>
      <c r="O7" t="s">
        <v>3</v>
      </c>
      <c r="P7" t="s">
        <v>4</v>
      </c>
      <c r="T7">
        <v>1</v>
      </c>
      <c r="U7">
        <f>V7+W7</f>
        <v>4007.5124999999634</v>
      </c>
      <c r="V7">
        <f>X6*((1+0.06/12)^3-1)</f>
        <v>1507.5124999999634</v>
      </c>
      <c r="W7">
        <f>X6/40</f>
        <v>2500</v>
      </c>
      <c r="X7">
        <f>X6-W7</f>
        <v>97500</v>
      </c>
      <c r="Z7">
        <f>U8-U7</f>
        <v>-37.687812499999382</v>
      </c>
    </row>
    <row r="8" spans="5:31" x14ac:dyDescent="0.25">
      <c r="E8">
        <v>3</v>
      </c>
      <c r="F8">
        <f t="shared" ref="F8:F71" si="0">G8+H8</f>
        <v>1325</v>
      </c>
      <c r="G8">
        <f t="shared" ref="G8:G71" si="1">I7*0.06/12</f>
        <v>491.66666666666669</v>
      </c>
      <c r="H8">
        <f t="shared" ref="H8:H71" si="2">H7</f>
        <v>833.33333333333337</v>
      </c>
      <c r="I8">
        <f t="shared" ref="I8:I71" si="3">I7-H8</f>
        <v>97500.000000000015</v>
      </c>
      <c r="L8">
        <v>34</v>
      </c>
      <c r="M8">
        <f>N8+O8</f>
        <v>1195.8333333333328</v>
      </c>
      <c r="N8">
        <f>G6+33*(G7-G6)</f>
        <v>362.49999999999937</v>
      </c>
      <c r="O8">
        <f>H6</f>
        <v>833.33333333333337</v>
      </c>
      <c r="P8">
        <f>I5-34*H6</f>
        <v>71666.666666666657</v>
      </c>
      <c r="T8">
        <v>2</v>
      </c>
      <c r="U8">
        <f>V8+W8</f>
        <v>3969.8246874999641</v>
      </c>
      <c r="V8">
        <f>X7*((1+0.06/12)^3-1)</f>
        <v>1469.8246874999643</v>
      </c>
      <c r="W8">
        <f>W7</f>
        <v>2500</v>
      </c>
      <c r="X8">
        <f>X7-W8</f>
        <v>95000</v>
      </c>
    </row>
    <row r="9" spans="5:31" x14ac:dyDescent="0.25">
      <c r="E9">
        <v>4</v>
      </c>
      <c r="F9">
        <f t="shared" si="0"/>
        <v>1320.8333333333335</v>
      </c>
      <c r="G9">
        <f t="shared" si="1"/>
        <v>487.50000000000006</v>
      </c>
      <c r="H9">
        <f t="shared" si="2"/>
        <v>833.33333333333337</v>
      </c>
      <c r="I9">
        <f t="shared" si="3"/>
        <v>96666.666666666686</v>
      </c>
      <c r="M9">
        <f>F39</f>
        <v>1195.8333333333342</v>
      </c>
      <c r="N9">
        <f t="shared" ref="N9:P9" si="4">G39</f>
        <v>362.50000000000074</v>
      </c>
      <c r="O9">
        <f t="shared" si="4"/>
        <v>833.33333333333337</v>
      </c>
      <c r="P9">
        <f t="shared" si="4"/>
        <v>71666.666666666832</v>
      </c>
      <c r="T9">
        <v>3</v>
      </c>
      <c r="U9">
        <f t="shared" ref="U9:U46" si="5">V9+W9</f>
        <v>3932.1368749999651</v>
      </c>
      <c r="V9">
        <f t="shared" ref="V9:V46" si="6">X8*((1+0.06/12)^3-1)</f>
        <v>1432.1368749999651</v>
      </c>
      <c r="W9">
        <f t="shared" ref="W9:W46" si="7">W8</f>
        <v>2500</v>
      </c>
      <c r="X9">
        <f t="shared" ref="X9:X46" si="8">X8-W9</f>
        <v>92500</v>
      </c>
      <c r="AA9" t="s">
        <v>0</v>
      </c>
      <c r="AB9" t="s">
        <v>1</v>
      </c>
      <c r="AC9" t="s">
        <v>2</v>
      </c>
      <c r="AD9" t="s">
        <v>3</v>
      </c>
      <c r="AE9" t="s">
        <v>4</v>
      </c>
    </row>
    <row r="10" spans="5:31" x14ac:dyDescent="0.25">
      <c r="E10">
        <v>5</v>
      </c>
      <c r="F10">
        <f t="shared" si="0"/>
        <v>1316.6666666666667</v>
      </c>
      <c r="G10">
        <f t="shared" si="1"/>
        <v>483.33333333333343</v>
      </c>
      <c r="H10">
        <f t="shared" si="2"/>
        <v>833.33333333333337</v>
      </c>
      <c r="I10">
        <f t="shared" si="3"/>
        <v>95833.333333333358</v>
      </c>
      <c r="T10">
        <v>4</v>
      </c>
      <c r="U10">
        <f t="shared" si="5"/>
        <v>3894.4490624999662</v>
      </c>
      <c r="V10">
        <f t="shared" si="6"/>
        <v>1394.4490624999662</v>
      </c>
      <c r="W10">
        <f t="shared" si="7"/>
        <v>2500</v>
      </c>
      <c r="X10">
        <f t="shared" si="8"/>
        <v>90000</v>
      </c>
      <c r="AA10">
        <v>34</v>
      </c>
      <c r="AB10">
        <f>U7+33*Z7</f>
        <v>2763.8146874999838</v>
      </c>
      <c r="AC10">
        <f>V7+33*Z7</f>
        <v>263.81468749998385</v>
      </c>
      <c r="AD10">
        <f>W8</f>
        <v>2500</v>
      </c>
      <c r="AE10">
        <f>100000-34*W7</f>
        <v>15000</v>
      </c>
    </row>
    <row r="11" spans="5:31" x14ac:dyDescent="0.25">
      <c r="E11">
        <v>6</v>
      </c>
      <c r="F11">
        <f t="shared" si="0"/>
        <v>1312.5</v>
      </c>
      <c r="G11">
        <f t="shared" si="1"/>
        <v>479.16666666666674</v>
      </c>
      <c r="H11">
        <f t="shared" si="2"/>
        <v>833.33333333333337</v>
      </c>
      <c r="I11">
        <f t="shared" si="3"/>
        <v>95000.000000000029</v>
      </c>
      <c r="T11">
        <v>5</v>
      </c>
      <c r="U11">
        <f t="shared" si="5"/>
        <v>3856.7612499999668</v>
      </c>
      <c r="V11">
        <f t="shared" si="6"/>
        <v>1356.761249999967</v>
      </c>
      <c r="W11">
        <f t="shared" si="7"/>
        <v>2500</v>
      </c>
      <c r="X11">
        <f t="shared" si="8"/>
        <v>87500</v>
      </c>
      <c r="AB11">
        <f>U40</f>
        <v>2763.8146874999934</v>
      </c>
      <c r="AC11">
        <f t="shared" ref="AC11:AE11" si="9">V40</f>
        <v>263.81468749999357</v>
      </c>
      <c r="AD11">
        <f t="shared" si="9"/>
        <v>2500</v>
      </c>
      <c r="AE11">
        <f t="shared" si="9"/>
        <v>15000</v>
      </c>
    </row>
    <row r="12" spans="5:31" x14ac:dyDescent="0.25">
      <c r="E12">
        <v>7</v>
      </c>
      <c r="F12">
        <f t="shared" si="0"/>
        <v>1308.3333333333335</v>
      </c>
      <c r="G12">
        <f t="shared" si="1"/>
        <v>475.00000000000017</v>
      </c>
      <c r="H12">
        <f t="shared" si="2"/>
        <v>833.33333333333337</v>
      </c>
      <c r="I12">
        <f t="shared" si="3"/>
        <v>94166.666666666701</v>
      </c>
      <c r="M12" t="s">
        <v>19</v>
      </c>
      <c r="T12">
        <v>6</v>
      </c>
      <c r="U12">
        <f t="shared" si="5"/>
        <v>3819.0734374999679</v>
      </c>
      <c r="V12">
        <f t="shared" si="6"/>
        <v>1319.0734374999679</v>
      </c>
      <c r="W12">
        <f t="shared" si="7"/>
        <v>2500</v>
      </c>
      <c r="X12">
        <f t="shared" si="8"/>
        <v>85000</v>
      </c>
    </row>
    <row r="13" spans="5:31" x14ac:dyDescent="0.25">
      <c r="E13">
        <v>8</v>
      </c>
      <c r="F13">
        <f t="shared" si="0"/>
        <v>1304.166666666667</v>
      </c>
      <c r="G13">
        <f t="shared" si="1"/>
        <v>470.83333333333348</v>
      </c>
      <c r="H13">
        <f t="shared" si="2"/>
        <v>833.33333333333337</v>
      </c>
      <c r="I13">
        <f t="shared" si="3"/>
        <v>93333.333333333372</v>
      </c>
      <c r="T13">
        <v>7</v>
      </c>
      <c r="U13">
        <f t="shared" si="5"/>
        <v>3781.385624999969</v>
      </c>
      <c r="V13">
        <f t="shared" si="6"/>
        <v>1281.385624999969</v>
      </c>
      <c r="W13">
        <f t="shared" si="7"/>
        <v>2500</v>
      </c>
      <c r="X13">
        <f t="shared" si="8"/>
        <v>82500</v>
      </c>
    </row>
    <row r="14" spans="5:31" x14ac:dyDescent="0.25">
      <c r="E14">
        <v>9</v>
      </c>
      <c r="F14">
        <f t="shared" si="0"/>
        <v>1300.0000000000002</v>
      </c>
      <c r="G14">
        <f t="shared" si="1"/>
        <v>466.6666666666668</v>
      </c>
      <c r="H14">
        <f t="shared" si="2"/>
        <v>833.33333333333337</v>
      </c>
      <c r="I14">
        <f t="shared" si="3"/>
        <v>92500.000000000044</v>
      </c>
      <c r="L14">
        <f>60/2*(F6*2+59*(F7-F6))</f>
        <v>72624.999999999884</v>
      </c>
      <c r="M14">
        <f>60/2*(2*G6+59*(G7-G6))</f>
        <v>22624.999999999967</v>
      </c>
      <c r="T14">
        <v>8</v>
      </c>
      <c r="U14">
        <f t="shared" si="5"/>
        <v>3743.6978124999696</v>
      </c>
      <c r="V14">
        <f t="shared" si="6"/>
        <v>1243.6978124999698</v>
      </c>
      <c r="W14">
        <f t="shared" si="7"/>
        <v>2500</v>
      </c>
      <c r="X14">
        <f t="shared" si="8"/>
        <v>80000</v>
      </c>
    </row>
    <row r="15" spans="5:31" x14ac:dyDescent="0.25">
      <c r="E15">
        <v>10</v>
      </c>
      <c r="F15">
        <f t="shared" si="0"/>
        <v>1295.8333333333335</v>
      </c>
      <c r="G15">
        <f t="shared" si="1"/>
        <v>462.50000000000023</v>
      </c>
      <c r="H15">
        <f t="shared" si="2"/>
        <v>833.33333333333337</v>
      </c>
      <c r="I15">
        <f t="shared" si="3"/>
        <v>91666.666666666715</v>
      </c>
      <c r="L15">
        <f>SUM(F6:F65)</f>
        <v>72625</v>
      </c>
      <c r="M15">
        <f>SUM(G6:G65)</f>
        <v>22625.00000000004</v>
      </c>
      <c r="T15">
        <v>9</v>
      </c>
      <c r="U15">
        <f t="shared" si="5"/>
        <v>3706.0099999999707</v>
      </c>
      <c r="V15">
        <f t="shared" si="6"/>
        <v>1206.0099999999707</v>
      </c>
      <c r="W15">
        <f t="shared" si="7"/>
        <v>2500</v>
      </c>
      <c r="X15">
        <f t="shared" si="8"/>
        <v>77500</v>
      </c>
      <c r="AA15" t="s">
        <v>23</v>
      </c>
    </row>
    <row r="16" spans="5:31" x14ac:dyDescent="0.25">
      <c r="E16">
        <v>11</v>
      </c>
      <c r="F16">
        <f t="shared" si="0"/>
        <v>1291.666666666667</v>
      </c>
      <c r="G16">
        <f t="shared" si="1"/>
        <v>458.33333333333354</v>
      </c>
      <c r="H16">
        <f t="shared" si="2"/>
        <v>833.33333333333337</v>
      </c>
      <c r="I16">
        <f t="shared" si="3"/>
        <v>90833.333333333387</v>
      </c>
      <c r="T16">
        <v>10</v>
      </c>
      <c r="U16">
        <f t="shared" si="5"/>
        <v>3668.3221874999717</v>
      </c>
      <c r="V16">
        <f t="shared" si="6"/>
        <v>1168.3221874999717</v>
      </c>
      <c r="W16">
        <f t="shared" si="7"/>
        <v>2500</v>
      </c>
      <c r="X16">
        <f t="shared" si="8"/>
        <v>75000</v>
      </c>
      <c r="AB16">
        <f>20/2*(U7*2+Z7*19)</f>
        <v>72989.565624999392</v>
      </c>
      <c r="AC16">
        <f>20/2*(2*V7+19*Z7)</f>
        <v>22989.565624999384</v>
      </c>
      <c r="AD16">
        <f>W13*20</f>
        <v>50000</v>
      </c>
      <c r="AE16">
        <f>X6-20*W13</f>
        <v>50000</v>
      </c>
    </row>
    <row r="17" spans="5:31" x14ac:dyDescent="0.25">
      <c r="E17">
        <v>12</v>
      </c>
      <c r="F17">
        <f t="shared" si="0"/>
        <v>1287.5000000000002</v>
      </c>
      <c r="G17">
        <f t="shared" si="1"/>
        <v>454.16666666666691</v>
      </c>
      <c r="H17">
        <f t="shared" si="2"/>
        <v>833.33333333333337</v>
      </c>
      <c r="I17">
        <f t="shared" si="3"/>
        <v>90000.000000000058</v>
      </c>
      <c r="T17">
        <v>11</v>
      </c>
      <c r="U17">
        <f t="shared" si="5"/>
        <v>3630.6343749999724</v>
      </c>
      <c r="V17">
        <f t="shared" si="6"/>
        <v>1130.6343749999726</v>
      </c>
      <c r="W17">
        <f t="shared" si="7"/>
        <v>2500</v>
      </c>
      <c r="X17">
        <f t="shared" si="8"/>
        <v>72500</v>
      </c>
      <c r="AB17">
        <f>SUM(U7:U26)</f>
        <v>72989.565624999435</v>
      </c>
      <c r="AC17">
        <f t="shared" ref="AC17:AE17" si="10">SUM(V7:V26)</f>
        <v>22989.565624999439</v>
      </c>
      <c r="AD17">
        <f t="shared" si="10"/>
        <v>50000</v>
      </c>
      <c r="AE17">
        <f>X6-20*W13</f>
        <v>50000</v>
      </c>
    </row>
    <row r="18" spans="5:31" x14ac:dyDescent="0.25">
      <c r="E18">
        <v>13</v>
      </c>
      <c r="F18">
        <f t="shared" si="0"/>
        <v>1283.3333333333337</v>
      </c>
      <c r="G18">
        <f t="shared" si="1"/>
        <v>450.00000000000028</v>
      </c>
      <c r="H18">
        <f t="shared" si="2"/>
        <v>833.33333333333337</v>
      </c>
      <c r="I18">
        <f t="shared" si="3"/>
        <v>89166.66666666673</v>
      </c>
      <c r="T18">
        <v>12</v>
      </c>
      <c r="U18">
        <f t="shared" si="5"/>
        <v>3592.9465624999734</v>
      </c>
      <c r="V18">
        <f t="shared" si="6"/>
        <v>1092.9465624999734</v>
      </c>
      <c r="W18">
        <f t="shared" si="7"/>
        <v>2500</v>
      </c>
      <c r="X18">
        <f t="shared" si="8"/>
        <v>70000</v>
      </c>
    </row>
    <row r="19" spans="5:31" x14ac:dyDescent="0.25">
      <c r="E19">
        <v>14</v>
      </c>
      <c r="F19">
        <f t="shared" si="0"/>
        <v>1279.166666666667</v>
      </c>
      <c r="G19">
        <f t="shared" si="1"/>
        <v>445.83333333333366</v>
      </c>
      <c r="H19">
        <f t="shared" si="2"/>
        <v>833.33333333333337</v>
      </c>
      <c r="I19">
        <f t="shared" si="3"/>
        <v>88333.333333333401</v>
      </c>
      <c r="T19">
        <v>13</v>
      </c>
      <c r="U19">
        <f t="shared" si="5"/>
        <v>3555.2587499999745</v>
      </c>
      <c r="V19">
        <f t="shared" si="6"/>
        <v>1055.2587499999743</v>
      </c>
      <c r="W19">
        <f t="shared" si="7"/>
        <v>2500</v>
      </c>
      <c r="X19">
        <f t="shared" si="8"/>
        <v>67500</v>
      </c>
    </row>
    <row r="20" spans="5:31" x14ac:dyDescent="0.25">
      <c r="E20">
        <v>15</v>
      </c>
      <c r="F20">
        <f t="shared" si="0"/>
        <v>1275.0000000000005</v>
      </c>
      <c r="G20">
        <f t="shared" si="1"/>
        <v>441.66666666666697</v>
      </c>
      <c r="H20">
        <f t="shared" si="2"/>
        <v>833.33333333333337</v>
      </c>
      <c r="I20">
        <f t="shared" si="3"/>
        <v>87500.000000000073</v>
      </c>
      <c r="T20">
        <v>14</v>
      </c>
      <c r="U20">
        <f t="shared" si="5"/>
        <v>3517.5709374999751</v>
      </c>
      <c r="V20">
        <f t="shared" si="6"/>
        <v>1017.5709374999753</v>
      </c>
      <c r="W20">
        <f t="shared" si="7"/>
        <v>2500</v>
      </c>
      <c r="X20">
        <f t="shared" si="8"/>
        <v>65000</v>
      </c>
    </row>
    <row r="21" spans="5:31" x14ac:dyDescent="0.25">
      <c r="E21">
        <v>16</v>
      </c>
      <c r="F21">
        <f t="shared" si="0"/>
        <v>1270.8333333333337</v>
      </c>
      <c r="G21">
        <f t="shared" si="1"/>
        <v>437.5000000000004</v>
      </c>
      <c r="H21">
        <f t="shared" si="2"/>
        <v>833.33333333333337</v>
      </c>
      <c r="I21">
        <f t="shared" si="3"/>
        <v>86666.666666666744</v>
      </c>
      <c r="T21">
        <v>15</v>
      </c>
      <c r="U21">
        <f t="shared" si="5"/>
        <v>3479.8831249999762</v>
      </c>
      <c r="V21">
        <f t="shared" si="6"/>
        <v>979.88312499997619</v>
      </c>
      <c r="W21">
        <f t="shared" si="7"/>
        <v>2500</v>
      </c>
      <c r="X21">
        <f t="shared" si="8"/>
        <v>62500</v>
      </c>
    </row>
    <row r="22" spans="5:31" x14ac:dyDescent="0.25">
      <c r="E22">
        <v>17</v>
      </c>
      <c r="F22">
        <f t="shared" si="0"/>
        <v>1266.666666666667</v>
      </c>
      <c r="G22">
        <f t="shared" si="1"/>
        <v>433.33333333333371</v>
      </c>
      <c r="H22">
        <f t="shared" si="2"/>
        <v>833.33333333333337</v>
      </c>
      <c r="I22">
        <f t="shared" si="3"/>
        <v>85833.333333333416</v>
      </c>
      <c r="T22">
        <v>16</v>
      </c>
      <c r="U22">
        <f t="shared" si="5"/>
        <v>3442.1953124999773</v>
      </c>
      <c r="V22">
        <f t="shared" si="6"/>
        <v>942.19531249997715</v>
      </c>
      <c r="W22">
        <f t="shared" si="7"/>
        <v>2500</v>
      </c>
      <c r="X22">
        <f t="shared" si="8"/>
        <v>60000</v>
      </c>
    </row>
    <row r="23" spans="5:31" x14ac:dyDescent="0.25">
      <c r="E23">
        <v>18</v>
      </c>
      <c r="F23">
        <f t="shared" si="0"/>
        <v>1262.5000000000005</v>
      </c>
      <c r="G23">
        <f t="shared" si="1"/>
        <v>429.16666666666703</v>
      </c>
      <c r="H23">
        <f t="shared" si="2"/>
        <v>833.33333333333337</v>
      </c>
      <c r="I23">
        <f t="shared" si="3"/>
        <v>85000.000000000087</v>
      </c>
      <c r="T23">
        <v>17</v>
      </c>
      <c r="U23">
        <f t="shared" si="5"/>
        <v>3404.5074999999779</v>
      </c>
      <c r="V23">
        <f t="shared" si="6"/>
        <v>904.50749999997799</v>
      </c>
      <c r="W23">
        <f t="shared" si="7"/>
        <v>2500</v>
      </c>
      <c r="X23">
        <f t="shared" si="8"/>
        <v>57500</v>
      </c>
    </row>
    <row r="24" spans="5:31" x14ac:dyDescent="0.25">
      <c r="E24">
        <v>19</v>
      </c>
      <c r="F24">
        <f t="shared" si="0"/>
        <v>1258.3333333333339</v>
      </c>
      <c r="G24">
        <f t="shared" si="1"/>
        <v>425.00000000000045</v>
      </c>
      <c r="H24">
        <f t="shared" si="2"/>
        <v>833.33333333333337</v>
      </c>
      <c r="I24">
        <f t="shared" si="3"/>
        <v>84166.666666666759</v>
      </c>
      <c r="T24">
        <v>18</v>
      </c>
      <c r="U24">
        <f t="shared" si="5"/>
        <v>3366.819687499979</v>
      </c>
      <c r="V24">
        <f t="shared" si="6"/>
        <v>866.81968749997895</v>
      </c>
      <c r="W24">
        <f t="shared" si="7"/>
        <v>2500</v>
      </c>
      <c r="X24">
        <f t="shared" si="8"/>
        <v>55000</v>
      </c>
    </row>
    <row r="25" spans="5:31" x14ac:dyDescent="0.25">
      <c r="E25">
        <v>20</v>
      </c>
      <c r="F25">
        <f t="shared" si="0"/>
        <v>1254.1666666666672</v>
      </c>
      <c r="G25">
        <f t="shared" si="1"/>
        <v>420.83333333333377</v>
      </c>
      <c r="H25">
        <f t="shared" si="2"/>
        <v>833.33333333333337</v>
      </c>
      <c r="I25">
        <f t="shared" si="3"/>
        <v>83333.33333333343</v>
      </c>
      <c r="T25">
        <v>19</v>
      </c>
      <c r="U25">
        <f t="shared" si="5"/>
        <v>3329.13187499998</v>
      </c>
      <c r="V25">
        <f t="shared" si="6"/>
        <v>829.13187499997991</v>
      </c>
      <c r="W25">
        <f t="shared" si="7"/>
        <v>2500</v>
      </c>
      <c r="X25">
        <f t="shared" si="8"/>
        <v>52500</v>
      </c>
    </row>
    <row r="26" spans="5:31" x14ac:dyDescent="0.25">
      <c r="E26">
        <v>21</v>
      </c>
      <c r="F26">
        <f t="shared" si="0"/>
        <v>1250.0000000000005</v>
      </c>
      <c r="G26">
        <f t="shared" si="1"/>
        <v>416.66666666666714</v>
      </c>
      <c r="H26">
        <f t="shared" si="2"/>
        <v>833.33333333333337</v>
      </c>
      <c r="I26">
        <f t="shared" si="3"/>
        <v>82500.000000000102</v>
      </c>
      <c r="T26">
        <v>20</v>
      </c>
      <c r="U26">
        <f t="shared" si="5"/>
        <v>3291.4440624999806</v>
      </c>
      <c r="V26">
        <f t="shared" si="6"/>
        <v>791.44406249998076</v>
      </c>
      <c r="W26">
        <f t="shared" si="7"/>
        <v>2500</v>
      </c>
      <c r="X26">
        <f t="shared" si="8"/>
        <v>50000</v>
      </c>
    </row>
    <row r="27" spans="5:31" x14ac:dyDescent="0.25">
      <c r="E27">
        <v>22</v>
      </c>
      <c r="F27">
        <f t="shared" si="0"/>
        <v>1245.8333333333339</v>
      </c>
      <c r="G27">
        <f t="shared" si="1"/>
        <v>412.50000000000051</v>
      </c>
      <c r="H27">
        <f t="shared" si="2"/>
        <v>833.33333333333337</v>
      </c>
      <c r="I27">
        <f t="shared" si="3"/>
        <v>81666.666666666773</v>
      </c>
      <c r="T27">
        <v>21</v>
      </c>
      <c r="U27">
        <f t="shared" si="5"/>
        <v>3253.7562499999817</v>
      </c>
      <c r="V27">
        <f t="shared" si="6"/>
        <v>753.75624999998172</v>
      </c>
      <c r="W27">
        <f t="shared" si="7"/>
        <v>2500</v>
      </c>
      <c r="X27">
        <f t="shared" si="8"/>
        <v>47500</v>
      </c>
    </row>
    <row r="28" spans="5:31" x14ac:dyDescent="0.25">
      <c r="E28">
        <v>23</v>
      </c>
      <c r="F28">
        <f t="shared" si="0"/>
        <v>1241.6666666666672</v>
      </c>
      <c r="G28">
        <f t="shared" si="1"/>
        <v>408.33333333333388</v>
      </c>
      <c r="H28">
        <f t="shared" si="2"/>
        <v>833.33333333333337</v>
      </c>
      <c r="I28">
        <f t="shared" si="3"/>
        <v>80833.333333333445</v>
      </c>
      <c r="T28">
        <v>22</v>
      </c>
      <c r="U28">
        <f t="shared" si="5"/>
        <v>3216.0684374999828</v>
      </c>
      <c r="V28">
        <f t="shared" si="6"/>
        <v>716.06843749998256</v>
      </c>
      <c r="W28">
        <f t="shared" si="7"/>
        <v>2500</v>
      </c>
      <c r="X28">
        <f t="shared" si="8"/>
        <v>45000</v>
      </c>
    </row>
    <row r="29" spans="5:31" x14ac:dyDescent="0.25">
      <c r="E29">
        <v>24</v>
      </c>
      <c r="F29">
        <f t="shared" si="0"/>
        <v>1237.5000000000005</v>
      </c>
      <c r="G29">
        <f t="shared" si="1"/>
        <v>404.1666666666672</v>
      </c>
      <c r="H29">
        <f t="shared" si="2"/>
        <v>833.33333333333337</v>
      </c>
      <c r="I29">
        <f t="shared" si="3"/>
        <v>80000.000000000116</v>
      </c>
      <c r="T29">
        <v>23</v>
      </c>
      <c r="U29">
        <f t="shared" si="5"/>
        <v>3178.3806249999834</v>
      </c>
      <c r="V29">
        <f t="shared" si="6"/>
        <v>678.38062499998352</v>
      </c>
      <c r="W29">
        <f t="shared" si="7"/>
        <v>2500</v>
      </c>
      <c r="X29">
        <f t="shared" si="8"/>
        <v>42500</v>
      </c>
    </row>
    <row r="30" spans="5:31" x14ac:dyDescent="0.25">
      <c r="E30">
        <v>25</v>
      </c>
      <c r="F30">
        <f t="shared" si="0"/>
        <v>1233.3333333333339</v>
      </c>
      <c r="G30">
        <f t="shared" si="1"/>
        <v>400.00000000000051</v>
      </c>
      <c r="H30">
        <f t="shared" si="2"/>
        <v>833.33333333333337</v>
      </c>
      <c r="I30">
        <f t="shared" si="3"/>
        <v>79166.666666666788</v>
      </c>
      <c r="T30">
        <v>24</v>
      </c>
      <c r="U30">
        <f t="shared" si="5"/>
        <v>3140.6928124999845</v>
      </c>
      <c r="V30">
        <f t="shared" si="6"/>
        <v>640.69281249998448</v>
      </c>
      <c r="W30">
        <f t="shared" si="7"/>
        <v>2500</v>
      </c>
      <c r="X30">
        <f t="shared" si="8"/>
        <v>40000</v>
      </c>
    </row>
    <row r="31" spans="5:31" x14ac:dyDescent="0.25">
      <c r="E31">
        <v>26</v>
      </c>
      <c r="F31">
        <f t="shared" si="0"/>
        <v>1229.1666666666674</v>
      </c>
      <c r="G31">
        <f t="shared" si="1"/>
        <v>395.83333333333394</v>
      </c>
      <c r="H31">
        <f t="shared" si="2"/>
        <v>833.33333333333337</v>
      </c>
      <c r="I31">
        <f t="shared" si="3"/>
        <v>78333.333333333459</v>
      </c>
      <c r="T31">
        <v>25</v>
      </c>
      <c r="U31">
        <f t="shared" si="5"/>
        <v>3103.0049999999856</v>
      </c>
      <c r="V31">
        <f t="shared" si="6"/>
        <v>603.00499999998533</v>
      </c>
      <c r="W31">
        <f t="shared" si="7"/>
        <v>2500</v>
      </c>
      <c r="X31">
        <f t="shared" si="8"/>
        <v>37500</v>
      </c>
    </row>
    <row r="32" spans="5:31" x14ac:dyDescent="0.25">
      <c r="E32">
        <v>27</v>
      </c>
      <c r="F32">
        <f t="shared" si="0"/>
        <v>1225.0000000000007</v>
      </c>
      <c r="G32">
        <f t="shared" si="1"/>
        <v>391.66666666666725</v>
      </c>
      <c r="H32">
        <f t="shared" si="2"/>
        <v>833.33333333333337</v>
      </c>
      <c r="I32">
        <f t="shared" si="3"/>
        <v>77500.000000000131</v>
      </c>
      <c r="T32">
        <v>26</v>
      </c>
      <c r="U32">
        <f t="shared" si="5"/>
        <v>3065.3171874999862</v>
      </c>
      <c r="V32">
        <f t="shared" si="6"/>
        <v>565.31718749998629</v>
      </c>
      <c r="W32">
        <f t="shared" si="7"/>
        <v>2500</v>
      </c>
      <c r="X32">
        <f t="shared" si="8"/>
        <v>35000</v>
      </c>
    </row>
    <row r="33" spans="5:24" x14ac:dyDescent="0.25">
      <c r="E33">
        <v>28</v>
      </c>
      <c r="F33">
        <f t="shared" si="0"/>
        <v>1220.8333333333339</v>
      </c>
      <c r="G33">
        <f t="shared" si="1"/>
        <v>387.50000000000063</v>
      </c>
      <c r="H33">
        <f t="shared" si="2"/>
        <v>833.33333333333337</v>
      </c>
      <c r="I33">
        <f t="shared" si="3"/>
        <v>76666.666666666802</v>
      </c>
      <c r="T33">
        <v>27</v>
      </c>
      <c r="U33">
        <f t="shared" si="5"/>
        <v>3027.6293749999872</v>
      </c>
      <c r="V33">
        <f t="shared" si="6"/>
        <v>527.62937499998714</v>
      </c>
      <c r="W33">
        <f t="shared" si="7"/>
        <v>2500</v>
      </c>
      <c r="X33">
        <f t="shared" si="8"/>
        <v>32500</v>
      </c>
    </row>
    <row r="34" spans="5:24" x14ac:dyDescent="0.25">
      <c r="E34">
        <v>29</v>
      </c>
      <c r="F34">
        <f t="shared" si="0"/>
        <v>1216.6666666666674</v>
      </c>
      <c r="G34">
        <f t="shared" si="1"/>
        <v>383.333333333334</v>
      </c>
      <c r="H34">
        <f t="shared" si="2"/>
        <v>833.33333333333337</v>
      </c>
      <c r="I34">
        <f t="shared" si="3"/>
        <v>75833.333333333474</v>
      </c>
      <c r="T34">
        <v>28</v>
      </c>
      <c r="U34">
        <f t="shared" si="5"/>
        <v>2989.9415624999883</v>
      </c>
      <c r="V34">
        <f t="shared" si="6"/>
        <v>489.94156249998809</v>
      </c>
      <c r="W34">
        <f t="shared" si="7"/>
        <v>2500</v>
      </c>
      <c r="X34">
        <f t="shared" si="8"/>
        <v>30000</v>
      </c>
    </row>
    <row r="35" spans="5:24" x14ac:dyDescent="0.25">
      <c r="E35">
        <v>30</v>
      </c>
      <c r="F35">
        <f t="shared" si="0"/>
        <v>1212.5000000000007</v>
      </c>
      <c r="G35">
        <f t="shared" si="1"/>
        <v>379.16666666666737</v>
      </c>
      <c r="H35">
        <f t="shared" si="2"/>
        <v>833.33333333333337</v>
      </c>
      <c r="I35">
        <f t="shared" si="3"/>
        <v>75000.000000000146</v>
      </c>
      <c r="T35">
        <v>29</v>
      </c>
      <c r="U35">
        <f t="shared" si="5"/>
        <v>2952.2537499999889</v>
      </c>
      <c r="V35">
        <f t="shared" si="6"/>
        <v>452.253749999989</v>
      </c>
      <c r="W35">
        <f t="shared" si="7"/>
        <v>2500</v>
      </c>
      <c r="X35">
        <f t="shared" si="8"/>
        <v>27500</v>
      </c>
    </row>
    <row r="36" spans="5:24" x14ac:dyDescent="0.25">
      <c r="E36">
        <v>31</v>
      </c>
      <c r="F36">
        <f t="shared" si="0"/>
        <v>1208.3333333333339</v>
      </c>
      <c r="G36">
        <f t="shared" si="1"/>
        <v>375.00000000000068</v>
      </c>
      <c r="H36">
        <f t="shared" si="2"/>
        <v>833.33333333333337</v>
      </c>
      <c r="I36">
        <f t="shared" si="3"/>
        <v>74166.666666666817</v>
      </c>
      <c r="T36">
        <v>30</v>
      </c>
      <c r="U36">
        <f t="shared" si="5"/>
        <v>2914.56593749999</v>
      </c>
      <c r="V36">
        <f t="shared" si="6"/>
        <v>414.56593749998996</v>
      </c>
      <c r="W36">
        <f t="shared" si="7"/>
        <v>2500</v>
      </c>
      <c r="X36">
        <f t="shared" si="8"/>
        <v>25000</v>
      </c>
    </row>
    <row r="37" spans="5:24" x14ac:dyDescent="0.25">
      <c r="E37">
        <v>32</v>
      </c>
      <c r="F37">
        <f t="shared" si="0"/>
        <v>1204.1666666666674</v>
      </c>
      <c r="G37">
        <f t="shared" si="1"/>
        <v>370.83333333333411</v>
      </c>
      <c r="H37">
        <f t="shared" si="2"/>
        <v>833.33333333333337</v>
      </c>
      <c r="I37">
        <f t="shared" si="3"/>
        <v>73333.333333333489</v>
      </c>
      <c r="T37">
        <v>31</v>
      </c>
      <c r="U37">
        <f t="shared" si="5"/>
        <v>2876.8781249999911</v>
      </c>
      <c r="V37">
        <f t="shared" si="6"/>
        <v>376.87812499999086</v>
      </c>
      <c r="W37">
        <f t="shared" si="7"/>
        <v>2500</v>
      </c>
      <c r="X37">
        <f t="shared" si="8"/>
        <v>22500</v>
      </c>
    </row>
    <row r="38" spans="5:24" x14ac:dyDescent="0.25">
      <c r="E38">
        <v>33</v>
      </c>
      <c r="F38">
        <f t="shared" si="0"/>
        <v>1200.0000000000009</v>
      </c>
      <c r="G38">
        <f t="shared" si="1"/>
        <v>366.66666666666742</v>
      </c>
      <c r="H38">
        <f t="shared" si="2"/>
        <v>833.33333333333337</v>
      </c>
      <c r="I38">
        <f t="shared" si="3"/>
        <v>72500.00000000016</v>
      </c>
      <c r="T38">
        <v>32</v>
      </c>
      <c r="U38">
        <f t="shared" si="5"/>
        <v>2839.1903124999917</v>
      </c>
      <c r="V38">
        <f t="shared" si="6"/>
        <v>339.19031249999176</v>
      </c>
      <c r="W38">
        <f t="shared" si="7"/>
        <v>2500</v>
      </c>
      <c r="X38">
        <f t="shared" si="8"/>
        <v>20000</v>
      </c>
    </row>
    <row r="39" spans="5:24" x14ac:dyDescent="0.25">
      <c r="E39">
        <v>34</v>
      </c>
      <c r="F39">
        <f t="shared" si="0"/>
        <v>1195.8333333333342</v>
      </c>
      <c r="G39">
        <f t="shared" si="1"/>
        <v>362.50000000000074</v>
      </c>
      <c r="H39">
        <f t="shared" si="2"/>
        <v>833.33333333333337</v>
      </c>
      <c r="I39">
        <f t="shared" si="3"/>
        <v>71666.666666666832</v>
      </c>
      <c r="T39">
        <v>33</v>
      </c>
      <c r="U39">
        <f t="shared" si="5"/>
        <v>2801.5024999999928</v>
      </c>
      <c r="V39">
        <f t="shared" si="6"/>
        <v>301.50249999999266</v>
      </c>
      <c r="W39">
        <f t="shared" si="7"/>
        <v>2500</v>
      </c>
      <c r="X39">
        <f t="shared" si="8"/>
        <v>17500</v>
      </c>
    </row>
    <row r="40" spans="5:24" x14ac:dyDescent="0.25">
      <c r="E40">
        <v>35</v>
      </c>
      <c r="F40">
        <f t="shared" si="0"/>
        <v>1191.6666666666674</v>
      </c>
      <c r="G40">
        <f t="shared" si="1"/>
        <v>358.33333333333417</v>
      </c>
      <c r="H40">
        <f t="shared" si="2"/>
        <v>833.33333333333337</v>
      </c>
      <c r="I40">
        <f t="shared" si="3"/>
        <v>70833.333333333503</v>
      </c>
      <c r="T40">
        <v>34</v>
      </c>
      <c r="U40">
        <f t="shared" si="5"/>
        <v>2763.8146874999934</v>
      </c>
      <c r="V40">
        <f t="shared" si="6"/>
        <v>263.81468749999357</v>
      </c>
      <c r="W40">
        <f t="shared" si="7"/>
        <v>2500</v>
      </c>
      <c r="X40">
        <f t="shared" si="8"/>
        <v>15000</v>
      </c>
    </row>
    <row r="41" spans="5:24" x14ac:dyDescent="0.25">
      <c r="E41">
        <v>36</v>
      </c>
      <c r="F41">
        <f t="shared" si="0"/>
        <v>1187.5000000000009</v>
      </c>
      <c r="G41">
        <f t="shared" si="1"/>
        <v>354.16666666666748</v>
      </c>
      <c r="H41">
        <f t="shared" si="2"/>
        <v>833.33333333333337</v>
      </c>
      <c r="I41">
        <f t="shared" si="3"/>
        <v>70000.000000000175</v>
      </c>
      <c r="T41">
        <v>35</v>
      </c>
      <c r="U41">
        <f t="shared" si="5"/>
        <v>2726.1268749999945</v>
      </c>
      <c r="V41">
        <f t="shared" si="6"/>
        <v>226.1268749999945</v>
      </c>
      <c r="W41">
        <f t="shared" si="7"/>
        <v>2500</v>
      </c>
      <c r="X41">
        <f t="shared" si="8"/>
        <v>12500</v>
      </c>
    </row>
    <row r="42" spans="5:24" x14ac:dyDescent="0.25">
      <c r="E42">
        <v>37</v>
      </c>
      <c r="F42">
        <f t="shared" si="0"/>
        <v>1183.3333333333342</v>
      </c>
      <c r="G42">
        <f t="shared" si="1"/>
        <v>350.00000000000085</v>
      </c>
      <c r="H42">
        <f t="shared" si="2"/>
        <v>833.33333333333337</v>
      </c>
      <c r="I42">
        <f t="shared" si="3"/>
        <v>69166.666666666846</v>
      </c>
      <c r="T42">
        <v>36</v>
      </c>
      <c r="U42">
        <f t="shared" si="5"/>
        <v>2688.4390624999955</v>
      </c>
      <c r="V42">
        <f t="shared" si="6"/>
        <v>188.43906249999543</v>
      </c>
      <c r="W42">
        <f t="shared" si="7"/>
        <v>2500</v>
      </c>
      <c r="X42">
        <f t="shared" si="8"/>
        <v>10000</v>
      </c>
    </row>
    <row r="43" spans="5:24" x14ac:dyDescent="0.25">
      <c r="E43">
        <v>38</v>
      </c>
      <c r="F43">
        <f t="shared" si="0"/>
        <v>1179.1666666666677</v>
      </c>
      <c r="G43">
        <f t="shared" si="1"/>
        <v>345.83333333333422</v>
      </c>
      <c r="H43">
        <f t="shared" si="2"/>
        <v>833.33333333333337</v>
      </c>
      <c r="I43">
        <f t="shared" si="3"/>
        <v>68333.333333333518</v>
      </c>
      <c r="T43">
        <v>37</v>
      </c>
      <c r="U43">
        <f t="shared" si="5"/>
        <v>2650.7512499999962</v>
      </c>
      <c r="V43">
        <f t="shared" si="6"/>
        <v>150.75124999999633</v>
      </c>
      <c r="W43">
        <f t="shared" si="7"/>
        <v>2500</v>
      </c>
      <c r="X43">
        <f t="shared" si="8"/>
        <v>7500</v>
      </c>
    </row>
    <row r="44" spans="5:24" x14ac:dyDescent="0.25">
      <c r="E44">
        <v>39</v>
      </c>
      <c r="F44">
        <f t="shared" si="0"/>
        <v>1175.0000000000009</v>
      </c>
      <c r="G44">
        <f t="shared" si="1"/>
        <v>341.6666666666676</v>
      </c>
      <c r="H44">
        <f t="shared" si="2"/>
        <v>833.33333333333337</v>
      </c>
      <c r="I44">
        <f t="shared" si="3"/>
        <v>67500.000000000189</v>
      </c>
      <c r="T44">
        <v>38</v>
      </c>
      <c r="U44">
        <f t="shared" si="5"/>
        <v>2613.0634374999972</v>
      </c>
      <c r="V44">
        <f t="shared" si="6"/>
        <v>113.06343749999725</v>
      </c>
      <c r="W44">
        <f t="shared" si="7"/>
        <v>2500</v>
      </c>
      <c r="X44">
        <f t="shared" si="8"/>
        <v>5000</v>
      </c>
    </row>
    <row r="45" spans="5:24" x14ac:dyDescent="0.25">
      <c r="E45">
        <v>40</v>
      </c>
      <c r="F45">
        <f t="shared" si="0"/>
        <v>1170.8333333333344</v>
      </c>
      <c r="G45">
        <f t="shared" si="1"/>
        <v>337.50000000000097</v>
      </c>
      <c r="H45">
        <f t="shared" si="2"/>
        <v>833.33333333333337</v>
      </c>
      <c r="I45">
        <f t="shared" si="3"/>
        <v>66666.666666666861</v>
      </c>
      <c r="T45">
        <v>39</v>
      </c>
      <c r="U45">
        <f t="shared" si="5"/>
        <v>2575.3756249999983</v>
      </c>
      <c r="V45">
        <f t="shared" si="6"/>
        <v>75.375624999998166</v>
      </c>
      <c r="W45">
        <f t="shared" si="7"/>
        <v>2500</v>
      </c>
      <c r="X45">
        <f t="shared" si="8"/>
        <v>2500</v>
      </c>
    </row>
    <row r="46" spans="5:24" x14ac:dyDescent="0.25">
      <c r="E46">
        <v>41</v>
      </c>
      <c r="F46">
        <f t="shared" si="0"/>
        <v>1166.6666666666677</v>
      </c>
      <c r="G46">
        <f t="shared" si="1"/>
        <v>333.33333333333428</v>
      </c>
      <c r="H46">
        <f t="shared" si="2"/>
        <v>833.33333333333337</v>
      </c>
      <c r="I46">
        <f t="shared" si="3"/>
        <v>65833.333333333532</v>
      </c>
      <c r="T46">
        <v>40</v>
      </c>
      <c r="U46">
        <f t="shared" si="5"/>
        <v>2537.6878124999989</v>
      </c>
      <c r="V46">
        <f t="shared" si="6"/>
        <v>37.687812499999083</v>
      </c>
      <c r="W46">
        <f t="shared" si="7"/>
        <v>2500</v>
      </c>
      <c r="X46">
        <f t="shared" si="8"/>
        <v>0</v>
      </c>
    </row>
    <row r="47" spans="5:24" x14ac:dyDescent="0.25">
      <c r="E47">
        <v>42</v>
      </c>
      <c r="F47">
        <f t="shared" si="0"/>
        <v>1162.5000000000009</v>
      </c>
      <c r="G47">
        <f t="shared" si="1"/>
        <v>329.16666666666765</v>
      </c>
      <c r="H47">
        <f t="shared" si="2"/>
        <v>833.33333333333337</v>
      </c>
      <c r="I47">
        <f t="shared" si="3"/>
        <v>65000.000000000196</v>
      </c>
    </row>
    <row r="48" spans="5:24" x14ac:dyDescent="0.25">
      <c r="E48">
        <v>43</v>
      </c>
      <c r="F48">
        <f t="shared" si="0"/>
        <v>1158.3333333333344</v>
      </c>
      <c r="G48">
        <f t="shared" si="1"/>
        <v>325.00000000000097</v>
      </c>
      <c r="H48">
        <f t="shared" si="2"/>
        <v>833.33333333333337</v>
      </c>
      <c r="I48">
        <f t="shared" si="3"/>
        <v>64166.666666666861</v>
      </c>
    </row>
    <row r="49" spans="5:9" x14ac:dyDescent="0.25">
      <c r="E49">
        <v>44</v>
      </c>
      <c r="F49">
        <f t="shared" si="0"/>
        <v>1154.1666666666677</v>
      </c>
      <c r="G49">
        <f t="shared" si="1"/>
        <v>320.83333333333428</v>
      </c>
      <c r="H49">
        <f t="shared" si="2"/>
        <v>833.33333333333337</v>
      </c>
      <c r="I49">
        <f t="shared" si="3"/>
        <v>63333.333333333525</v>
      </c>
    </row>
    <row r="50" spans="5:9" x14ac:dyDescent="0.25">
      <c r="E50">
        <v>45</v>
      </c>
      <c r="F50">
        <f t="shared" si="0"/>
        <v>1150.0000000000009</v>
      </c>
      <c r="G50">
        <f t="shared" si="1"/>
        <v>316.6666666666676</v>
      </c>
      <c r="H50">
        <f t="shared" si="2"/>
        <v>833.33333333333337</v>
      </c>
      <c r="I50">
        <f t="shared" si="3"/>
        <v>62500.000000000189</v>
      </c>
    </row>
    <row r="51" spans="5:9" x14ac:dyDescent="0.25">
      <c r="E51">
        <v>46</v>
      </c>
      <c r="F51">
        <f t="shared" si="0"/>
        <v>1145.8333333333344</v>
      </c>
      <c r="G51">
        <f t="shared" si="1"/>
        <v>312.50000000000097</v>
      </c>
      <c r="H51">
        <f t="shared" si="2"/>
        <v>833.33333333333337</v>
      </c>
      <c r="I51">
        <f t="shared" si="3"/>
        <v>61666.666666666853</v>
      </c>
    </row>
    <row r="52" spans="5:9" x14ac:dyDescent="0.25">
      <c r="E52">
        <v>47</v>
      </c>
      <c r="F52">
        <f t="shared" si="0"/>
        <v>1141.6666666666677</v>
      </c>
      <c r="G52">
        <f t="shared" si="1"/>
        <v>308.33333333333422</v>
      </c>
      <c r="H52">
        <f t="shared" si="2"/>
        <v>833.33333333333337</v>
      </c>
      <c r="I52">
        <f t="shared" si="3"/>
        <v>60833.333333333518</v>
      </c>
    </row>
    <row r="53" spans="5:9" x14ac:dyDescent="0.25">
      <c r="E53">
        <v>48</v>
      </c>
      <c r="F53">
        <f t="shared" si="0"/>
        <v>1137.5000000000009</v>
      </c>
      <c r="G53">
        <f t="shared" si="1"/>
        <v>304.1666666666676</v>
      </c>
      <c r="H53">
        <f t="shared" si="2"/>
        <v>833.33333333333337</v>
      </c>
      <c r="I53">
        <f t="shared" si="3"/>
        <v>60000.000000000182</v>
      </c>
    </row>
    <row r="54" spans="5:9" x14ac:dyDescent="0.25">
      <c r="E54">
        <v>49</v>
      </c>
      <c r="F54">
        <f t="shared" si="0"/>
        <v>1133.3333333333344</v>
      </c>
      <c r="G54">
        <f t="shared" si="1"/>
        <v>300.00000000000091</v>
      </c>
      <c r="H54">
        <f t="shared" si="2"/>
        <v>833.33333333333337</v>
      </c>
      <c r="I54">
        <f t="shared" si="3"/>
        <v>59166.666666666846</v>
      </c>
    </row>
    <row r="55" spans="5:9" x14ac:dyDescent="0.25">
      <c r="E55">
        <v>50</v>
      </c>
      <c r="F55">
        <f t="shared" si="0"/>
        <v>1129.1666666666677</v>
      </c>
      <c r="G55">
        <f t="shared" si="1"/>
        <v>295.83333333333422</v>
      </c>
      <c r="H55">
        <f t="shared" si="2"/>
        <v>833.33333333333337</v>
      </c>
      <c r="I55">
        <f t="shared" si="3"/>
        <v>58333.33333333351</v>
      </c>
    </row>
    <row r="56" spans="5:9" x14ac:dyDescent="0.25">
      <c r="E56">
        <v>51</v>
      </c>
      <c r="F56">
        <f t="shared" si="0"/>
        <v>1125.0000000000009</v>
      </c>
      <c r="G56">
        <f t="shared" si="1"/>
        <v>291.66666666666754</v>
      </c>
      <c r="H56">
        <f t="shared" si="2"/>
        <v>833.33333333333337</v>
      </c>
      <c r="I56">
        <f t="shared" si="3"/>
        <v>57500.000000000175</v>
      </c>
    </row>
    <row r="57" spans="5:9" x14ac:dyDescent="0.25">
      <c r="E57">
        <v>52</v>
      </c>
      <c r="F57">
        <f t="shared" si="0"/>
        <v>1120.8333333333342</v>
      </c>
      <c r="G57">
        <f t="shared" si="1"/>
        <v>287.50000000000085</v>
      </c>
      <c r="H57">
        <f t="shared" si="2"/>
        <v>833.33333333333337</v>
      </c>
      <c r="I57">
        <f t="shared" si="3"/>
        <v>56666.666666666839</v>
      </c>
    </row>
    <row r="58" spans="5:9" x14ac:dyDescent="0.25">
      <c r="E58">
        <v>53</v>
      </c>
      <c r="F58">
        <f t="shared" si="0"/>
        <v>1116.6666666666674</v>
      </c>
      <c r="G58">
        <f t="shared" si="1"/>
        <v>283.33333333333417</v>
      </c>
      <c r="H58">
        <f t="shared" si="2"/>
        <v>833.33333333333337</v>
      </c>
      <c r="I58">
        <f t="shared" si="3"/>
        <v>55833.333333333503</v>
      </c>
    </row>
    <row r="59" spans="5:9" x14ac:dyDescent="0.25">
      <c r="E59">
        <v>54</v>
      </c>
      <c r="F59">
        <f t="shared" si="0"/>
        <v>1112.5000000000009</v>
      </c>
      <c r="G59">
        <f t="shared" si="1"/>
        <v>279.16666666666748</v>
      </c>
      <c r="H59">
        <f t="shared" si="2"/>
        <v>833.33333333333337</v>
      </c>
      <c r="I59">
        <f t="shared" si="3"/>
        <v>55000.000000000167</v>
      </c>
    </row>
    <row r="60" spans="5:9" x14ac:dyDescent="0.25">
      <c r="E60">
        <v>55</v>
      </c>
      <c r="F60">
        <f t="shared" si="0"/>
        <v>1108.3333333333342</v>
      </c>
      <c r="G60">
        <f t="shared" si="1"/>
        <v>275.00000000000085</v>
      </c>
      <c r="H60">
        <f t="shared" si="2"/>
        <v>833.33333333333337</v>
      </c>
      <c r="I60">
        <f t="shared" si="3"/>
        <v>54166.666666666832</v>
      </c>
    </row>
    <row r="61" spans="5:9" x14ac:dyDescent="0.25">
      <c r="E61">
        <v>56</v>
      </c>
      <c r="F61">
        <f t="shared" si="0"/>
        <v>1104.1666666666674</v>
      </c>
      <c r="G61">
        <f t="shared" si="1"/>
        <v>270.83333333333411</v>
      </c>
      <c r="H61">
        <f t="shared" si="2"/>
        <v>833.33333333333337</v>
      </c>
      <c r="I61">
        <f t="shared" si="3"/>
        <v>53333.333333333496</v>
      </c>
    </row>
    <row r="62" spans="5:9" x14ac:dyDescent="0.25">
      <c r="E62">
        <v>57</v>
      </c>
      <c r="F62">
        <f t="shared" si="0"/>
        <v>1100.0000000000009</v>
      </c>
      <c r="G62">
        <f t="shared" si="1"/>
        <v>266.66666666666748</v>
      </c>
      <c r="H62">
        <f t="shared" si="2"/>
        <v>833.33333333333337</v>
      </c>
      <c r="I62">
        <f t="shared" si="3"/>
        <v>52500.00000000016</v>
      </c>
    </row>
    <row r="63" spans="5:9" x14ac:dyDescent="0.25">
      <c r="E63">
        <v>58</v>
      </c>
      <c r="F63">
        <f t="shared" si="0"/>
        <v>1095.8333333333342</v>
      </c>
      <c r="G63">
        <f t="shared" si="1"/>
        <v>262.5000000000008</v>
      </c>
      <c r="H63">
        <f t="shared" si="2"/>
        <v>833.33333333333337</v>
      </c>
      <c r="I63">
        <f t="shared" si="3"/>
        <v>51666.666666666824</v>
      </c>
    </row>
    <row r="64" spans="5:9" x14ac:dyDescent="0.25">
      <c r="E64">
        <v>59</v>
      </c>
      <c r="F64">
        <f t="shared" si="0"/>
        <v>1091.6666666666674</v>
      </c>
      <c r="G64">
        <f t="shared" si="1"/>
        <v>258.33333333333411</v>
      </c>
      <c r="H64">
        <f t="shared" si="2"/>
        <v>833.33333333333337</v>
      </c>
      <c r="I64">
        <f t="shared" si="3"/>
        <v>50833.333333333489</v>
      </c>
    </row>
    <row r="65" spans="5:9" x14ac:dyDescent="0.25">
      <c r="E65">
        <v>60</v>
      </c>
      <c r="F65">
        <f t="shared" si="0"/>
        <v>1087.5000000000009</v>
      </c>
      <c r="G65">
        <f t="shared" si="1"/>
        <v>254.16666666666742</v>
      </c>
      <c r="H65">
        <f t="shared" si="2"/>
        <v>833.33333333333337</v>
      </c>
      <c r="I65">
        <f t="shared" si="3"/>
        <v>50000.000000000153</v>
      </c>
    </row>
    <row r="66" spans="5:9" x14ac:dyDescent="0.25">
      <c r="E66">
        <v>61</v>
      </c>
      <c r="F66">
        <f t="shared" si="0"/>
        <v>1083.3333333333342</v>
      </c>
      <c r="G66">
        <f t="shared" si="1"/>
        <v>250.00000000000077</v>
      </c>
      <c r="H66">
        <f t="shared" si="2"/>
        <v>833.33333333333337</v>
      </c>
      <c r="I66">
        <f t="shared" si="3"/>
        <v>49166.666666666817</v>
      </c>
    </row>
    <row r="67" spans="5:9" x14ac:dyDescent="0.25">
      <c r="E67">
        <v>62</v>
      </c>
      <c r="F67">
        <f t="shared" si="0"/>
        <v>1079.1666666666674</v>
      </c>
      <c r="G67">
        <f t="shared" si="1"/>
        <v>245.83333333333408</v>
      </c>
      <c r="H67">
        <f t="shared" si="2"/>
        <v>833.33333333333337</v>
      </c>
      <c r="I67">
        <f t="shared" si="3"/>
        <v>48333.333333333481</v>
      </c>
    </row>
    <row r="68" spans="5:9" x14ac:dyDescent="0.25">
      <c r="E68">
        <v>63</v>
      </c>
      <c r="F68">
        <f t="shared" si="0"/>
        <v>1075.0000000000007</v>
      </c>
      <c r="G68">
        <f t="shared" si="1"/>
        <v>241.6666666666674</v>
      </c>
      <c r="H68">
        <f t="shared" si="2"/>
        <v>833.33333333333337</v>
      </c>
      <c r="I68">
        <f t="shared" si="3"/>
        <v>47500.000000000146</v>
      </c>
    </row>
    <row r="69" spans="5:9" x14ac:dyDescent="0.25">
      <c r="E69">
        <v>64</v>
      </c>
      <c r="F69">
        <f t="shared" si="0"/>
        <v>1070.8333333333342</v>
      </c>
      <c r="G69">
        <f t="shared" si="1"/>
        <v>237.50000000000071</v>
      </c>
      <c r="H69">
        <f t="shared" si="2"/>
        <v>833.33333333333337</v>
      </c>
      <c r="I69">
        <f t="shared" si="3"/>
        <v>46666.66666666681</v>
      </c>
    </row>
    <row r="70" spans="5:9" x14ac:dyDescent="0.25">
      <c r="E70">
        <v>65</v>
      </c>
      <c r="F70">
        <f t="shared" si="0"/>
        <v>1066.6666666666674</v>
      </c>
      <c r="G70">
        <f t="shared" si="1"/>
        <v>233.33333333333405</v>
      </c>
      <c r="H70">
        <f t="shared" si="2"/>
        <v>833.33333333333337</v>
      </c>
      <c r="I70">
        <f t="shared" si="3"/>
        <v>45833.333333333474</v>
      </c>
    </row>
    <row r="71" spans="5:9" x14ac:dyDescent="0.25">
      <c r="E71">
        <v>66</v>
      </c>
      <c r="F71">
        <f t="shared" si="0"/>
        <v>1062.5000000000007</v>
      </c>
      <c r="G71">
        <f t="shared" si="1"/>
        <v>229.16666666666734</v>
      </c>
      <c r="H71">
        <f t="shared" si="2"/>
        <v>833.33333333333337</v>
      </c>
      <c r="I71">
        <f t="shared" si="3"/>
        <v>45000.000000000138</v>
      </c>
    </row>
    <row r="72" spans="5:9" x14ac:dyDescent="0.25">
      <c r="E72">
        <v>67</v>
      </c>
      <c r="F72">
        <f t="shared" ref="F72:F126" si="11">G72+H72</f>
        <v>1058.3333333333339</v>
      </c>
      <c r="G72">
        <f t="shared" ref="G72:G126" si="12">I71*0.06/12</f>
        <v>225.00000000000068</v>
      </c>
      <c r="H72">
        <f t="shared" ref="H72:H126" si="13">H71</f>
        <v>833.33333333333337</v>
      </c>
      <c r="I72">
        <f t="shared" ref="I72:I126" si="14">I71-H72</f>
        <v>44166.666666666802</v>
      </c>
    </row>
    <row r="73" spans="5:9" x14ac:dyDescent="0.25">
      <c r="E73">
        <v>68</v>
      </c>
      <c r="F73">
        <f t="shared" si="11"/>
        <v>1054.1666666666674</v>
      </c>
      <c r="G73">
        <f t="shared" si="12"/>
        <v>220.83333333333402</v>
      </c>
      <c r="H73">
        <f t="shared" si="13"/>
        <v>833.33333333333337</v>
      </c>
      <c r="I73">
        <f t="shared" si="14"/>
        <v>43333.333333333467</v>
      </c>
    </row>
    <row r="74" spans="5:9" x14ac:dyDescent="0.25">
      <c r="E74">
        <v>69</v>
      </c>
      <c r="F74">
        <f t="shared" si="11"/>
        <v>1050.0000000000007</v>
      </c>
      <c r="G74">
        <f t="shared" si="12"/>
        <v>216.66666666666731</v>
      </c>
      <c r="H74">
        <f t="shared" si="13"/>
        <v>833.33333333333337</v>
      </c>
      <c r="I74">
        <f t="shared" si="14"/>
        <v>42500.000000000131</v>
      </c>
    </row>
    <row r="75" spans="5:9" x14ac:dyDescent="0.25">
      <c r="E75">
        <v>70</v>
      </c>
      <c r="F75">
        <f t="shared" si="11"/>
        <v>1045.8333333333339</v>
      </c>
      <c r="G75">
        <f t="shared" si="12"/>
        <v>212.50000000000065</v>
      </c>
      <c r="H75">
        <f t="shared" si="13"/>
        <v>833.33333333333337</v>
      </c>
      <c r="I75">
        <f t="shared" si="14"/>
        <v>41666.666666666795</v>
      </c>
    </row>
    <row r="76" spans="5:9" x14ac:dyDescent="0.25">
      <c r="E76">
        <v>71</v>
      </c>
      <c r="F76">
        <f t="shared" si="11"/>
        <v>1041.6666666666674</v>
      </c>
      <c r="G76">
        <f t="shared" si="12"/>
        <v>208.33333333333397</v>
      </c>
      <c r="H76">
        <f t="shared" si="13"/>
        <v>833.33333333333337</v>
      </c>
      <c r="I76">
        <f t="shared" si="14"/>
        <v>40833.333333333459</v>
      </c>
    </row>
    <row r="77" spans="5:9" x14ac:dyDescent="0.25">
      <c r="E77">
        <v>72</v>
      </c>
      <c r="F77">
        <f t="shared" si="11"/>
        <v>1037.5000000000007</v>
      </c>
      <c r="G77">
        <f t="shared" si="12"/>
        <v>204.16666666666728</v>
      </c>
      <c r="H77">
        <f t="shared" si="13"/>
        <v>833.33333333333337</v>
      </c>
      <c r="I77">
        <f t="shared" si="14"/>
        <v>40000.000000000124</v>
      </c>
    </row>
    <row r="78" spans="5:9" x14ac:dyDescent="0.25">
      <c r="E78">
        <v>73</v>
      </c>
      <c r="F78">
        <f t="shared" si="11"/>
        <v>1033.3333333333339</v>
      </c>
      <c r="G78">
        <f t="shared" si="12"/>
        <v>200.0000000000006</v>
      </c>
      <c r="H78">
        <f t="shared" si="13"/>
        <v>833.33333333333337</v>
      </c>
      <c r="I78">
        <f t="shared" si="14"/>
        <v>39166.666666666788</v>
      </c>
    </row>
    <row r="79" spans="5:9" x14ac:dyDescent="0.25">
      <c r="E79">
        <v>74</v>
      </c>
      <c r="F79">
        <f t="shared" si="11"/>
        <v>1029.1666666666674</v>
      </c>
      <c r="G79">
        <f t="shared" si="12"/>
        <v>195.83333333333394</v>
      </c>
      <c r="H79">
        <f t="shared" si="13"/>
        <v>833.33333333333337</v>
      </c>
      <c r="I79">
        <f t="shared" si="14"/>
        <v>38333.333333333452</v>
      </c>
    </row>
    <row r="80" spans="5:9" x14ac:dyDescent="0.25">
      <c r="E80">
        <v>75</v>
      </c>
      <c r="F80">
        <f t="shared" si="11"/>
        <v>1025.0000000000007</v>
      </c>
      <c r="G80">
        <f t="shared" si="12"/>
        <v>191.66666666666723</v>
      </c>
      <c r="H80">
        <f t="shared" si="13"/>
        <v>833.33333333333337</v>
      </c>
      <c r="I80">
        <f t="shared" si="14"/>
        <v>37500.000000000116</v>
      </c>
    </row>
    <row r="81" spans="5:9" x14ac:dyDescent="0.25">
      <c r="E81">
        <v>76</v>
      </c>
      <c r="F81">
        <f t="shared" si="11"/>
        <v>1020.8333333333339</v>
      </c>
      <c r="G81">
        <f t="shared" si="12"/>
        <v>187.50000000000057</v>
      </c>
      <c r="H81">
        <f t="shared" si="13"/>
        <v>833.33333333333337</v>
      </c>
      <c r="I81">
        <f t="shared" si="14"/>
        <v>36666.666666666781</v>
      </c>
    </row>
    <row r="82" spans="5:9" x14ac:dyDescent="0.25">
      <c r="E82">
        <v>77</v>
      </c>
      <c r="F82">
        <f t="shared" si="11"/>
        <v>1016.6666666666673</v>
      </c>
      <c r="G82">
        <f t="shared" si="12"/>
        <v>183.33333333333391</v>
      </c>
      <c r="H82">
        <f t="shared" si="13"/>
        <v>833.33333333333337</v>
      </c>
      <c r="I82">
        <f t="shared" si="14"/>
        <v>35833.333333333445</v>
      </c>
    </row>
    <row r="83" spans="5:9" x14ac:dyDescent="0.25">
      <c r="E83">
        <v>78</v>
      </c>
      <c r="F83">
        <f t="shared" si="11"/>
        <v>1012.5000000000006</v>
      </c>
      <c r="G83">
        <f t="shared" si="12"/>
        <v>179.16666666666723</v>
      </c>
      <c r="H83">
        <f t="shared" si="13"/>
        <v>833.33333333333337</v>
      </c>
      <c r="I83">
        <f t="shared" si="14"/>
        <v>35000.000000000109</v>
      </c>
    </row>
    <row r="84" spans="5:9" x14ac:dyDescent="0.25">
      <c r="E84">
        <v>79</v>
      </c>
      <c r="F84">
        <f t="shared" si="11"/>
        <v>1008.3333333333339</v>
      </c>
      <c r="G84">
        <f t="shared" si="12"/>
        <v>175.00000000000054</v>
      </c>
      <c r="H84">
        <f t="shared" si="13"/>
        <v>833.33333333333337</v>
      </c>
      <c r="I84">
        <f t="shared" si="14"/>
        <v>34166.666666666773</v>
      </c>
    </row>
    <row r="85" spans="5:9" x14ac:dyDescent="0.25">
      <c r="E85">
        <v>80</v>
      </c>
      <c r="F85">
        <f t="shared" si="11"/>
        <v>1004.1666666666672</v>
      </c>
      <c r="G85">
        <f t="shared" si="12"/>
        <v>170.83333333333385</v>
      </c>
      <c r="H85">
        <f t="shared" si="13"/>
        <v>833.33333333333337</v>
      </c>
      <c r="I85">
        <f t="shared" si="14"/>
        <v>33333.333333333438</v>
      </c>
    </row>
    <row r="86" spans="5:9" x14ac:dyDescent="0.25">
      <c r="E86">
        <v>81</v>
      </c>
      <c r="F86">
        <f t="shared" si="11"/>
        <v>1000.0000000000006</v>
      </c>
      <c r="G86">
        <f t="shared" si="12"/>
        <v>166.66666666666717</v>
      </c>
      <c r="H86">
        <f t="shared" si="13"/>
        <v>833.33333333333337</v>
      </c>
      <c r="I86">
        <f t="shared" si="14"/>
        <v>32500.000000000106</v>
      </c>
    </row>
    <row r="87" spans="5:9" x14ac:dyDescent="0.25">
      <c r="E87">
        <v>82</v>
      </c>
      <c r="F87">
        <f t="shared" si="11"/>
        <v>995.83333333333394</v>
      </c>
      <c r="G87">
        <f t="shared" si="12"/>
        <v>162.50000000000054</v>
      </c>
      <c r="H87">
        <f t="shared" si="13"/>
        <v>833.33333333333337</v>
      </c>
      <c r="I87">
        <f t="shared" si="14"/>
        <v>31666.666666666773</v>
      </c>
    </row>
    <row r="88" spans="5:9" x14ac:dyDescent="0.25">
      <c r="E88">
        <v>83</v>
      </c>
      <c r="F88">
        <f t="shared" si="11"/>
        <v>991.6666666666672</v>
      </c>
      <c r="G88">
        <f t="shared" si="12"/>
        <v>158.33333333333385</v>
      </c>
      <c r="H88">
        <f t="shared" si="13"/>
        <v>833.33333333333337</v>
      </c>
      <c r="I88">
        <f t="shared" si="14"/>
        <v>30833.333333333441</v>
      </c>
    </row>
    <row r="89" spans="5:9" x14ac:dyDescent="0.25">
      <c r="E89">
        <v>84</v>
      </c>
      <c r="F89">
        <f t="shared" si="11"/>
        <v>987.50000000000057</v>
      </c>
      <c r="G89">
        <f t="shared" si="12"/>
        <v>154.1666666666672</v>
      </c>
      <c r="H89">
        <f t="shared" si="13"/>
        <v>833.33333333333337</v>
      </c>
      <c r="I89">
        <f t="shared" si="14"/>
        <v>30000.000000000109</v>
      </c>
    </row>
    <row r="90" spans="5:9" x14ac:dyDescent="0.25">
      <c r="E90">
        <v>85</v>
      </c>
      <c r="F90">
        <f t="shared" si="11"/>
        <v>983.33333333333394</v>
      </c>
      <c r="G90">
        <f t="shared" si="12"/>
        <v>150.00000000000054</v>
      </c>
      <c r="H90">
        <f t="shared" si="13"/>
        <v>833.33333333333337</v>
      </c>
      <c r="I90">
        <f t="shared" si="14"/>
        <v>29166.666666666777</v>
      </c>
    </row>
    <row r="91" spans="5:9" x14ac:dyDescent="0.25">
      <c r="E91">
        <v>86</v>
      </c>
      <c r="F91">
        <f t="shared" si="11"/>
        <v>979.1666666666672</v>
      </c>
      <c r="G91">
        <f t="shared" si="12"/>
        <v>145.83333333333388</v>
      </c>
      <c r="H91">
        <f t="shared" si="13"/>
        <v>833.33333333333337</v>
      </c>
      <c r="I91">
        <f t="shared" si="14"/>
        <v>28333.333333333445</v>
      </c>
    </row>
    <row r="92" spans="5:9" x14ac:dyDescent="0.25">
      <c r="E92">
        <v>87</v>
      </c>
      <c r="F92">
        <f t="shared" si="11"/>
        <v>975.00000000000057</v>
      </c>
      <c r="G92">
        <f t="shared" si="12"/>
        <v>141.66666666666723</v>
      </c>
      <c r="H92">
        <f t="shared" si="13"/>
        <v>833.33333333333337</v>
      </c>
      <c r="I92">
        <f t="shared" si="14"/>
        <v>27500.000000000113</v>
      </c>
    </row>
    <row r="93" spans="5:9" x14ac:dyDescent="0.25">
      <c r="E93">
        <v>88</v>
      </c>
      <c r="F93">
        <f t="shared" si="11"/>
        <v>970.83333333333394</v>
      </c>
      <c r="G93">
        <f t="shared" si="12"/>
        <v>137.50000000000054</v>
      </c>
      <c r="H93">
        <f t="shared" si="13"/>
        <v>833.33333333333337</v>
      </c>
      <c r="I93">
        <f t="shared" si="14"/>
        <v>26666.666666666781</v>
      </c>
    </row>
    <row r="94" spans="5:9" x14ac:dyDescent="0.25">
      <c r="E94">
        <v>89</v>
      </c>
      <c r="F94">
        <f t="shared" si="11"/>
        <v>966.66666666666731</v>
      </c>
      <c r="G94">
        <f t="shared" si="12"/>
        <v>133.33333333333391</v>
      </c>
      <c r="H94">
        <f t="shared" si="13"/>
        <v>833.33333333333337</v>
      </c>
      <c r="I94">
        <f t="shared" si="14"/>
        <v>25833.333333333449</v>
      </c>
    </row>
    <row r="95" spans="5:9" x14ac:dyDescent="0.25">
      <c r="E95">
        <v>90</v>
      </c>
      <c r="F95">
        <f t="shared" si="11"/>
        <v>962.50000000000057</v>
      </c>
      <c r="G95">
        <f t="shared" si="12"/>
        <v>129.16666666666723</v>
      </c>
      <c r="H95">
        <f t="shared" si="13"/>
        <v>833.33333333333337</v>
      </c>
      <c r="I95">
        <f t="shared" si="14"/>
        <v>25000.000000000116</v>
      </c>
    </row>
    <row r="96" spans="5:9" x14ac:dyDescent="0.25">
      <c r="E96">
        <v>91</v>
      </c>
      <c r="F96">
        <f t="shared" si="11"/>
        <v>958.33333333333394</v>
      </c>
      <c r="G96">
        <f t="shared" si="12"/>
        <v>125.00000000000057</v>
      </c>
      <c r="H96">
        <f t="shared" si="13"/>
        <v>833.33333333333337</v>
      </c>
      <c r="I96">
        <f t="shared" si="14"/>
        <v>24166.666666666784</v>
      </c>
    </row>
    <row r="97" spans="5:9" x14ac:dyDescent="0.25">
      <c r="E97">
        <v>92</v>
      </c>
      <c r="F97">
        <f t="shared" si="11"/>
        <v>954.16666666666731</v>
      </c>
      <c r="G97">
        <f t="shared" si="12"/>
        <v>120.83333333333393</v>
      </c>
      <c r="H97">
        <f t="shared" si="13"/>
        <v>833.33333333333337</v>
      </c>
      <c r="I97">
        <f t="shared" si="14"/>
        <v>23333.333333333452</v>
      </c>
    </row>
    <row r="98" spans="5:9" x14ac:dyDescent="0.25">
      <c r="E98">
        <v>93</v>
      </c>
      <c r="F98">
        <f t="shared" si="11"/>
        <v>950.00000000000068</v>
      </c>
      <c r="G98">
        <f t="shared" si="12"/>
        <v>116.66666666666725</v>
      </c>
      <c r="H98">
        <f t="shared" si="13"/>
        <v>833.33333333333337</v>
      </c>
      <c r="I98">
        <f t="shared" si="14"/>
        <v>22500.00000000012</v>
      </c>
    </row>
    <row r="99" spans="5:9" x14ac:dyDescent="0.25">
      <c r="E99">
        <v>94</v>
      </c>
      <c r="F99">
        <f t="shared" si="11"/>
        <v>945.83333333333394</v>
      </c>
      <c r="G99">
        <f t="shared" si="12"/>
        <v>112.50000000000058</v>
      </c>
      <c r="H99">
        <f t="shared" si="13"/>
        <v>833.33333333333337</v>
      </c>
      <c r="I99">
        <f t="shared" si="14"/>
        <v>21666.666666666788</v>
      </c>
    </row>
    <row r="100" spans="5:9" x14ac:dyDescent="0.25">
      <c r="E100">
        <v>95</v>
      </c>
      <c r="F100">
        <f t="shared" si="11"/>
        <v>941.66666666666731</v>
      </c>
      <c r="G100">
        <f t="shared" si="12"/>
        <v>108.33333333333394</v>
      </c>
      <c r="H100">
        <f t="shared" si="13"/>
        <v>833.33333333333337</v>
      </c>
      <c r="I100">
        <f t="shared" si="14"/>
        <v>20833.333333333456</v>
      </c>
    </row>
    <row r="101" spans="5:9" x14ac:dyDescent="0.25">
      <c r="E101">
        <v>96</v>
      </c>
      <c r="F101">
        <f t="shared" si="11"/>
        <v>937.50000000000068</v>
      </c>
      <c r="G101">
        <f t="shared" si="12"/>
        <v>104.16666666666727</v>
      </c>
      <c r="H101">
        <f t="shared" si="13"/>
        <v>833.33333333333337</v>
      </c>
      <c r="I101">
        <f t="shared" si="14"/>
        <v>20000.000000000124</v>
      </c>
    </row>
    <row r="102" spans="5:9" x14ac:dyDescent="0.25">
      <c r="E102">
        <v>97</v>
      </c>
      <c r="F102">
        <f t="shared" si="11"/>
        <v>933.33333333333394</v>
      </c>
      <c r="G102">
        <f t="shared" si="12"/>
        <v>100.00000000000061</v>
      </c>
      <c r="H102">
        <f t="shared" si="13"/>
        <v>833.33333333333337</v>
      </c>
      <c r="I102">
        <f t="shared" si="14"/>
        <v>19166.666666666792</v>
      </c>
    </row>
    <row r="103" spans="5:9" x14ac:dyDescent="0.25">
      <c r="E103">
        <v>98</v>
      </c>
      <c r="F103">
        <f t="shared" si="11"/>
        <v>929.16666666666731</v>
      </c>
      <c r="G103">
        <f t="shared" si="12"/>
        <v>95.833333333333954</v>
      </c>
      <c r="H103">
        <f t="shared" si="13"/>
        <v>833.33333333333337</v>
      </c>
      <c r="I103">
        <f t="shared" si="14"/>
        <v>18333.333333333459</v>
      </c>
    </row>
    <row r="104" spans="5:9" x14ac:dyDescent="0.25">
      <c r="E104">
        <v>99</v>
      </c>
      <c r="F104">
        <f t="shared" si="11"/>
        <v>925.00000000000068</v>
      </c>
      <c r="G104">
        <f t="shared" si="12"/>
        <v>91.666666666667297</v>
      </c>
      <c r="H104">
        <f t="shared" si="13"/>
        <v>833.33333333333337</v>
      </c>
      <c r="I104">
        <f t="shared" si="14"/>
        <v>17500.000000000127</v>
      </c>
    </row>
    <row r="105" spans="5:9" x14ac:dyDescent="0.25">
      <c r="E105">
        <v>100</v>
      </c>
      <c r="F105">
        <f t="shared" si="11"/>
        <v>920.83333333333394</v>
      </c>
      <c r="G105">
        <f t="shared" si="12"/>
        <v>87.500000000000625</v>
      </c>
      <c r="H105">
        <f t="shared" si="13"/>
        <v>833.33333333333337</v>
      </c>
      <c r="I105">
        <f t="shared" si="14"/>
        <v>16666.666666666795</v>
      </c>
    </row>
    <row r="106" spans="5:9" x14ac:dyDescent="0.25">
      <c r="E106">
        <v>101</v>
      </c>
      <c r="F106">
        <f t="shared" si="11"/>
        <v>916.66666666666731</v>
      </c>
      <c r="G106">
        <f t="shared" si="12"/>
        <v>83.333333333333982</v>
      </c>
      <c r="H106">
        <f t="shared" si="13"/>
        <v>833.33333333333337</v>
      </c>
      <c r="I106">
        <f t="shared" si="14"/>
        <v>15833.333333333461</v>
      </c>
    </row>
    <row r="107" spans="5:9" x14ac:dyDescent="0.25">
      <c r="E107">
        <v>102</v>
      </c>
      <c r="F107">
        <f t="shared" si="11"/>
        <v>912.50000000000068</v>
      </c>
      <c r="G107">
        <f t="shared" si="12"/>
        <v>79.166666666667297</v>
      </c>
      <c r="H107">
        <f t="shared" si="13"/>
        <v>833.33333333333337</v>
      </c>
      <c r="I107">
        <f t="shared" si="14"/>
        <v>15000.000000000127</v>
      </c>
    </row>
    <row r="108" spans="5:9" x14ac:dyDescent="0.25">
      <c r="E108">
        <v>103</v>
      </c>
      <c r="F108">
        <f t="shared" si="11"/>
        <v>908.33333333333405</v>
      </c>
      <c r="G108">
        <f t="shared" si="12"/>
        <v>75.000000000000639</v>
      </c>
      <c r="H108">
        <f t="shared" si="13"/>
        <v>833.33333333333337</v>
      </c>
      <c r="I108">
        <f t="shared" si="14"/>
        <v>14166.666666666793</v>
      </c>
    </row>
    <row r="109" spans="5:9" x14ac:dyDescent="0.25">
      <c r="E109">
        <v>104</v>
      </c>
      <c r="F109">
        <f t="shared" si="11"/>
        <v>904.16666666666731</v>
      </c>
      <c r="G109">
        <f t="shared" si="12"/>
        <v>70.833333333333968</v>
      </c>
      <c r="H109">
        <f t="shared" si="13"/>
        <v>833.33333333333337</v>
      </c>
      <c r="I109">
        <f t="shared" si="14"/>
        <v>13333.333333333459</v>
      </c>
    </row>
    <row r="110" spans="5:9" x14ac:dyDescent="0.25">
      <c r="E110">
        <v>105</v>
      </c>
      <c r="F110">
        <f t="shared" si="11"/>
        <v>900.00000000000068</v>
      </c>
      <c r="G110">
        <f t="shared" si="12"/>
        <v>66.666666666667297</v>
      </c>
      <c r="H110">
        <f t="shared" si="13"/>
        <v>833.33333333333337</v>
      </c>
      <c r="I110">
        <f t="shared" si="14"/>
        <v>12500.000000000126</v>
      </c>
    </row>
    <row r="111" spans="5:9" x14ac:dyDescent="0.25">
      <c r="E111">
        <v>106</v>
      </c>
      <c r="F111">
        <f t="shared" si="11"/>
        <v>895.83333333333394</v>
      </c>
      <c r="G111">
        <f t="shared" si="12"/>
        <v>62.500000000000625</v>
      </c>
      <c r="H111">
        <f t="shared" si="13"/>
        <v>833.33333333333337</v>
      </c>
      <c r="I111">
        <f t="shared" si="14"/>
        <v>11666.666666666792</v>
      </c>
    </row>
    <row r="112" spans="5:9" x14ac:dyDescent="0.25">
      <c r="E112">
        <v>107</v>
      </c>
      <c r="F112">
        <f t="shared" si="11"/>
        <v>891.66666666666731</v>
      </c>
      <c r="G112">
        <f t="shared" si="12"/>
        <v>58.333333333333961</v>
      </c>
      <c r="H112">
        <f t="shared" si="13"/>
        <v>833.33333333333337</v>
      </c>
      <c r="I112">
        <f t="shared" si="14"/>
        <v>10833.333333333458</v>
      </c>
    </row>
    <row r="113" spans="5:9" x14ac:dyDescent="0.25">
      <c r="E113">
        <v>108</v>
      </c>
      <c r="F113">
        <f t="shared" si="11"/>
        <v>887.50000000000068</v>
      </c>
      <c r="G113">
        <f t="shared" si="12"/>
        <v>54.166666666667282</v>
      </c>
      <c r="H113">
        <f t="shared" si="13"/>
        <v>833.33333333333337</v>
      </c>
      <c r="I113">
        <f t="shared" si="14"/>
        <v>10000.000000000124</v>
      </c>
    </row>
    <row r="114" spans="5:9" x14ac:dyDescent="0.25">
      <c r="E114">
        <v>109</v>
      </c>
      <c r="F114">
        <f t="shared" si="11"/>
        <v>883.33333333333394</v>
      </c>
      <c r="G114">
        <f t="shared" si="12"/>
        <v>50.000000000000618</v>
      </c>
      <c r="H114">
        <f t="shared" si="13"/>
        <v>833.33333333333337</v>
      </c>
      <c r="I114">
        <f t="shared" si="14"/>
        <v>9166.6666666667898</v>
      </c>
    </row>
    <row r="115" spans="5:9" x14ac:dyDescent="0.25">
      <c r="E115">
        <v>110</v>
      </c>
      <c r="F115">
        <f t="shared" si="11"/>
        <v>879.16666666666731</v>
      </c>
      <c r="G115">
        <f t="shared" si="12"/>
        <v>45.833333333333947</v>
      </c>
      <c r="H115">
        <f t="shared" si="13"/>
        <v>833.33333333333337</v>
      </c>
      <c r="I115">
        <f t="shared" si="14"/>
        <v>8333.3333333334558</v>
      </c>
    </row>
    <row r="116" spans="5:9" x14ac:dyDescent="0.25">
      <c r="E116">
        <v>111</v>
      </c>
      <c r="F116">
        <f t="shared" si="11"/>
        <v>875.00000000000068</v>
      </c>
      <c r="G116">
        <f t="shared" si="12"/>
        <v>41.666666666667275</v>
      </c>
      <c r="H116">
        <f t="shared" si="13"/>
        <v>833.33333333333337</v>
      </c>
      <c r="I116">
        <f t="shared" si="14"/>
        <v>7500.0000000001228</v>
      </c>
    </row>
    <row r="117" spans="5:9" x14ac:dyDescent="0.25">
      <c r="E117">
        <v>112</v>
      </c>
      <c r="F117">
        <f t="shared" si="11"/>
        <v>870.83333333333394</v>
      </c>
      <c r="G117">
        <f t="shared" si="12"/>
        <v>37.500000000000611</v>
      </c>
      <c r="H117">
        <f t="shared" si="13"/>
        <v>833.33333333333337</v>
      </c>
      <c r="I117">
        <f t="shared" si="14"/>
        <v>6666.6666666667898</v>
      </c>
    </row>
    <row r="118" spans="5:9" x14ac:dyDescent="0.25">
      <c r="E118">
        <v>113</v>
      </c>
      <c r="F118">
        <f t="shared" si="11"/>
        <v>866.66666666666731</v>
      </c>
      <c r="G118">
        <f t="shared" si="12"/>
        <v>33.333333333333947</v>
      </c>
      <c r="H118">
        <f t="shared" si="13"/>
        <v>833.33333333333337</v>
      </c>
      <c r="I118">
        <f t="shared" si="14"/>
        <v>5833.3333333334567</v>
      </c>
    </row>
    <row r="119" spans="5:9" x14ac:dyDescent="0.25">
      <c r="E119">
        <v>114</v>
      </c>
      <c r="F119">
        <f t="shared" si="11"/>
        <v>862.50000000000068</v>
      </c>
      <c r="G119">
        <f t="shared" si="12"/>
        <v>29.166666666667282</v>
      </c>
      <c r="H119">
        <f t="shared" si="13"/>
        <v>833.33333333333337</v>
      </c>
      <c r="I119">
        <f t="shared" si="14"/>
        <v>5000.0000000001237</v>
      </c>
    </row>
    <row r="120" spans="5:9" x14ac:dyDescent="0.25">
      <c r="E120">
        <v>115</v>
      </c>
      <c r="F120">
        <f t="shared" si="11"/>
        <v>858.33333333333394</v>
      </c>
      <c r="G120">
        <f t="shared" si="12"/>
        <v>25.000000000000615</v>
      </c>
      <c r="H120">
        <f t="shared" si="13"/>
        <v>833.33333333333337</v>
      </c>
      <c r="I120">
        <f t="shared" si="14"/>
        <v>4166.6666666667907</v>
      </c>
    </row>
    <row r="121" spans="5:9" x14ac:dyDescent="0.25">
      <c r="E121">
        <v>116</v>
      </c>
      <c r="F121">
        <f t="shared" si="11"/>
        <v>854.16666666666731</v>
      </c>
      <c r="G121">
        <f t="shared" si="12"/>
        <v>20.83333333333395</v>
      </c>
      <c r="H121">
        <f t="shared" si="13"/>
        <v>833.33333333333337</v>
      </c>
      <c r="I121">
        <f t="shared" si="14"/>
        <v>3333.3333333334572</v>
      </c>
    </row>
    <row r="122" spans="5:9" x14ac:dyDescent="0.25">
      <c r="E122">
        <v>117</v>
      </c>
      <c r="F122">
        <f t="shared" si="11"/>
        <v>850.00000000000068</v>
      </c>
      <c r="G122">
        <f t="shared" si="12"/>
        <v>16.666666666667286</v>
      </c>
      <c r="H122">
        <f t="shared" si="13"/>
        <v>833.33333333333337</v>
      </c>
      <c r="I122">
        <f t="shared" si="14"/>
        <v>2500.0000000001237</v>
      </c>
    </row>
    <row r="123" spans="5:9" x14ac:dyDescent="0.25">
      <c r="E123">
        <v>118</v>
      </c>
      <c r="F123">
        <f t="shared" si="11"/>
        <v>845.83333333333394</v>
      </c>
      <c r="G123">
        <f t="shared" si="12"/>
        <v>12.500000000000618</v>
      </c>
      <c r="H123">
        <f t="shared" si="13"/>
        <v>833.33333333333337</v>
      </c>
      <c r="I123">
        <f t="shared" si="14"/>
        <v>1666.6666666667902</v>
      </c>
    </row>
    <row r="124" spans="5:9" x14ac:dyDescent="0.25">
      <c r="E124">
        <v>119</v>
      </c>
      <c r="F124">
        <f t="shared" si="11"/>
        <v>841.66666666666731</v>
      </c>
      <c r="G124">
        <f t="shared" si="12"/>
        <v>8.3333333333339503</v>
      </c>
      <c r="H124">
        <f t="shared" si="13"/>
        <v>833.33333333333337</v>
      </c>
      <c r="I124">
        <f t="shared" si="14"/>
        <v>833.33333333345684</v>
      </c>
    </row>
    <row r="125" spans="5:9" x14ac:dyDescent="0.25">
      <c r="E125">
        <v>120</v>
      </c>
      <c r="F125">
        <f t="shared" si="11"/>
        <v>837.50000000000068</v>
      </c>
      <c r="G125">
        <f t="shared" si="12"/>
        <v>4.1666666666672842</v>
      </c>
      <c r="H125">
        <f t="shared" si="13"/>
        <v>833.33333333333337</v>
      </c>
      <c r="I125" s="1">
        <f t="shared" si="14"/>
        <v>1.2346390576567501E-10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C6E15-EF1E-49AB-B029-AF68806E118E}">
  <dimension ref="A1:M52"/>
  <sheetViews>
    <sheetView tabSelected="1" zoomScale="160" zoomScaleNormal="160" workbookViewId="0">
      <selection activeCell="M14" sqref="M14"/>
    </sheetView>
  </sheetViews>
  <sheetFormatPr defaultRowHeight="15" x14ac:dyDescent="0.25"/>
  <sheetData>
    <row r="1" spans="1:13" x14ac:dyDescent="0.25">
      <c r="A1" t="s">
        <v>24</v>
      </c>
      <c r="B1" t="s">
        <v>4</v>
      </c>
      <c r="C1" t="s">
        <v>25</v>
      </c>
      <c r="D1" t="s">
        <v>1</v>
      </c>
    </row>
    <row r="2" spans="1:13" x14ac:dyDescent="0.25">
      <c r="B2">
        <v>11200</v>
      </c>
      <c r="C2" t="s">
        <v>26</v>
      </c>
      <c r="D2">
        <v>291</v>
      </c>
      <c r="G2" t="s">
        <v>32</v>
      </c>
      <c r="H2" t="s">
        <v>31</v>
      </c>
      <c r="K2" t="s">
        <v>33</v>
      </c>
    </row>
    <row r="3" spans="1:13" x14ac:dyDescent="0.25">
      <c r="G3">
        <v>1</v>
      </c>
      <c r="H3">
        <v>0</v>
      </c>
      <c r="I3">
        <f>$D$2*(1+$B$4)^H3</f>
        <v>291</v>
      </c>
      <c r="K3">
        <f>I52</f>
        <v>17481.372209024845</v>
      </c>
    </row>
    <row r="4" spans="1:13" x14ac:dyDescent="0.25">
      <c r="A4" t="s">
        <v>27</v>
      </c>
      <c r="B4">
        <f>((48*D2)/B2)^(1/24)-1</f>
        <v>9.2447722152040335E-3</v>
      </c>
      <c r="D4" t="s">
        <v>29</v>
      </c>
      <c r="E4">
        <f>291*(1-(1+B4)^-48)/B4</f>
        <v>11239.399606132471</v>
      </c>
      <c r="G4">
        <v>2</v>
      </c>
      <c r="H4">
        <v>1</v>
      </c>
      <c r="I4">
        <f t="shared" ref="I4:I50" si="0">$D$2*(1+$B$4)^H4</f>
        <v>293.69022871462437</v>
      </c>
    </row>
    <row r="5" spans="1:13" x14ac:dyDescent="0.25">
      <c r="G5">
        <v>3</v>
      </c>
      <c r="H5">
        <v>2</v>
      </c>
      <c r="I5">
        <f t="shared" si="0"/>
        <v>296.40532798092221</v>
      </c>
      <c r="K5">
        <f>(K3/B2)^(1/48)-1</f>
        <v>9.3186106100642263E-3</v>
      </c>
      <c r="M5">
        <f>291*(1-(1+K5)^-48)/K5</f>
        <v>11220.722794275194</v>
      </c>
    </row>
    <row r="6" spans="1:13" x14ac:dyDescent="0.25">
      <c r="B6">
        <f>291*(1-(1+B4)^-48)-B2*B4</f>
        <v>0.36424038406345005</v>
      </c>
      <c r="G6">
        <v>4</v>
      </c>
      <c r="H6">
        <v>3</v>
      </c>
      <c r="I6">
        <f t="shared" si="0"/>
        <v>299.14552772147874</v>
      </c>
    </row>
    <row r="7" spans="1:13" x14ac:dyDescent="0.25">
      <c r="B7">
        <f>48*D2/(1+B4)^47-B2</f>
        <v>-2136.4501555931129</v>
      </c>
      <c r="G7">
        <v>5</v>
      </c>
      <c r="H7">
        <v>4</v>
      </c>
      <c r="I7">
        <f t="shared" si="0"/>
        <v>301.91105998446073</v>
      </c>
      <c r="K7" t="s">
        <v>34</v>
      </c>
      <c r="L7">
        <f>E4-B2</f>
        <v>39.399606132470581</v>
      </c>
    </row>
    <row r="8" spans="1:13" x14ac:dyDescent="0.25">
      <c r="A8" t="s">
        <v>28</v>
      </c>
      <c r="B8">
        <f>B4-B6/B7</f>
        <v>9.4152608096184122E-3</v>
      </c>
      <c r="G8">
        <v>6</v>
      </c>
      <c r="H8">
        <v>5</v>
      </c>
      <c r="I8">
        <f t="shared" si="0"/>
        <v>304.70215896326783</v>
      </c>
      <c r="K8" t="s">
        <v>35</v>
      </c>
      <c r="L8">
        <f>B8</f>
        <v>9.4152608096184122E-3</v>
      </c>
    </row>
    <row r="9" spans="1:13" x14ac:dyDescent="0.25">
      <c r="G9">
        <v>7</v>
      </c>
      <c r="H9">
        <v>6</v>
      </c>
      <c r="I9">
        <f t="shared" si="0"/>
        <v>307.51906101636411</v>
      </c>
    </row>
    <row r="10" spans="1:13" x14ac:dyDescent="0.25">
      <c r="B10">
        <f>D2*(1-(1+B8)^-48)-B2*B8</f>
        <v>-3.4440267995279328E-2</v>
      </c>
      <c r="G10">
        <v>8</v>
      </c>
      <c r="H10">
        <v>7</v>
      </c>
      <c r="I10">
        <f t="shared" si="0"/>
        <v>310.3620046872939</v>
      </c>
      <c r="K10" t="s">
        <v>36</v>
      </c>
      <c r="L10">
        <f>291*(1-(1+L11)^-48)/L11-B2</f>
        <v>-50.051927931433966</v>
      </c>
    </row>
    <row r="11" spans="1:13" x14ac:dyDescent="0.25">
      <c r="B11">
        <f>48*D2/(1+B8)^47-B2</f>
        <v>-2208.119851095691</v>
      </c>
      <c r="G11">
        <v>9</v>
      </c>
      <c r="H11">
        <v>8</v>
      </c>
      <c r="I11">
        <f t="shared" si="0"/>
        <v>313.23123072488193</v>
      </c>
      <c r="K11" t="s">
        <v>37</v>
      </c>
      <c r="L11">
        <v>9.5999999999999992E-3</v>
      </c>
    </row>
    <row r="12" spans="1:13" x14ac:dyDescent="0.25">
      <c r="A12" s="2" t="s">
        <v>30</v>
      </c>
      <c r="B12" s="2">
        <f>B8-B10/B11</f>
        <v>9.3996637087734609E-3</v>
      </c>
      <c r="D12" t="s">
        <v>29</v>
      </c>
      <c r="E12">
        <f>291*(1-(1+B12)^-48)/B12</f>
        <v>11200.271496313215</v>
      </c>
      <c r="G12">
        <v>10</v>
      </c>
      <c r="H12">
        <v>9</v>
      </c>
      <c r="I12">
        <f t="shared" si="0"/>
        <v>316.12698210362146</v>
      </c>
    </row>
    <row r="13" spans="1:13" x14ac:dyDescent="0.25">
      <c r="G13">
        <v>11</v>
      </c>
      <c r="H13">
        <v>10</v>
      </c>
      <c r="I13">
        <f t="shared" si="0"/>
        <v>319.04950404424926</v>
      </c>
      <c r="K13" t="s">
        <v>38</v>
      </c>
      <c r="L13">
        <f>L8+L7/(L7-L10)*(L11-L8)</f>
        <v>9.4966305861620554E-3</v>
      </c>
      <c r="M13">
        <f>291*(1-(1+L13)^-48)/L13</f>
        <v>11175.873939951894</v>
      </c>
    </row>
    <row r="14" spans="1:13" x14ac:dyDescent="0.25">
      <c r="G14">
        <v>12</v>
      </c>
      <c r="H14">
        <v>11</v>
      </c>
      <c r="I14">
        <f t="shared" si="0"/>
        <v>321.99904403451222</v>
      </c>
    </row>
    <row r="15" spans="1:13" x14ac:dyDescent="0.25">
      <c r="G15">
        <v>13</v>
      </c>
      <c r="H15">
        <v>12</v>
      </c>
      <c r="I15">
        <f t="shared" si="0"/>
        <v>324.97585185012463</v>
      </c>
    </row>
    <row r="16" spans="1:13" x14ac:dyDescent="0.25">
      <c r="G16">
        <v>14</v>
      </c>
      <c r="H16">
        <v>13</v>
      </c>
      <c r="I16">
        <f t="shared" si="0"/>
        <v>327.98017957592094</v>
      </c>
    </row>
    <row r="17" spans="7:9" x14ac:dyDescent="0.25">
      <c r="G17">
        <v>15</v>
      </c>
      <c r="H17">
        <v>14</v>
      </c>
      <c r="I17">
        <f t="shared" si="0"/>
        <v>331.01228162720201</v>
      </c>
    </row>
    <row r="18" spans="7:9" x14ac:dyDescent="0.25">
      <c r="G18">
        <v>16</v>
      </c>
      <c r="H18">
        <v>15</v>
      </c>
      <c r="I18">
        <f t="shared" si="0"/>
        <v>334.07241477128053</v>
      </c>
    </row>
    <row r="19" spans="7:9" x14ac:dyDescent="0.25">
      <c r="G19">
        <v>17</v>
      </c>
      <c r="H19">
        <v>16</v>
      </c>
      <c r="I19">
        <f t="shared" si="0"/>
        <v>337.16083814922411</v>
      </c>
    </row>
    <row r="20" spans="7:9" x14ac:dyDescent="0.25">
      <c r="G20">
        <v>18</v>
      </c>
      <c r="H20">
        <v>17</v>
      </c>
      <c r="I20">
        <f t="shared" si="0"/>
        <v>340.27781329780089</v>
      </c>
    </row>
    <row r="21" spans="7:9" x14ac:dyDescent="0.25">
      <c r="G21">
        <v>19</v>
      </c>
      <c r="H21">
        <v>18</v>
      </c>
      <c r="I21">
        <f t="shared" si="0"/>
        <v>343.42360417162678</v>
      </c>
    </row>
    <row r="22" spans="7:9" x14ac:dyDescent="0.25">
      <c r="G22">
        <v>20</v>
      </c>
      <c r="H22">
        <v>19</v>
      </c>
      <c r="I22">
        <f t="shared" si="0"/>
        <v>346.59847716551792</v>
      </c>
    </row>
    <row r="23" spans="7:9" x14ac:dyDescent="0.25">
      <c r="G23">
        <v>21</v>
      </c>
      <c r="H23">
        <v>20</v>
      </c>
      <c r="I23">
        <f t="shared" si="0"/>
        <v>349.80270113704961</v>
      </c>
    </row>
    <row r="24" spans="7:9" x14ac:dyDescent="0.25">
      <c r="G24">
        <v>22</v>
      </c>
      <c r="H24">
        <v>21</v>
      </c>
      <c r="I24">
        <f t="shared" si="0"/>
        <v>353.03654742932474</v>
      </c>
    </row>
    <row r="25" spans="7:9" x14ac:dyDescent="0.25">
      <c r="G25">
        <v>23</v>
      </c>
      <c r="H25">
        <v>22</v>
      </c>
      <c r="I25">
        <f t="shared" si="0"/>
        <v>356.30028989395089</v>
      </c>
    </row>
    <row r="26" spans="7:9" x14ac:dyDescent="0.25">
      <c r="G26">
        <v>24</v>
      </c>
      <c r="H26">
        <v>23</v>
      </c>
      <c r="I26">
        <f t="shared" si="0"/>
        <v>359.59420491423168</v>
      </c>
    </row>
    <row r="27" spans="7:9" x14ac:dyDescent="0.25">
      <c r="G27">
        <v>25</v>
      </c>
      <c r="H27">
        <v>24</v>
      </c>
      <c r="I27">
        <f t="shared" si="0"/>
        <v>362.91857142857106</v>
      </c>
    </row>
    <row r="28" spans="7:9" x14ac:dyDescent="0.25">
      <c r="G28">
        <v>26</v>
      </c>
      <c r="H28">
        <v>25</v>
      </c>
      <c r="I28">
        <f t="shared" si="0"/>
        <v>366.27367095409545</v>
      </c>
    </row>
    <row r="29" spans="7:9" x14ac:dyDescent="0.25">
      <c r="G29">
        <v>27</v>
      </c>
      <c r="H29">
        <v>26</v>
      </c>
      <c r="I29">
        <f t="shared" si="0"/>
        <v>369.65978761049257</v>
      </c>
    </row>
    <row r="30" spans="7:9" x14ac:dyDescent="0.25">
      <c r="G30">
        <v>28</v>
      </c>
      <c r="H30">
        <v>27</v>
      </c>
      <c r="I30">
        <f t="shared" si="0"/>
        <v>373.07720814407236</v>
      </c>
    </row>
    <row r="31" spans="7:9" x14ac:dyDescent="0.25">
      <c r="G31">
        <v>29</v>
      </c>
      <c r="H31">
        <v>28</v>
      </c>
      <c r="I31">
        <f t="shared" si="0"/>
        <v>376.52622195204845</v>
      </c>
    </row>
    <row r="32" spans="7:9" x14ac:dyDescent="0.25">
      <c r="G32">
        <v>30</v>
      </c>
      <c r="H32">
        <v>29</v>
      </c>
      <c r="I32">
        <f t="shared" si="0"/>
        <v>380.00712110704649</v>
      </c>
    </row>
    <row r="33" spans="7:9" x14ac:dyDescent="0.25">
      <c r="G33">
        <v>31</v>
      </c>
      <c r="H33">
        <v>30</v>
      </c>
      <c r="I33">
        <f t="shared" si="0"/>
        <v>383.52020038183656</v>
      </c>
    </row>
    <row r="34" spans="7:9" x14ac:dyDescent="0.25">
      <c r="G34">
        <v>32</v>
      </c>
      <c r="H34">
        <v>31</v>
      </c>
      <c r="I34">
        <f t="shared" si="0"/>
        <v>387.06575727429617</v>
      </c>
    </row>
    <row r="35" spans="7:9" x14ac:dyDescent="0.25">
      <c r="G35">
        <v>33</v>
      </c>
      <c r="H35">
        <v>32</v>
      </c>
      <c r="I35">
        <f t="shared" si="0"/>
        <v>390.64409203260237</v>
      </c>
    </row>
    <row r="36" spans="7:9" x14ac:dyDescent="0.25">
      <c r="G36">
        <v>34</v>
      </c>
      <c r="H36">
        <v>33</v>
      </c>
      <c r="I36">
        <f t="shared" si="0"/>
        <v>394.25550768065898</v>
      </c>
    </row>
    <row r="37" spans="7:9" x14ac:dyDescent="0.25">
      <c r="G37">
        <v>35</v>
      </c>
      <c r="H37">
        <v>34</v>
      </c>
      <c r="I37">
        <f t="shared" si="0"/>
        <v>397.90031004375629</v>
      </c>
    </row>
    <row r="38" spans="7:9" x14ac:dyDescent="0.25">
      <c r="G38">
        <v>36</v>
      </c>
      <c r="H38">
        <v>35</v>
      </c>
      <c r="I38">
        <f t="shared" si="0"/>
        <v>401.57880777446985</v>
      </c>
    </row>
    <row r="39" spans="7:9" x14ac:dyDescent="0.25">
      <c r="G39">
        <v>37</v>
      </c>
      <c r="H39">
        <v>36</v>
      </c>
      <c r="I39">
        <f t="shared" si="0"/>
        <v>405.29131237879795</v>
      </c>
    </row>
    <row r="40" spans="7:9" x14ac:dyDescent="0.25">
      <c r="G40">
        <v>38</v>
      </c>
      <c r="H40">
        <v>37</v>
      </c>
      <c r="I40">
        <f t="shared" si="0"/>
        <v>409.03813824254104</v>
      </c>
    </row>
    <row r="41" spans="7:9" x14ac:dyDescent="0.25">
      <c r="G41">
        <v>39</v>
      </c>
      <c r="H41">
        <v>38</v>
      </c>
      <c r="I41">
        <f t="shared" si="0"/>
        <v>412.81960265792435</v>
      </c>
    </row>
    <row r="42" spans="7:9" x14ac:dyDescent="0.25">
      <c r="G42">
        <v>40</v>
      </c>
      <c r="H42">
        <v>39</v>
      </c>
      <c r="I42">
        <f t="shared" si="0"/>
        <v>416.636025850468</v>
      </c>
    </row>
    <row r="43" spans="7:9" x14ac:dyDescent="0.25">
      <c r="G43">
        <v>41</v>
      </c>
      <c r="H43">
        <v>40</v>
      </c>
      <c r="I43">
        <f t="shared" si="0"/>
        <v>420.48773100610333</v>
      </c>
    </row>
    <row r="44" spans="7:9" x14ac:dyDescent="0.25">
      <c r="G44">
        <v>42</v>
      </c>
      <c r="H44">
        <v>41</v>
      </c>
      <c r="I44">
        <f t="shared" si="0"/>
        <v>424.37504429854278</v>
      </c>
    </row>
    <row r="45" spans="7:9" x14ac:dyDescent="0.25">
      <c r="G45">
        <v>43</v>
      </c>
      <c r="H45">
        <v>42</v>
      </c>
      <c r="I45">
        <f t="shared" si="0"/>
        <v>428.29829491689986</v>
      </c>
    </row>
    <row r="46" spans="7:9" x14ac:dyDescent="0.25">
      <c r="G46">
        <v>44</v>
      </c>
      <c r="H46">
        <v>43</v>
      </c>
      <c r="I46">
        <f t="shared" si="0"/>
        <v>432.25781509356688</v>
      </c>
    </row>
    <row r="47" spans="7:9" x14ac:dyDescent="0.25">
      <c r="G47">
        <v>45</v>
      </c>
      <c r="H47">
        <v>44</v>
      </c>
      <c r="I47">
        <f t="shared" si="0"/>
        <v>436.25394013234859</v>
      </c>
    </row>
    <row r="48" spans="7:9" x14ac:dyDescent="0.25">
      <c r="G48">
        <v>46</v>
      </c>
      <c r="H48">
        <v>45</v>
      </c>
      <c r="I48">
        <f t="shared" si="0"/>
        <v>440.28700843685738</v>
      </c>
    </row>
    <row r="49" spans="7:9" x14ac:dyDescent="0.25">
      <c r="G49">
        <v>47</v>
      </c>
      <c r="H49">
        <v>46</v>
      </c>
      <c r="I49">
        <f t="shared" si="0"/>
        <v>444.35736153916974</v>
      </c>
    </row>
    <row r="50" spans="7:9" x14ac:dyDescent="0.25">
      <c r="G50">
        <v>48</v>
      </c>
      <c r="H50">
        <v>47</v>
      </c>
      <c r="I50">
        <f t="shared" si="0"/>
        <v>448.46534412874854</v>
      </c>
    </row>
    <row r="52" spans="7:9" x14ac:dyDescent="0.25">
      <c r="I52">
        <f>SUM(I3:I50)</f>
        <v>17481.372209024845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Benada Ludek</dc:creator>
  <cp:lastModifiedBy>Benada Ludek</cp:lastModifiedBy>
  <dcterms:created xsi:type="dcterms:W3CDTF">2020-11-30T09:27:52Z</dcterms:created>
  <dcterms:modified xsi:type="dcterms:W3CDTF">2020-11-30T10:59:54Z</dcterms:modified>
</cp:coreProperties>
</file>