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esktop\"/>
    </mc:Choice>
  </mc:AlternateContent>
  <xr:revisionPtr revIDLastSave="0" documentId="8_{9B736E9E-74B3-491C-A2B7-A2FE9CA30069}" xr6:coauthVersionLast="36" xr6:coauthVersionMax="36" xr10:uidLastSave="{00000000-0000-0000-0000-000000000000}"/>
  <bookViews>
    <workbookView xWindow="0" yWindow="0" windowWidth="28800" windowHeight="12225" xr2:uid="{41495F0A-35E9-461C-943B-74CAA861F0C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2" i="1"/>
  <c r="K63" i="1"/>
  <c r="K60" i="1"/>
  <c r="K59" i="1"/>
  <c r="K58" i="1"/>
  <c r="K56" i="1"/>
  <c r="K53" i="1"/>
  <c r="K52" i="1"/>
  <c r="K49" i="1"/>
  <c r="K46" i="1"/>
  <c r="K44" i="1"/>
  <c r="L41" i="1"/>
  <c r="M37" i="1"/>
  <c r="M36" i="1"/>
  <c r="L35" i="1"/>
  <c r="L32" i="1"/>
  <c r="K31" i="1"/>
  <c r="O27" i="1"/>
  <c r="O26" i="1"/>
  <c r="O25" i="1"/>
  <c r="O24" i="1"/>
  <c r="M27" i="1"/>
  <c r="M26" i="1"/>
  <c r="M25" i="1"/>
  <c r="M24" i="1"/>
  <c r="N19" i="1"/>
  <c r="N18" i="1"/>
  <c r="N17" i="1"/>
  <c r="N16" i="1"/>
  <c r="N9" i="1"/>
  <c r="N10" i="1"/>
  <c r="N11" i="1"/>
  <c r="N8" i="1"/>
</calcChain>
</file>

<file path=xl/sharedStrings.xml><?xml version="1.0" encoding="utf-8"?>
<sst xmlns="http://schemas.openxmlformats.org/spreadsheetml/2006/main" count="31" uniqueCount="20">
  <si>
    <t>r</t>
  </si>
  <si>
    <t>CF</t>
  </si>
  <si>
    <t>year</t>
  </si>
  <si>
    <t>DCF…time_0</t>
  </si>
  <si>
    <t>Valuation to the 6th year</t>
  </si>
  <si>
    <t>FV_6th/PV</t>
  </si>
  <si>
    <t>1.</t>
  </si>
  <si>
    <t>2.</t>
  </si>
  <si>
    <t>3.</t>
  </si>
  <si>
    <t>4.</t>
  </si>
  <si>
    <t>PV = 10000</t>
  </si>
  <si>
    <t>r=0,08</t>
  </si>
  <si>
    <t>FV</t>
  </si>
  <si>
    <t>r_e</t>
  </si>
  <si>
    <t>Euler</t>
  </si>
  <si>
    <t>FV_10000,0,08</t>
  </si>
  <si>
    <t>Interst intensity ….f</t>
  </si>
  <si>
    <t>f</t>
  </si>
  <si>
    <t>Proof</t>
  </si>
  <si>
    <t>r_e(3months)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</si>
</sst>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FC23A-449A-42D2-AF9B-32FAC4ECA5C3}">
  <dimension ref="K7:O64"/>
  <sheetViews>
    <sheetView tabSelected="1" topLeftCell="B43" zoomScale="160" zoomScaleNormal="160" workbookViewId="0">
      <selection activeCell="K65" sqref="K65"/>
    </sheetView>
  </sheetViews>
  <sheetFormatPr defaultRowHeight="15" x14ac:dyDescent="0.25"/>
  <cols>
    <col min="1" max="16384" width="9.140625" style="1"/>
  </cols>
  <sheetData>
    <row r="7" spans="11:15" x14ac:dyDescent="0.25">
      <c r="K7" s="1" t="s">
        <v>0</v>
      </c>
      <c r="L7" s="1" t="s">
        <v>1</v>
      </c>
      <c r="M7" s="1" t="s">
        <v>2</v>
      </c>
      <c r="N7" s="1" t="s">
        <v>3</v>
      </c>
    </row>
    <row r="8" spans="11:15" x14ac:dyDescent="0.25">
      <c r="K8" s="1">
        <v>6.5000000000000002E-2</v>
      </c>
      <c r="L8" s="1">
        <v>88700</v>
      </c>
      <c r="M8" s="1">
        <v>0</v>
      </c>
      <c r="N8" s="1">
        <f>L8/(1+K8)^M8</f>
        <v>88700</v>
      </c>
      <c r="O8" s="1">
        <v>1</v>
      </c>
    </row>
    <row r="9" spans="11:15" x14ac:dyDescent="0.25">
      <c r="K9" s="1">
        <v>6.5000000000000002E-2</v>
      </c>
      <c r="L9" s="1">
        <v>107000</v>
      </c>
      <c r="M9" s="1">
        <v>3</v>
      </c>
      <c r="N9" s="1">
        <f t="shared" ref="N9:N11" si="0">L9/(1+K9)^M9</f>
        <v>88579.852822918852</v>
      </c>
      <c r="O9" s="1">
        <v>3</v>
      </c>
    </row>
    <row r="10" spans="11:15" x14ac:dyDescent="0.25">
      <c r="K10" s="1">
        <v>6.5000000000000002E-2</v>
      </c>
      <c r="L10" s="1">
        <v>129300</v>
      </c>
      <c r="M10" s="1">
        <v>6</v>
      </c>
      <c r="N10" s="1">
        <f t="shared" si="0"/>
        <v>88613.701560713132</v>
      </c>
      <c r="O10" s="1">
        <v>2</v>
      </c>
    </row>
    <row r="11" spans="11:15" x14ac:dyDescent="0.25">
      <c r="K11" s="1">
        <v>6.5000000000000002E-2</v>
      </c>
      <c r="L11" s="1">
        <v>132064</v>
      </c>
      <c r="M11" s="1">
        <v>7</v>
      </c>
      <c r="N11" s="1">
        <f t="shared" si="0"/>
        <v>84984.004755937684</v>
      </c>
      <c r="O11" s="1">
        <v>4</v>
      </c>
    </row>
    <row r="14" spans="11:15" x14ac:dyDescent="0.25">
      <c r="K14" s="1" t="s">
        <v>4</v>
      </c>
    </row>
    <row r="15" spans="11:15" x14ac:dyDescent="0.25">
      <c r="K15" s="1" t="s">
        <v>0</v>
      </c>
      <c r="L15" s="1" t="s">
        <v>1</v>
      </c>
      <c r="M15" s="1" t="s">
        <v>2</v>
      </c>
      <c r="N15" s="1" t="s">
        <v>5</v>
      </c>
    </row>
    <row r="16" spans="11:15" x14ac:dyDescent="0.25">
      <c r="K16" s="1">
        <v>6.5000000000000002E-2</v>
      </c>
      <c r="L16" s="1">
        <v>88700</v>
      </c>
      <c r="M16" s="1">
        <v>0</v>
      </c>
      <c r="N16" s="1">
        <f>L16*(1+K16)^6</f>
        <v>129425.92170288866</v>
      </c>
    </row>
    <row r="17" spans="11:15" x14ac:dyDescent="0.25">
      <c r="K17" s="1">
        <v>6.5000000000000002E-2</v>
      </c>
      <c r="L17" s="1">
        <v>107000</v>
      </c>
      <c r="M17" s="1">
        <v>3</v>
      </c>
      <c r="N17" s="1">
        <f>L17*(1+K17)^3</f>
        <v>129250.60987499997</v>
      </c>
    </row>
    <row r="18" spans="11:15" x14ac:dyDescent="0.25">
      <c r="K18" s="1">
        <v>6.5000000000000002E-2</v>
      </c>
      <c r="L18" s="1">
        <v>129300</v>
      </c>
      <c r="M18" s="1">
        <v>6</v>
      </c>
      <c r="N18" s="1">
        <f>L18*(1+K18)^0</f>
        <v>129300</v>
      </c>
    </row>
    <row r="19" spans="11:15" x14ac:dyDescent="0.25">
      <c r="K19" s="1">
        <v>6.5000000000000002E-2</v>
      </c>
      <c r="L19" s="1">
        <v>132064</v>
      </c>
      <c r="M19" s="1">
        <v>7</v>
      </c>
      <c r="N19" s="1">
        <f>L19/(1+K19)^1</f>
        <v>124003.75586854461</v>
      </c>
    </row>
    <row r="23" spans="11:15" x14ac:dyDescent="0.25">
      <c r="L23" s="1" t="s">
        <v>10</v>
      </c>
      <c r="M23" s="1" t="s">
        <v>11</v>
      </c>
      <c r="O23" s="1" t="s">
        <v>13</v>
      </c>
    </row>
    <row r="24" spans="11:15" x14ac:dyDescent="0.25">
      <c r="K24" s="1" t="s">
        <v>6</v>
      </c>
      <c r="L24" s="1" t="s">
        <v>12</v>
      </c>
      <c r="M24" s="1">
        <f>10000*(1+0.08)</f>
        <v>10800</v>
      </c>
      <c r="O24" s="1">
        <f>0.08</f>
        <v>0.08</v>
      </c>
    </row>
    <row r="25" spans="11:15" x14ac:dyDescent="0.25">
      <c r="K25" s="1" t="s">
        <v>7</v>
      </c>
      <c r="L25" s="1" t="s">
        <v>12</v>
      </c>
      <c r="M25" s="3">
        <f>10000*(1+0.08/4)^4</f>
        <v>10824.321599999999</v>
      </c>
      <c r="O25" s="1">
        <f>(1+0.08/4)^4-1</f>
        <v>8.2432159999999977E-2</v>
      </c>
    </row>
    <row r="26" spans="11:15" x14ac:dyDescent="0.25">
      <c r="K26" s="1" t="s">
        <v>8</v>
      </c>
      <c r="L26" s="1" t="s">
        <v>12</v>
      </c>
      <c r="M26" s="1">
        <f>10000*(1+0.08/12)^12</f>
        <v>10829.995068075101</v>
      </c>
      <c r="O26" s="1">
        <f>(1+0.08/12)^12-1</f>
        <v>8.2999506807510004E-2</v>
      </c>
    </row>
    <row r="27" spans="11:15" x14ac:dyDescent="0.25">
      <c r="K27" s="1" t="s">
        <v>9</v>
      </c>
      <c r="L27" s="1" t="s">
        <v>12</v>
      </c>
      <c r="M27" s="1">
        <f>10000*(1+0.08/360)^360</f>
        <v>10832.774399256479</v>
      </c>
      <c r="O27" s="1">
        <f>(1+0.08/360)^360-1</f>
        <v>8.3277439925647956E-2</v>
      </c>
    </row>
    <row r="30" spans="11:15" x14ac:dyDescent="0.25">
      <c r="K30" s="1" t="s">
        <v>14</v>
      </c>
    </row>
    <row r="31" spans="11:15" x14ac:dyDescent="0.25">
      <c r="K31" s="1">
        <f>EXP(1)</f>
        <v>2.7182818284590451</v>
      </c>
    </row>
    <row r="32" spans="11:15" x14ac:dyDescent="0.25">
      <c r="K32" s="1" t="s">
        <v>15</v>
      </c>
      <c r="L32" s="2">
        <f>10000*EXP(0.08)</f>
        <v>10832.870676749586</v>
      </c>
    </row>
    <row r="34" spans="11:13" x14ac:dyDescent="0.25">
      <c r="K34" s="1" t="s">
        <v>16</v>
      </c>
    </row>
    <row r="35" spans="11:13" x14ac:dyDescent="0.25">
      <c r="K35" s="1" t="s">
        <v>17</v>
      </c>
      <c r="L35" s="1">
        <f>LN((1+0.08/4)^4)</f>
        <v>7.9210509184718836E-2</v>
      </c>
    </row>
    <row r="36" spans="11:13" x14ac:dyDescent="0.25">
      <c r="K36" s="1" t="s">
        <v>18</v>
      </c>
      <c r="L36" s="1" t="s">
        <v>19</v>
      </c>
      <c r="M36" s="3">
        <f>10000*(1+O25)</f>
        <v>10824.321599999999</v>
      </c>
    </row>
    <row r="37" spans="11:13" x14ac:dyDescent="0.25">
      <c r="L37" s="1" t="s">
        <v>17</v>
      </c>
      <c r="M37" s="3">
        <f>10000*EXP(L35)</f>
        <v>10824.321599999999</v>
      </c>
    </row>
    <row r="41" spans="11:13" x14ac:dyDescent="0.25">
      <c r="L41" s="1">
        <f>LN(1)</f>
        <v>0</v>
      </c>
    </row>
    <row r="43" spans="11:13" x14ac:dyDescent="0.25">
      <c r="K43" s="1" t="s">
        <v>17</v>
      </c>
    </row>
    <row r="44" spans="11:13" x14ac:dyDescent="0.25">
      <c r="K44" s="1">
        <f>LN(62/48)/7</f>
        <v>3.6561910591028667E-2</v>
      </c>
    </row>
    <row r="45" spans="11:13" x14ac:dyDescent="0.25">
      <c r="K45" s="1" t="s">
        <v>13</v>
      </c>
    </row>
    <row r="46" spans="11:13" x14ac:dyDescent="0.25">
      <c r="K46" s="1">
        <f>EXP(K44)-1</f>
        <v>3.7238518079655947E-2</v>
      </c>
    </row>
    <row r="48" spans="11:13" x14ac:dyDescent="0.25">
      <c r="K48" s="1" t="s">
        <v>12</v>
      </c>
    </row>
    <row r="49" spans="11:11" x14ac:dyDescent="0.25">
      <c r="K49" s="1">
        <f>48000*(1+K46)^7</f>
        <v>61999.999999999985</v>
      </c>
    </row>
    <row r="51" spans="11:11" x14ac:dyDescent="0.25">
      <c r="K51" s="1" t="s">
        <v>13</v>
      </c>
    </row>
    <row r="52" spans="11:11" x14ac:dyDescent="0.25">
      <c r="K52" s="1">
        <f>(1+0.057/2)^2-1</f>
        <v>5.7812250000000009E-2</v>
      </c>
    </row>
    <row r="53" spans="11:11" x14ac:dyDescent="0.25">
      <c r="K53" s="1">
        <f>LN(1+K52)</f>
        <v>5.6202860221749626E-2</v>
      </c>
    </row>
    <row r="56" spans="11:11" x14ac:dyDescent="0.25">
      <c r="K56" s="1">
        <f>LN(1+0.057/2)</f>
        <v>2.8101430110874778E-2</v>
      </c>
    </row>
    <row r="58" spans="11:11" x14ac:dyDescent="0.25">
      <c r="K58" s="1">
        <f>1000000/EXP(K53*16)</f>
        <v>406876.42507050961</v>
      </c>
    </row>
    <row r="59" spans="11:11" x14ac:dyDescent="0.25">
      <c r="K59" s="1">
        <f>1000000/EXP(K56*2*16)</f>
        <v>406876.42507051007</v>
      </c>
    </row>
    <row r="60" spans="11:11" x14ac:dyDescent="0.25">
      <c r="K60" s="1">
        <f>0.075/2</f>
        <v>3.7499999999999999E-2</v>
      </c>
    </row>
    <row r="62" spans="11:11" x14ac:dyDescent="0.25">
      <c r="K62" s="1">
        <f>(12250/10000)^(1/3)</f>
        <v>1.0699874805650795</v>
      </c>
    </row>
    <row r="63" spans="11:11" x14ac:dyDescent="0.25">
      <c r="K63" s="1">
        <f>(13700/10000)^(1/5)</f>
        <v>1.0649865265642762</v>
      </c>
    </row>
    <row r="64" spans="11:11" x14ac:dyDescent="0.25">
      <c r="K64" s="1">
        <f>(14185/10000)^(1/10)</f>
        <v>1.0355782822784363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csystem</dc:creator>
  <cp:lastModifiedBy>csystem</cp:lastModifiedBy>
  <dcterms:created xsi:type="dcterms:W3CDTF">2022-10-18T08:20:31Z</dcterms:created>
  <dcterms:modified xsi:type="dcterms:W3CDTF">2022-10-18T09:49:40Z</dcterms:modified>
</cp:coreProperties>
</file>