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FIIN\"/>
    </mc:Choice>
  </mc:AlternateContent>
  <xr:revisionPtr revIDLastSave="0" documentId="13_ncr:1_{C06AA891-36CE-4C53-9E0E-71D03BECBB3F}" xr6:coauthVersionLast="47" xr6:coauthVersionMax="47" xr10:uidLastSave="{00000000-0000-0000-0000-000000000000}"/>
  <bookViews>
    <workbookView xWindow="-110" yWindow="-110" windowWidth="19420" windowHeight="11500" xr2:uid="{E173F0C6-7C5A-4EB4-9779-66F160E9CF28}"/>
  </bookViews>
  <sheets>
    <sheet name="Seminar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B51" i="1"/>
  <c r="B45" i="1"/>
  <c r="B46" i="1"/>
  <c r="B44" i="1"/>
  <c r="B40" i="1"/>
  <c r="B39" i="1"/>
  <c r="B41" i="1" s="1"/>
  <c r="B35" i="1"/>
  <c r="B32" i="1"/>
  <c r="B31" i="1"/>
  <c r="B30" i="1"/>
  <c r="B25" i="1"/>
  <c r="A22" i="1"/>
  <c r="B27" i="1" s="1"/>
  <c r="B17" i="1"/>
  <c r="B18" i="1" s="1"/>
  <c r="B9" i="1"/>
  <c r="B7" i="1"/>
  <c r="B11" i="1" s="1"/>
  <c r="B3" i="1"/>
  <c r="B2" i="1"/>
  <c r="B53" i="1" l="1"/>
  <c r="B47" i="1"/>
  <c r="B4" i="1"/>
</calcChain>
</file>

<file path=xl/sharedStrings.xml><?xml version="1.0" encoding="utf-8"?>
<sst xmlns="http://schemas.openxmlformats.org/spreadsheetml/2006/main" count="40" uniqueCount="36">
  <si>
    <t>1)</t>
  </si>
  <si>
    <t>cap yield</t>
  </si>
  <si>
    <t>c.</t>
  </si>
  <si>
    <t>a.</t>
  </si>
  <si>
    <t xml:space="preserve"> 1year/3weeks</t>
  </si>
  <si>
    <t xml:space="preserve">b.  </t>
  </si>
  <si>
    <t xml:space="preserve"> div.yield</t>
  </si>
  <si>
    <t>Investor´s return</t>
  </si>
  <si>
    <t>d.</t>
  </si>
  <si>
    <t>alpha</t>
  </si>
  <si>
    <t>r</t>
  </si>
  <si>
    <t>p.a.</t>
  </si>
  <si>
    <t>p.w.</t>
  </si>
  <si>
    <t>real.ret</t>
  </si>
  <si>
    <t>2)</t>
  </si>
  <si>
    <t>r_1</t>
  </si>
  <si>
    <t>r_2</t>
  </si>
  <si>
    <t>r_3</t>
  </si>
  <si>
    <t>5)</t>
  </si>
  <si>
    <t>WACC</t>
  </si>
  <si>
    <t>41)</t>
  </si>
  <si>
    <t>38)</t>
  </si>
  <si>
    <t>V_0</t>
  </si>
  <si>
    <t>1. 4-roky</t>
  </si>
  <si>
    <t>další roky</t>
  </si>
  <si>
    <t xml:space="preserve"> …varianta C.</t>
  </si>
  <si>
    <t>1. 2-roky</t>
  </si>
  <si>
    <t>2. faze</t>
  </si>
  <si>
    <t>…varianta B.</t>
  </si>
  <si>
    <t>42)</t>
  </si>
  <si>
    <t>ROE</t>
  </si>
  <si>
    <t>g</t>
  </si>
  <si>
    <t>b</t>
  </si>
  <si>
    <t>…varianta A.</t>
  </si>
  <si>
    <t>7)</t>
  </si>
  <si>
    <t>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</si>
</sst>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624A-F3E1-4AB4-AB7D-AB25D0FD21E6}">
  <dimension ref="A1:F53"/>
  <sheetViews>
    <sheetView tabSelected="1" topLeftCell="A35" zoomScale="190" zoomScaleNormal="190" workbookViewId="0">
      <selection activeCell="B47" sqref="B47"/>
    </sheetView>
  </sheetViews>
  <sheetFormatPr defaultRowHeight="14.5" x14ac:dyDescent="0.35"/>
  <cols>
    <col min="15" max="15" width="18.453125" customWidth="1"/>
  </cols>
  <sheetData>
    <row r="1" spans="1:6" x14ac:dyDescent="0.35">
      <c r="A1" t="s">
        <v>34</v>
      </c>
    </row>
    <row r="2" spans="1:6" x14ac:dyDescent="0.35">
      <c r="B2">
        <f>0.27*1.1/1.12*(1-(1.1/1.12)^3)/(1-1.1/1.12)</f>
        <v>0.78141427888119508</v>
      </c>
    </row>
    <row r="3" spans="1:6" x14ac:dyDescent="0.35">
      <c r="B3">
        <f>0.27*1.1^3*1.08/((0.12-0.08)*1.12^3)</f>
        <v>6.906396626731051</v>
      </c>
    </row>
    <row r="4" spans="1:6" ht="18.5" x14ac:dyDescent="0.45">
      <c r="A4" t="s">
        <v>22</v>
      </c>
      <c r="B4" s="2">
        <f>B3+B2</f>
        <v>7.6878109056122463</v>
      </c>
    </row>
    <row r="6" spans="1:6" x14ac:dyDescent="0.35">
      <c r="A6" t="s">
        <v>35</v>
      </c>
    </row>
    <row r="7" spans="1:6" x14ac:dyDescent="0.35">
      <c r="B7">
        <f>9*1.14/1.16*(1-(1.14/1.16)^6)/(1-1.14/1.16)</f>
        <v>50.83341998410711</v>
      </c>
    </row>
    <row r="9" spans="1:6" x14ac:dyDescent="0.35">
      <c r="B9">
        <f>(9*1.14^6*1.1+5*9*1.14^6*(0.14-0.1))/((0.16-0.1)*(1+0.16)^6)</f>
        <v>175.67735497680138</v>
      </c>
    </row>
    <row r="11" spans="1:6" ht="18.5" x14ac:dyDescent="0.45">
      <c r="A11" t="s">
        <v>22</v>
      </c>
      <c r="B11" s="2">
        <f>B7+B9</f>
        <v>226.51077496090849</v>
      </c>
    </row>
    <row r="13" spans="1:6" x14ac:dyDescent="0.35">
      <c r="A13" t="s">
        <v>0</v>
      </c>
    </row>
    <row r="14" spans="1:6" x14ac:dyDescent="0.35">
      <c r="A14" t="s">
        <v>3</v>
      </c>
      <c r="D14" t="s">
        <v>10</v>
      </c>
      <c r="E14">
        <v>8.6999999999999994E-2</v>
      </c>
      <c r="F14" t="s">
        <v>11</v>
      </c>
    </row>
    <row r="15" spans="1:6" x14ac:dyDescent="0.35">
      <c r="A15" t="s">
        <v>4</v>
      </c>
      <c r="E15">
        <v>1.6100000000000001E-3</v>
      </c>
      <c r="F15" t="s">
        <v>12</v>
      </c>
    </row>
    <row r="16" spans="1:6" x14ac:dyDescent="0.35">
      <c r="A16" t="s">
        <v>5</v>
      </c>
    </row>
    <row r="17" spans="1:2" x14ac:dyDescent="0.35">
      <c r="A17" t="s">
        <v>6</v>
      </c>
      <c r="B17">
        <f>2.11/72.08</f>
        <v>2.9273029966703661E-2</v>
      </c>
    </row>
    <row r="18" spans="1:2" x14ac:dyDescent="0.35">
      <c r="A18" t="s">
        <v>1</v>
      </c>
      <c r="B18">
        <f>0.087-B17</f>
        <v>5.7726970033296333E-2</v>
      </c>
    </row>
    <row r="20" spans="1:2" x14ac:dyDescent="0.35">
      <c r="A20" t="s">
        <v>2</v>
      </c>
    </row>
    <row r="21" spans="1:2" x14ac:dyDescent="0.35">
      <c r="A21" t="s">
        <v>7</v>
      </c>
    </row>
    <row r="22" spans="1:2" x14ac:dyDescent="0.35">
      <c r="A22">
        <f>69.52/72.08-1</f>
        <v>-3.5516093229744805E-2</v>
      </c>
    </row>
    <row r="24" spans="1:2" x14ac:dyDescent="0.35">
      <c r="A24" t="s">
        <v>8</v>
      </c>
    </row>
    <row r="25" spans="1:2" x14ac:dyDescent="0.35">
      <c r="A25" t="s">
        <v>13</v>
      </c>
      <c r="B25">
        <f>(1+E15)^3-1</f>
        <v>4.8377804732806506E-3</v>
      </c>
    </row>
    <row r="27" spans="1:2" x14ac:dyDescent="0.35">
      <c r="A27" t="s">
        <v>9</v>
      </c>
      <c r="B27">
        <f>A22-B25</f>
        <v>-4.0353873703025456E-2</v>
      </c>
    </row>
    <row r="29" spans="1:2" x14ac:dyDescent="0.35">
      <c r="A29" t="s">
        <v>14</v>
      </c>
    </row>
    <row r="30" spans="1:2" x14ac:dyDescent="0.35">
      <c r="A30" t="s">
        <v>15</v>
      </c>
      <c r="B30">
        <f>0.0435+2.5*0.0804</f>
        <v>0.2445</v>
      </c>
    </row>
    <row r="31" spans="1:2" x14ac:dyDescent="0.35">
      <c r="A31" t="s">
        <v>16</v>
      </c>
      <c r="B31">
        <f>0.0435+1.5*0.0804</f>
        <v>0.1641</v>
      </c>
    </row>
    <row r="32" spans="1:2" x14ac:dyDescent="0.35">
      <c r="A32" t="s">
        <v>17</v>
      </c>
      <c r="B32">
        <f>0.0435+0.8*0.0804</f>
        <v>0.10782</v>
      </c>
    </row>
    <row r="34" spans="1:3" x14ac:dyDescent="0.35">
      <c r="A34" t="s">
        <v>18</v>
      </c>
    </row>
    <row r="35" spans="1:3" x14ac:dyDescent="0.35">
      <c r="A35" t="s">
        <v>19</v>
      </c>
      <c r="B35">
        <f>0.8*0.156+0.2*0.0828*(1-0.3)</f>
        <v>0.13639200000000001</v>
      </c>
    </row>
    <row r="38" spans="1:3" x14ac:dyDescent="0.35">
      <c r="A38" t="s">
        <v>21</v>
      </c>
    </row>
    <row r="39" spans="1:3" x14ac:dyDescent="0.35">
      <c r="A39" t="s">
        <v>23</v>
      </c>
      <c r="B39">
        <f>2.315*(1+0.05)/(1+0.08)*(1-((1+0.05)/(1+0.08))^4)/(1-(1+0.05)/(1+0.08))</f>
        <v>8.6345603846355434</v>
      </c>
    </row>
    <row r="40" spans="1:3" x14ac:dyDescent="0.35">
      <c r="A40" t="s">
        <v>24</v>
      </c>
      <c r="B40">
        <f>2.315*1.05^4*(1+0.03)/(0.08-0.03)/1.08^4</f>
        <v>42.606944459328787</v>
      </c>
    </row>
    <row r="41" spans="1:3" x14ac:dyDescent="0.35">
      <c r="A41" t="s">
        <v>22</v>
      </c>
      <c r="B41" s="1">
        <f>B39+B40</f>
        <v>51.241504843964329</v>
      </c>
      <c r="C41" t="s">
        <v>25</v>
      </c>
    </row>
    <row r="43" spans="1:3" x14ac:dyDescent="0.35">
      <c r="A43" t="s">
        <v>20</v>
      </c>
    </row>
    <row r="44" spans="1:3" x14ac:dyDescent="0.35">
      <c r="A44" t="s">
        <v>26</v>
      </c>
      <c r="B44">
        <f>3.15*1.06/1.08*(1-(1.06/1.08)^2)/(1-1.06/1.08)</f>
        <v>6.1260802469135811</v>
      </c>
    </row>
    <row r="45" spans="1:3" x14ac:dyDescent="0.35">
      <c r="A45" t="s">
        <v>27</v>
      </c>
      <c r="B45">
        <f>3.15*1.06^2*1.05/1.08*(1-(1.05/1.08)^2)/(1-1.05/1.08)/1.08^2</f>
        <v>5.8183007306432009</v>
      </c>
    </row>
    <row r="46" spans="1:3" x14ac:dyDescent="0.35">
      <c r="A46" t="s">
        <v>24</v>
      </c>
      <c r="B46">
        <f>3.15*1.06^2*1.05^2*1.03/(1.08^4*(0.08-0.03))</f>
        <v>59.084434180193576</v>
      </c>
    </row>
    <row r="47" spans="1:3" x14ac:dyDescent="0.35">
      <c r="A47" t="s">
        <v>22</v>
      </c>
      <c r="B47" s="1">
        <f>SUM(B44:B46)</f>
        <v>71.028815157750358</v>
      </c>
      <c r="C47" t="s">
        <v>28</v>
      </c>
    </row>
    <row r="50" spans="1:3" x14ac:dyDescent="0.35">
      <c r="A50" t="s">
        <v>29</v>
      </c>
    </row>
    <row r="51" spans="1:3" x14ac:dyDescent="0.35">
      <c r="A51" t="s">
        <v>30</v>
      </c>
      <c r="B51">
        <f>43.923/423.474*423.474/486.203*486.203/397.925</f>
        <v>0.11038009675190048</v>
      </c>
    </row>
    <row r="52" spans="1:3" x14ac:dyDescent="0.35">
      <c r="A52" t="s">
        <v>32</v>
      </c>
      <c r="B52">
        <f>1-1.518/43.923</f>
        <v>0.96543951915852744</v>
      </c>
    </row>
    <row r="53" spans="1:3" x14ac:dyDescent="0.35">
      <c r="A53" t="s">
        <v>31</v>
      </c>
      <c r="B53">
        <f>B52*B51</f>
        <v>0.10656530753282654</v>
      </c>
      <c r="C53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Seminar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Benada</dc:creator>
  <cp:lastModifiedBy>Luděk Benada</cp:lastModifiedBy>
  <dcterms:created xsi:type="dcterms:W3CDTF">2023-12-04T17:18:24Z</dcterms:created>
  <dcterms:modified xsi:type="dcterms:W3CDTF">2023-12-04T18:40:13Z</dcterms:modified>
</cp:coreProperties>
</file>