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ieunguyen/Documents/1_3rd_year_semester_1/TA_fall 2022/IES_intro metrics/week 3/Introductory Econometrics 2022 - seminar #3/Excel/"/>
    </mc:Choice>
  </mc:AlternateContent>
  <xr:revisionPtr revIDLastSave="0" documentId="13_ncr:1_{5A98EFD6-B675-D145-B3C7-FD1A0FBDCB95}" xr6:coauthVersionLast="45" xr6:coauthVersionMax="45" xr10:uidLastSave="{00000000-0000-0000-0000-000000000000}"/>
  <bookViews>
    <workbookView xWindow="5960" yWindow="460" windowWidth="18140" windowHeight="14500" tabRatio="500" xr2:uid="{00000000-000D-0000-FFFF-FFFF00000000}"/>
  </bookViews>
  <sheets>
    <sheet name="Exercise 1 (all observations)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5" i="8" l="1"/>
  <c r="M23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" i="8"/>
  <c r="J23" i="8"/>
  <c r="A23" i="8"/>
  <c r="C23" i="8"/>
  <c r="B23" i="8"/>
  <c r="E32" i="8" l="1" a="1"/>
  <c r="F33" i="8" s="1"/>
  <c r="K32" i="8" a="1"/>
  <c r="K32" i="8" s="1"/>
  <c r="E33" i="8" l="1"/>
  <c r="F32" i="8"/>
  <c r="E32" i="8"/>
  <c r="H32" i="8" s="1" a="1"/>
  <c r="I33" i="8" s="1"/>
  <c r="K33" i="8"/>
  <c r="H32" i="8" l="1"/>
  <c r="I32" i="8"/>
  <c r="H33" i="8"/>
  <c r="M32" i="8" l="1" a="1"/>
  <c r="M32" i="8" l="1"/>
  <c r="M33" i="8"/>
  <c r="I5" i="8" l="1"/>
  <c r="J5" i="8" s="1"/>
  <c r="I9" i="8"/>
  <c r="J9" i="8" s="1"/>
  <c r="I13" i="8"/>
  <c r="J13" i="8" s="1"/>
  <c r="I17" i="8"/>
  <c r="J17" i="8" s="1"/>
  <c r="I21" i="8"/>
  <c r="J21" i="8" s="1"/>
  <c r="I14" i="8"/>
  <c r="J14" i="8" s="1"/>
  <c r="I2" i="8"/>
  <c r="J2" i="8" s="1"/>
  <c r="I6" i="8"/>
  <c r="J6" i="8" s="1"/>
  <c r="I10" i="8"/>
  <c r="J10" i="8" s="1"/>
  <c r="I18" i="8"/>
  <c r="J18" i="8" s="1"/>
  <c r="I3" i="8"/>
  <c r="J3" i="8" s="1"/>
  <c r="I7" i="8"/>
  <c r="J7" i="8" s="1"/>
  <c r="I11" i="8"/>
  <c r="J11" i="8" s="1"/>
  <c r="I15" i="8"/>
  <c r="J15" i="8" s="1"/>
  <c r="I19" i="8"/>
  <c r="J19" i="8" s="1"/>
  <c r="I4" i="8"/>
  <c r="J4" i="8" s="1"/>
  <c r="I8" i="8"/>
  <c r="J8" i="8" s="1"/>
  <c r="I12" i="8"/>
  <c r="J12" i="8" s="1"/>
  <c r="I16" i="8"/>
  <c r="J16" i="8" s="1"/>
  <c r="I20" i="8"/>
  <c r="J20" i="8" s="1"/>
  <c r="K16" i="8" l="1"/>
  <c r="L16" i="8" s="1"/>
  <c r="K15" i="8"/>
  <c r="L15" i="8" s="1"/>
  <c r="K14" i="8"/>
  <c r="L14" i="8" s="1"/>
  <c r="K11" i="8"/>
  <c r="L11" i="8" s="1"/>
  <c r="K10" i="8"/>
  <c r="L10" i="8" s="1"/>
  <c r="K20" i="8"/>
  <c r="L20" i="8" s="1"/>
  <c r="K4" i="8"/>
  <c r="L4" i="8" s="1"/>
  <c r="K7" i="8"/>
  <c r="L7" i="8" s="1"/>
  <c r="K6" i="8"/>
  <c r="L6" i="8" s="1"/>
  <c r="K17" i="8"/>
  <c r="L17" i="8" s="1"/>
  <c r="K19" i="8"/>
  <c r="L19" i="8" s="1"/>
  <c r="K3" i="8"/>
  <c r="L3" i="8" s="1"/>
  <c r="K2" i="8"/>
  <c r="L2" i="8" s="1"/>
  <c r="K13" i="8"/>
  <c r="L13" i="8" s="1"/>
  <c r="K12" i="8"/>
  <c r="L12" i="8" s="1"/>
  <c r="K18" i="8"/>
  <c r="L18" i="8" s="1"/>
  <c r="K9" i="8"/>
  <c r="L9" i="8" s="1"/>
  <c r="K8" i="8"/>
  <c r="L8" i="8" s="1"/>
  <c r="K21" i="8"/>
  <c r="L21" i="8" s="1"/>
  <c r="K5" i="8"/>
  <c r="L5" i="8" s="1"/>
  <c r="L23" i="8" l="1"/>
</calcChain>
</file>

<file path=xl/sharedStrings.xml><?xml version="1.0" encoding="utf-8"?>
<sst xmlns="http://schemas.openxmlformats.org/spreadsheetml/2006/main" count="28" uniqueCount="24">
  <si>
    <t>residual</t>
  </si>
  <si>
    <t>vector y</t>
  </si>
  <si>
    <t>matrix X</t>
  </si>
  <si>
    <t>X'</t>
  </si>
  <si>
    <t>X'y</t>
  </si>
  <si>
    <t>beta_0</t>
  </si>
  <si>
    <t>beta_1</t>
  </si>
  <si>
    <t>observation</t>
  </si>
  <si>
    <t>matrix X'X</t>
  </si>
  <si>
    <r>
      <t>matrix (X'X)</t>
    </r>
    <r>
      <rPr>
        <b/>
        <sz val="12"/>
        <color theme="1"/>
        <rFont val="Calibri"/>
        <family val="2"/>
        <charset val="238"/>
      </rPr>
      <t>^(-1)</t>
    </r>
  </si>
  <si>
    <t>(X'X)^(-1) X'y</t>
  </si>
  <si>
    <t>miss</t>
  </si>
  <si>
    <t>(residual)^2</t>
  </si>
  <si>
    <t>model from the setup</t>
  </si>
  <si>
    <t>estimated</t>
  </si>
  <si>
    <t>weight (y)</t>
  </si>
  <si>
    <t>height (x)</t>
  </si>
  <si>
    <t>avg(y)</t>
  </si>
  <si>
    <t>avg(x)</t>
  </si>
  <si>
    <t>n</t>
  </si>
  <si>
    <t>sum</t>
  </si>
  <si>
    <t>avg</t>
  </si>
  <si>
    <t>pred. weight</t>
  </si>
  <si>
    <t>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</si>
</sst>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2" fontId="0" fillId="0" borderId="4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3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0" fillId="0" borderId="0" xfId="0" applyNumberFormat="1" applyBorder="1"/>
    <xf numFmtId="0" fontId="0" fillId="3" borderId="4" xfId="0" applyFill="1" applyBorder="1"/>
    <xf numFmtId="0" fontId="0" fillId="3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4" fontId="0" fillId="0" borderId="4" xfId="0" applyNumberFormat="1" applyBorder="1"/>
    <xf numFmtId="2" fontId="0" fillId="0" borderId="4" xfId="0" applyNumberForma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Normální 2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'Exercise 1 (all observations)'!$C$2:$C$21</c:f>
              <c:numCache>
                <c:formatCode>General</c:formatCode>
                <c:ptCount val="20"/>
                <c:pt idx="0">
                  <c:v>13</c:v>
                </c:pt>
                <c:pt idx="1">
                  <c:v>23</c:v>
                </c:pt>
                <c:pt idx="2">
                  <c:v>33</c:v>
                </c:pt>
                <c:pt idx="3">
                  <c:v>30</c:v>
                </c:pt>
                <c:pt idx="4">
                  <c:v>25</c:v>
                </c:pt>
                <c:pt idx="5">
                  <c:v>28</c:v>
                </c:pt>
                <c:pt idx="6">
                  <c:v>20</c:v>
                </c:pt>
                <c:pt idx="7">
                  <c:v>23</c:v>
                </c:pt>
                <c:pt idx="8">
                  <c:v>25</c:v>
                </c:pt>
                <c:pt idx="9">
                  <c:v>30</c:v>
                </c:pt>
                <c:pt idx="10">
                  <c:v>28</c:v>
                </c:pt>
                <c:pt idx="11">
                  <c:v>23</c:v>
                </c:pt>
                <c:pt idx="12">
                  <c:v>25</c:v>
                </c:pt>
                <c:pt idx="13">
                  <c:v>30</c:v>
                </c:pt>
                <c:pt idx="14">
                  <c:v>20</c:v>
                </c:pt>
                <c:pt idx="15">
                  <c:v>23</c:v>
                </c:pt>
                <c:pt idx="16">
                  <c:v>25</c:v>
                </c:pt>
                <c:pt idx="17">
                  <c:v>38</c:v>
                </c:pt>
                <c:pt idx="18">
                  <c:v>33</c:v>
                </c:pt>
                <c:pt idx="19">
                  <c:v>28</c:v>
                </c:pt>
              </c:numCache>
            </c:numRef>
          </c:xVal>
          <c:yVal>
            <c:numRef>
              <c:f>'Exercise 1 (all observations)'!$B$2:$B$21</c:f>
              <c:numCache>
                <c:formatCode>General</c:formatCode>
                <c:ptCount val="20"/>
                <c:pt idx="0">
                  <c:v>63</c:v>
                </c:pt>
                <c:pt idx="1">
                  <c:v>70.7</c:v>
                </c:pt>
                <c:pt idx="2">
                  <c:v>92.3</c:v>
                </c:pt>
                <c:pt idx="3">
                  <c:v>89.1</c:v>
                </c:pt>
                <c:pt idx="4">
                  <c:v>72.900000000000006</c:v>
                </c:pt>
                <c:pt idx="5">
                  <c:v>78.3</c:v>
                </c:pt>
                <c:pt idx="6">
                  <c:v>67.5</c:v>
                </c:pt>
                <c:pt idx="7">
                  <c:v>74.3</c:v>
                </c:pt>
                <c:pt idx="8">
                  <c:v>76.5</c:v>
                </c:pt>
                <c:pt idx="9">
                  <c:v>81</c:v>
                </c:pt>
                <c:pt idx="10">
                  <c:v>76.5</c:v>
                </c:pt>
                <c:pt idx="11">
                  <c:v>72.900000000000006</c:v>
                </c:pt>
                <c:pt idx="12">
                  <c:v>74.3</c:v>
                </c:pt>
                <c:pt idx="13">
                  <c:v>81</c:v>
                </c:pt>
                <c:pt idx="14">
                  <c:v>72</c:v>
                </c:pt>
                <c:pt idx="15">
                  <c:v>69.8</c:v>
                </c:pt>
                <c:pt idx="16">
                  <c:v>74.3</c:v>
                </c:pt>
                <c:pt idx="17">
                  <c:v>85.5</c:v>
                </c:pt>
                <c:pt idx="18">
                  <c:v>83.3</c:v>
                </c:pt>
                <c:pt idx="19">
                  <c:v>69.8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75-3245-A34D-F9281FB65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912512"/>
        <c:axId val="609913088"/>
      </c:scatterChart>
      <c:valAx>
        <c:axId val="60991251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aseline="0"/>
                </a:pPr>
                <a:r>
                  <a:rPr lang="en-US" sz="1600" baseline="0"/>
                  <a:t>height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9913088"/>
        <c:crosses val="autoZero"/>
        <c:crossBetween val="midCat"/>
      </c:valAx>
      <c:valAx>
        <c:axId val="609913088"/>
        <c:scaling>
          <c:orientation val="minMax"/>
          <c:max val="95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aseline="0"/>
                </a:pPr>
                <a:r>
                  <a:rPr lang="en-US" sz="1600" baseline="0"/>
                  <a:t>weight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99125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6.3706036745406827E-2"/>
          <c:y val="0.89956844336765596"/>
          <c:w val="0.88614724854308469"/>
          <c:h val="8.1200787401574798E-2"/>
        </c:manualLayout>
      </c:layout>
      <c:overlay val="0"/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>
          <a:shade val="95000"/>
          <a:satMod val="105000"/>
        </a:schemeClr>
      </a:solidFill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28575</xdr:colOff>
      <xdr:row>0</xdr:row>
      <xdr:rowOff>0</xdr:rowOff>
    </xdr:from>
    <xdr:to>
      <xdr:col>22</xdr:col>
      <xdr:colOff>3175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showGridLines="0" tabSelected="1" topLeftCell="L1" workbookViewId="0">
      <selection activeCell="X17" sqref="X17"/>
    </sheetView>
  </sheetViews>
  <sheetFormatPr baseColWidth="10" defaultColWidth="8.83203125" defaultRowHeight="16"/>
  <cols>
    <col min="1" max="1" width="12.83203125" customWidth="1"/>
    <col min="2" max="3" width="10.6640625" customWidth="1"/>
    <col min="4" max="4" width="1.1640625" customWidth="1"/>
    <col min="5" max="5" width="10" bestFit="1" customWidth="1"/>
    <col min="6" max="7" width="6.6640625" customWidth="1"/>
    <col min="8" max="8" width="5.6640625" customWidth="1"/>
    <col min="9" max="9" width="12" customWidth="1"/>
    <col min="11" max="11" width="6.6640625" customWidth="1"/>
    <col min="13" max="13" width="11.6640625" customWidth="1"/>
    <col min="14" max="14" width="12" customWidth="1"/>
    <col min="15" max="16" width="10.1640625" customWidth="1"/>
  </cols>
  <sheetData>
    <row r="1" spans="1:33">
      <c r="A1" s="2" t="s">
        <v>7</v>
      </c>
      <c r="B1" s="2" t="s">
        <v>15</v>
      </c>
      <c r="C1" s="2" t="s">
        <v>16</v>
      </c>
      <c r="D1" s="1"/>
      <c r="E1" s="2" t="s">
        <v>1</v>
      </c>
      <c r="F1" s="23" t="s">
        <v>2</v>
      </c>
      <c r="G1" s="23"/>
      <c r="I1" s="2" t="s">
        <v>22</v>
      </c>
      <c r="J1" s="8" t="s">
        <v>0</v>
      </c>
      <c r="K1" s="8" t="s">
        <v>11</v>
      </c>
      <c r="L1" s="8" t="s">
        <v>23</v>
      </c>
      <c r="M1" s="8" t="s">
        <v>12</v>
      </c>
      <c r="N1" s="14"/>
      <c r="O1" s="14"/>
      <c r="P1" s="14"/>
      <c r="Q1" s="15"/>
    </row>
    <row r="2" spans="1:33">
      <c r="A2" s="4">
        <v>1</v>
      </c>
      <c r="B2" s="4">
        <v>63</v>
      </c>
      <c r="C2" s="4">
        <v>13</v>
      </c>
      <c r="D2" s="1"/>
      <c r="E2" s="4">
        <v>63</v>
      </c>
      <c r="F2" s="4">
        <v>1</v>
      </c>
      <c r="G2" s="4">
        <v>13</v>
      </c>
      <c r="I2" s="5">
        <f t="shared" ref="I2:I21" si="0">$M$32+$M$33*C2</f>
        <v>61.285117157324535</v>
      </c>
      <c r="J2" s="5">
        <f t="shared" ref="J2:J21" si="1">B2-I2</f>
        <v>1.7148828426754648</v>
      </c>
      <c r="K2" s="3">
        <f>IF(ABS(J2)&gt;5,1,0)</f>
        <v>0</v>
      </c>
      <c r="L2" s="3">
        <f>IF(K2=0,0.5,-0.6)</f>
        <v>0.5</v>
      </c>
      <c r="M2" s="5">
        <f>J2^2</f>
        <v>2.940823164102683</v>
      </c>
      <c r="N2" s="16"/>
      <c r="O2" s="16"/>
      <c r="P2" s="16"/>
      <c r="Q2" s="15"/>
    </row>
    <row r="3" spans="1:33">
      <c r="A3" s="4">
        <v>2</v>
      </c>
      <c r="B3" s="4">
        <v>70.7</v>
      </c>
      <c r="C3" s="4">
        <v>23</v>
      </c>
      <c r="D3" s="1"/>
      <c r="E3" s="4">
        <v>70.7</v>
      </c>
      <c r="F3" s="4">
        <v>1</v>
      </c>
      <c r="G3" s="4">
        <v>23</v>
      </c>
      <c r="I3" s="5">
        <f t="shared" si="0"/>
        <v>72.665256201183681</v>
      </c>
      <c r="J3" s="5">
        <f t="shared" si="1"/>
        <v>-1.9652562011836778</v>
      </c>
      <c r="K3" s="3">
        <f t="shared" ref="K3:K21" si="2">IF(ABS(J3)&gt;5,1,0)</f>
        <v>0</v>
      </c>
      <c r="L3" s="3">
        <f t="shared" ref="L3:L21" si="3">IF(K3=0,0.5,-0.6)</f>
        <v>0.5</v>
      </c>
      <c r="M3" s="5">
        <f t="shared" ref="M3:M21" si="4">J3^2</f>
        <v>3.8622319362909003</v>
      </c>
      <c r="N3" s="16"/>
      <c r="O3" s="15"/>
      <c r="P3" s="15"/>
      <c r="Q3" s="15"/>
    </row>
    <row r="4" spans="1:33">
      <c r="A4" s="4">
        <v>3</v>
      </c>
      <c r="B4" s="4">
        <v>92.3</v>
      </c>
      <c r="C4" s="4">
        <v>33</v>
      </c>
      <c r="D4" s="1"/>
      <c r="E4" s="4">
        <v>92.3</v>
      </c>
      <c r="F4" s="4">
        <v>1</v>
      </c>
      <c r="G4" s="4">
        <v>33</v>
      </c>
      <c r="I4" s="5">
        <f t="shared" si="0"/>
        <v>84.045395245042826</v>
      </c>
      <c r="J4" s="5">
        <f t="shared" si="1"/>
        <v>8.2546047549571711</v>
      </c>
      <c r="K4" s="3">
        <f t="shared" si="2"/>
        <v>1</v>
      </c>
      <c r="L4" s="3">
        <f t="shared" si="3"/>
        <v>-0.6</v>
      </c>
      <c r="M4" s="5">
        <f t="shared" si="4"/>
        <v>68.138499660561536</v>
      </c>
      <c r="N4" s="16"/>
      <c r="O4" s="17"/>
      <c r="P4" s="17"/>
      <c r="Q4" s="17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  <c r="AG4" s="7"/>
    </row>
    <row r="5" spans="1:33">
      <c r="A5" s="4">
        <v>4</v>
      </c>
      <c r="B5" s="4">
        <v>89.1</v>
      </c>
      <c r="C5" s="4">
        <v>30</v>
      </c>
      <c r="D5" s="1"/>
      <c r="E5" s="4">
        <v>89.1</v>
      </c>
      <c r="F5" s="4">
        <v>1</v>
      </c>
      <c r="G5" s="4">
        <v>30</v>
      </c>
      <c r="I5" s="5">
        <f t="shared" si="0"/>
        <v>80.631353531885082</v>
      </c>
      <c r="J5" s="5">
        <f t="shared" si="1"/>
        <v>8.4686464681149118</v>
      </c>
      <c r="K5" s="3">
        <f t="shared" si="2"/>
        <v>1</v>
      </c>
      <c r="L5" s="3">
        <f t="shared" si="3"/>
        <v>-0.6</v>
      </c>
      <c r="M5" s="5">
        <f t="shared" si="4"/>
        <v>71.717973001915169</v>
      </c>
      <c r="N5" s="16"/>
      <c r="O5" s="17"/>
      <c r="P5" s="17"/>
      <c r="Q5" s="1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  <c r="AG5" s="7"/>
    </row>
    <row r="6" spans="1:33">
      <c r="A6" s="4">
        <v>5</v>
      </c>
      <c r="B6" s="4">
        <v>72.900000000000006</v>
      </c>
      <c r="C6" s="4">
        <v>25</v>
      </c>
      <c r="D6" s="1"/>
      <c r="E6" s="4">
        <v>72.900000000000006</v>
      </c>
      <c r="F6" s="4">
        <v>1</v>
      </c>
      <c r="G6" s="4">
        <v>25</v>
      </c>
      <c r="I6" s="5">
        <f t="shared" si="0"/>
        <v>74.94128400995551</v>
      </c>
      <c r="J6" s="5">
        <f t="shared" si="1"/>
        <v>-2.0412840099555041</v>
      </c>
      <c r="K6" s="3">
        <f t="shared" si="2"/>
        <v>0</v>
      </c>
      <c r="L6" s="3">
        <f t="shared" si="3"/>
        <v>0.5</v>
      </c>
      <c r="M6" s="5">
        <f t="shared" si="4"/>
        <v>4.1668404093000229</v>
      </c>
      <c r="N6" s="16"/>
      <c r="O6" s="15"/>
      <c r="P6" s="15"/>
      <c r="Q6" s="15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>
      <c r="A7" s="4">
        <v>6</v>
      </c>
      <c r="B7" s="4">
        <v>78.3</v>
      </c>
      <c r="C7" s="4">
        <v>28</v>
      </c>
      <c r="D7" s="1"/>
      <c r="E7" s="4">
        <v>78.3</v>
      </c>
      <c r="F7" s="4">
        <v>1</v>
      </c>
      <c r="G7" s="4">
        <v>28</v>
      </c>
      <c r="I7" s="5">
        <f t="shared" si="0"/>
        <v>78.355325723113253</v>
      </c>
      <c r="J7" s="5">
        <f t="shared" si="1"/>
        <v>-5.5325723113256231E-2</v>
      </c>
      <c r="K7" s="3">
        <f t="shared" si="2"/>
        <v>0</v>
      </c>
      <c r="L7" s="3">
        <f t="shared" si="3"/>
        <v>0.5</v>
      </c>
      <c r="M7" s="5">
        <f t="shared" si="4"/>
        <v>3.060935638004695E-3</v>
      </c>
      <c r="N7" s="16"/>
      <c r="O7" s="15"/>
      <c r="P7" s="15"/>
      <c r="Q7" s="15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>
      <c r="A8" s="4">
        <v>7</v>
      </c>
      <c r="B8" s="4">
        <v>67.5</v>
      </c>
      <c r="C8" s="4">
        <v>20</v>
      </c>
      <c r="D8" s="1"/>
      <c r="E8" s="4">
        <v>67.5</v>
      </c>
      <c r="F8" s="4">
        <v>1</v>
      </c>
      <c r="G8" s="4">
        <v>20</v>
      </c>
      <c r="I8" s="5">
        <f t="shared" si="0"/>
        <v>69.251214488025937</v>
      </c>
      <c r="J8" s="5">
        <f t="shared" si="1"/>
        <v>-1.751214488025937</v>
      </c>
      <c r="K8" s="3">
        <f t="shared" si="2"/>
        <v>0</v>
      </c>
      <c r="L8" s="3">
        <f t="shared" si="3"/>
        <v>0.5</v>
      </c>
      <c r="M8" s="5">
        <f t="shared" si="4"/>
        <v>3.0667521830719449</v>
      </c>
      <c r="N8" s="16"/>
      <c r="O8" s="15"/>
      <c r="P8" s="15"/>
      <c r="Q8" s="15"/>
    </row>
    <row r="9" spans="1:33">
      <c r="A9" s="4">
        <v>8</v>
      </c>
      <c r="B9" s="4">
        <v>74.3</v>
      </c>
      <c r="C9" s="4">
        <v>23</v>
      </c>
      <c r="D9" s="1"/>
      <c r="E9" s="4">
        <v>74.3</v>
      </c>
      <c r="F9" s="4">
        <v>1</v>
      </c>
      <c r="G9" s="4">
        <v>23</v>
      </c>
      <c r="I9" s="5">
        <f t="shared" si="0"/>
        <v>72.665256201183681</v>
      </c>
      <c r="J9" s="5">
        <f t="shared" si="1"/>
        <v>1.6347437988163165</v>
      </c>
      <c r="K9" s="3">
        <f t="shared" si="2"/>
        <v>0</v>
      </c>
      <c r="L9" s="3">
        <f t="shared" si="3"/>
        <v>0.5</v>
      </c>
      <c r="M9" s="5">
        <f t="shared" si="4"/>
        <v>2.6723872877684016</v>
      </c>
      <c r="N9" s="16"/>
      <c r="O9" s="15"/>
      <c r="P9" s="15"/>
      <c r="Q9" s="15"/>
    </row>
    <row r="10" spans="1:33">
      <c r="A10" s="4">
        <v>9</v>
      </c>
      <c r="B10" s="4">
        <v>76.5</v>
      </c>
      <c r="C10" s="4">
        <v>25</v>
      </c>
      <c r="D10" s="1"/>
      <c r="E10" s="4">
        <v>76.5</v>
      </c>
      <c r="F10" s="4">
        <v>1</v>
      </c>
      <c r="G10" s="4">
        <v>25</v>
      </c>
      <c r="I10" s="5">
        <f t="shared" si="0"/>
        <v>74.94128400995551</v>
      </c>
      <c r="J10" s="5">
        <f t="shared" si="1"/>
        <v>1.5587159900444902</v>
      </c>
      <c r="K10" s="3">
        <f t="shared" si="2"/>
        <v>0</v>
      </c>
      <c r="L10" s="3">
        <f t="shared" si="3"/>
        <v>0.5</v>
      </c>
      <c r="M10" s="5">
        <f t="shared" si="4"/>
        <v>2.4295955376203753</v>
      </c>
      <c r="N10" s="16"/>
      <c r="O10" s="15"/>
      <c r="P10" s="15"/>
      <c r="Q10" s="15"/>
    </row>
    <row r="11" spans="1:33">
      <c r="A11" s="4">
        <v>10</v>
      </c>
      <c r="B11" s="4">
        <v>81</v>
      </c>
      <c r="C11" s="4">
        <v>30</v>
      </c>
      <c r="D11" s="1"/>
      <c r="E11" s="4">
        <v>81</v>
      </c>
      <c r="F11" s="4">
        <v>1</v>
      </c>
      <c r="G11" s="4">
        <v>30</v>
      </c>
      <c r="I11" s="5">
        <f t="shared" si="0"/>
        <v>80.631353531885082</v>
      </c>
      <c r="J11" s="5">
        <f t="shared" si="1"/>
        <v>0.36864646811491752</v>
      </c>
      <c r="K11" s="3">
        <f t="shared" si="2"/>
        <v>0</v>
      </c>
      <c r="L11" s="3">
        <f t="shared" si="3"/>
        <v>0.5</v>
      </c>
      <c r="M11" s="5">
        <f t="shared" si="4"/>
        <v>0.13590021845360289</v>
      </c>
      <c r="N11" s="16"/>
      <c r="O11" s="15"/>
      <c r="P11" s="15"/>
      <c r="Q11" s="15"/>
    </row>
    <row r="12" spans="1:33">
      <c r="A12" s="4">
        <v>11</v>
      </c>
      <c r="B12" s="4">
        <v>76.5</v>
      </c>
      <c r="C12" s="4">
        <v>28</v>
      </c>
      <c r="D12" s="1"/>
      <c r="E12" s="4">
        <v>76.5</v>
      </c>
      <c r="F12" s="4">
        <v>1</v>
      </c>
      <c r="G12" s="4">
        <v>28</v>
      </c>
      <c r="I12" s="5">
        <f t="shared" si="0"/>
        <v>78.355325723113253</v>
      </c>
      <c r="J12" s="5">
        <f t="shared" si="1"/>
        <v>-1.8553257231132534</v>
      </c>
      <c r="K12" s="3">
        <f t="shared" si="2"/>
        <v>0</v>
      </c>
      <c r="L12" s="3">
        <f t="shared" si="3"/>
        <v>0.5</v>
      </c>
      <c r="M12" s="5">
        <f t="shared" si="4"/>
        <v>3.4422335388457164</v>
      </c>
      <c r="N12" s="16"/>
      <c r="O12" s="15"/>
      <c r="P12" s="15"/>
      <c r="Q12" s="15"/>
    </row>
    <row r="13" spans="1:33">
      <c r="A13" s="4">
        <v>12</v>
      </c>
      <c r="B13" s="4">
        <v>72.900000000000006</v>
      </c>
      <c r="C13" s="4">
        <v>23</v>
      </c>
      <c r="D13" s="1"/>
      <c r="E13" s="4">
        <v>72.900000000000006</v>
      </c>
      <c r="F13" s="4">
        <v>1</v>
      </c>
      <c r="G13" s="4">
        <v>23</v>
      </c>
      <c r="I13" s="5">
        <f t="shared" si="0"/>
        <v>72.665256201183681</v>
      </c>
      <c r="J13" s="5">
        <f t="shared" si="1"/>
        <v>0.23474379881632501</v>
      </c>
      <c r="K13" s="3">
        <f t="shared" si="2"/>
        <v>0</v>
      </c>
      <c r="L13" s="3">
        <f t="shared" si="3"/>
        <v>0.5</v>
      </c>
      <c r="M13" s="5">
        <f t="shared" si="4"/>
        <v>5.5104651082719273E-2</v>
      </c>
      <c r="N13" s="16"/>
      <c r="O13" s="15"/>
      <c r="P13" s="15"/>
      <c r="Q13" s="15"/>
    </row>
    <row r="14" spans="1:33">
      <c r="A14" s="4">
        <v>13</v>
      </c>
      <c r="B14" s="4">
        <v>74.3</v>
      </c>
      <c r="C14" s="4">
        <v>25</v>
      </c>
      <c r="D14" s="1"/>
      <c r="E14" s="4">
        <v>74.3</v>
      </c>
      <c r="F14" s="4">
        <v>1</v>
      </c>
      <c r="G14" s="4">
        <v>25</v>
      </c>
      <c r="I14" s="5">
        <f t="shared" si="0"/>
        <v>74.94128400995551</v>
      </c>
      <c r="J14" s="5">
        <f t="shared" si="1"/>
        <v>-0.6412840099555126</v>
      </c>
      <c r="K14" s="3">
        <f t="shared" si="2"/>
        <v>0</v>
      </c>
      <c r="L14" s="3">
        <f t="shared" si="3"/>
        <v>0.5</v>
      </c>
      <c r="M14" s="5">
        <f t="shared" si="4"/>
        <v>0.41124518142462196</v>
      </c>
      <c r="N14" s="16"/>
      <c r="O14" s="15"/>
      <c r="P14" s="15"/>
      <c r="Q14" s="15"/>
    </row>
    <row r="15" spans="1:33">
      <c r="A15" s="4">
        <v>14</v>
      </c>
      <c r="B15" s="4">
        <v>81</v>
      </c>
      <c r="C15" s="4">
        <v>30</v>
      </c>
      <c r="D15" s="1"/>
      <c r="E15" s="4">
        <v>81</v>
      </c>
      <c r="F15" s="4">
        <v>1</v>
      </c>
      <c r="G15" s="4">
        <v>30</v>
      </c>
      <c r="I15" s="5">
        <f t="shared" si="0"/>
        <v>80.631353531885082</v>
      </c>
      <c r="J15" s="5">
        <f t="shared" si="1"/>
        <v>0.36864646811491752</v>
      </c>
      <c r="K15" s="3">
        <f t="shared" si="2"/>
        <v>0</v>
      </c>
      <c r="L15" s="3">
        <f t="shared" si="3"/>
        <v>0.5</v>
      </c>
      <c r="M15" s="5">
        <f t="shared" si="4"/>
        <v>0.13590021845360289</v>
      </c>
      <c r="N15" s="16"/>
      <c r="O15" s="15"/>
      <c r="P15" s="15"/>
      <c r="Q15" s="15"/>
    </row>
    <row r="16" spans="1:33">
      <c r="A16" s="4">
        <v>15</v>
      </c>
      <c r="B16" s="4">
        <v>72</v>
      </c>
      <c r="C16" s="4">
        <v>20</v>
      </c>
      <c r="D16" s="1"/>
      <c r="E16" s="4">
        <v>72</v>
      </c>
      <c r="F16" s="4">
        <v>1</v>
      </c>
      <c r="G16" s="4">
        <v>20</v>
      </c>
      <c r="I16" s="5">
        <f t="shared" si="0"/>
        <v>69.251214488025937</v>
      </c>
      <c r="J16" s="5">
        <f t="shared" si="1"/>
        <v>2.748785511974063</v>
      </c>
      <c r="K16" s="3">
        <f t="shared" si="2"/>
        <v>0</v>
      </c>
      <c r="L16" s="3">
        <f t="shared" si="3"/>
        <v>0.5</v>
      </c>
      <c r="M16" s="5">
        <f t="shared" si="4"/>
        <v>7.555821790838511</v>
      </c>
      <c r="N16" s="16"/>
      <c r="O16" s="15"/>
      <c r="P16" s="15"/>
      <c r="Q16" s="15"/>
    </row>
    <row r="17" spans="1:24">
      <c r="A17" s="4">
        <v>16</v>
      </c>
      <c r="B17" s="4">
        <v>69.8</v>
      </c>
      <c r="C17" s="4">
        <v>23</v>
      </c>
      <c r="D17" s="1"/>
      <c r="E17" s="4">
        <v>69.8</v>
      </c>
      <c r="F17" s="4">
        <v>1</v>
      </c>
      <c r="G17" s="4">
        <v>23</v>
      </c>
      <c r="I17" s="5">
        <f t="shared" si="0"/>
        <v>72.665256201183681</v>
      </c>
      <c r="J17" s="5">
        <f t="shared" si="1"/>
        <v>-2.8652562011836835</v>
      </c>
      <c r="K17" s="3">
        <f t="shared" si="2"/>
        <v>0</v>
      </c>
      <c r="L17" s="3">
        <f t="shared" si="3"/>
        <v>0.5</v>
      </c>
      <c r="M17" s="5">
        <f t="shared" si="4"/>
        <v>8.2096930984215533</v>
      </c>
      <c r="N17" s="16"/>
      <c r="O17" s="15"/>
      <c r="P17" s="15"/>
      <c r="Q17" s="15"/>
    </row>
    <row r="18" spans="1:24">
      <c r="A18" s="4">
        <v>17</v>
      </c>
      <c r="B18" s="4">
        <v>74.3</v>
      </c>
      <c r="C18" s="4">
        <v>25</v>
      </c>
      <c r="D18" s="1"/>
      <c r="E18" s="4">
        <v>74.3</v>
      </c>
      <c r="F18" s="4">
        <v>1</v>
      </c>
      <c r="G18" s="4">
        <v>25</v>
      </c>
      <c r="I18" s="5">
        <f t="shared" si="0"/>
        <v>74.94128400995551</v>
      </c>
      <c r="J18" s="5">
        <f t="shared" si="1"/>
        <v>-0.6412840099555126</v>
      </c>
      <c r="K18" s="3">
        <f t="shared" si="2"/>
        <v>0</v>
      </c>
      <c r="L18" s="3">
        <f t="shared" si="3"/>
        <v>0.5</v>
      </c>
      <c r="M18" s="5">
        <f t="shared" si="4"/>
        <v>0.41124518142462196</v>
      </c>
      <c r="N18" s="16"/>
      <c r="O18" s="15"/>
      <c r="P18" s="15"/>
      <c r="Q18" s="15"/>
    </row>
    <row r="19" spans="1:24">
      <c r="A19" s="4">
        <v>18</v>
      </c>
      <c r="B19" s="4">
        <v>85.5</v>
      </c>
      <c r="C19" s="4">
        <v>38</v>
      </c>
      <c r="D19" s="1"/>
      <c r="E19" s="4">
        <v>85.5</v>
      </c>
      <c r="F19" s="4">
        <v>1</v>
      </c>
      <c r="G19" s="4">
        <v>38</v>
      </c>
      <c r="I19" s="5">
        <f t="shared" si="0"/>
        <v>89.735464766972399</v>
      </c>
      <c r="J19" s="5">
        <f t="shared" si="1"/>
        <v>-4.2354647669723988</v>
      </c>
      <c r="K19" s="3">
        <f t="shared" si="2"/>
        <v>0</v>
      </c>
      <c r="L19" s="3">
        <f t="shared" si="3"/>
        <v>0.5</v>
      </c>
      <c r="M19" s="5">
        <f t="shared" si="4"/>
        <v>17.939161792264557</v>
      </c>
      <c r="N19" s="16"/>
      <c r="O19" s="15"/>
      <c r="P19" s="15"/>
      <c r="Q19" s="15"/>
    </row>
    <row r="20" spans="1:24">
      <c r="A20" s="4">
        <v>19</v>
      </c>
      <c r="B20" s="4">
        <v>83.3</v>
      </c>
      <c r="C20" s="4">
        <v>33</v>
      </c>
      <c r="D20" s="1"/>
      <c r="E20" s="4">
        <v>83.3</v>
      </c>
      <c r="F20" s="4">
        <v>1</v>
      </c>
      <c r="G20" s="4">
        <v>33</v>
      </c>
      <c r="I20" s="5">
        <f t="shared" si="0"/>
        <v>84.045395245042826</v>
      </c>
      <c r="J20" s="5">
        <f t="shared" si="1"/>
        <v>-0.74539524504282895</v>
      </c>
      <c r="K20" s="3">
        <f t="shared" si="2"/>
        <v>0</v>
      </c>
      <c r="L20" s="3">
        <f t="shared" si="3"/>
        <v>0.5</v>
      </c>
      <c r="M20" s="5">
        <f t="shared" si="4"/>
        <v>0.55561407133245899</v>
      </c>
      <c r="N20" s="16"/>
      <c r="O20" s="15"/>
      <c r="P20" s="15"/>
      <c r="Q20" s="15"/>
    </row>
    <row r="21" spans="1:24">
      <c r="A21" s="4">
        <v>20</v>
      </c>
      <c r="B21" s="4">
        <v>69.8</v>
      </c>
      <c r="C21" s="4">
        <v>28</v>
      </c>
      <c r="D21" s="1"/>
      <c r="E21" s="4">
        <v>69.8</v>
      </c>
      <c r="F21" s="4">
        <v>1</v>
      </c>
      <c r="G21" s="4">
        <v>28</v>
      </c>
      <c r="I21" s="5">
        <f t="shared" si="0"/>
        <v>78.355325723113253</v>
      </c>
      <c r="J21" s="5">
        <f t="shared" si="1"/>
        <v>-8.5553257231132562</v>
      </c>
      <c r="K21" s="3">
        <f t="shared" si="2"/>
        <v>1</v>
      </c>
      <c r="L21" s="3">
        <f t="shared" si="3"/>
        <v>-0.6</v>
      </c>
      <c r="M21" s="5">
        <f t="shared" si="4"/>
        <v>73.19359822856336</v>
      </c>
      <c r="N21" s="16"/>
      <c r="O21" s="15"/>
      <c r="P21" s="15"/>
      <c r="Q21" s="15"/>
    </row>
    <row r="22" spans="1:24">
      <c r="A22" s="8" t="s">
        <v>19</v>
      </c>
      <c r="B22" s="8" t="s">
        <v>17</v>
      </c>
      <c r="C22" s="8" t="s">
        <v>18</v>
      </c>
      <c r="D22" s="1"/>
      <c r="E22" s="6"/>
      <c r="F22" s="6"/>
      <c r="G22" s="6"/>
      <c r="I22" s="11"/>
      <c r="J22" s="10" t="s">
        <v>20</v>
      </c>
      <c r="K22" s="7"/>
      <c r="L22" s="9" t="s">
        <v>20</v>
      </c>
      <c r="M22" s="9" t="s">
        <v>20</v>
      </c>
      <c r="N22" s="18"/>
      <c r="O22" s="15"/>
      <c r="P22" s="15"/>
      <c r="Q22" s="15"/>
    </row>
    <row r="23" spans="1:24">
      <c r="A23" s="12">
        <f>COUNT(A2:A21)</f>
        <v>20</v>
      </c>
      <c r="B23" s="20">
        <f>AVERAGE(B2:B21)</f>
        <v>76.249999999999972</v>
      </c>
      <c r="C23" s="20">
        <f>AVERAGE(C2:C21)</f>
        <v>26.15</v>
      </c>
      <c r="D23" s="1"/>
      <c r="E23" s="6"/>
      <c r="F23" s="6"/>
      <c r="G23" s="6"/>
      <c r="I23" s="11"/>
      <c r="J23" s="5">
        <f>SUM(J2:J21)</f>
        <v>1.375610736431554E-11</v>
      </c>
      <c r="K23" s="7"/>
      <c r="L23" s="19">
        <f>SUM(L2:L21)</f>
        <v>6.7</v>
      </c>
      <c r="M23" s="19">
        <f>SUM(M2:M21)</f>
        <v>271.04368208737435</v>
      </c>
      <c r="N23" s="16"/>
      <c r="O23" s="15"/>
      <c r="P23" s="15"/>
      <c r="Q23" s="15"/>
    </row>
    <row r="24" spans="1:24">
      <c r="A24" s="13"/>
      <c r="B24" s="6"/>
      <c r="C24" s="6"/>
      <c r="D24" s="1"/>
      <c r="E24" s="6"/>
      <c r="F24" s="6"/>
      <c r="G24" s="6"/>
      <c r="I24" s="11"/>
      <c r="J24" s="11"/>
      <c r="K24" s="7"/>
      <c r="L24" s="11"/>
      <c r="M24" s="9" t="s">
        <v>21</v>
      </c>
      <c r="N24" s="11"/>
    </row>
    <row r="25" spans="1:24">
      <c r="A25" s="13"/>
      <c r="B25" s="6"/>
      <c r="C25" s="6"/>
      <c r="D25" s="1"/>
      <c r="E25" s="6"/>
      <c r="F25" s="6"/>
      <c r="G25" s="6"/>
      <c r="I25" s="11"/>
      <c r="J25" s="11"/>
      <c r="K25" s="7"/>
      <c r="L25" s="11"/>
      <c r="M25" s="5">
        <f>AVERAGE(M2:M21)</f>
        <v>13.552184104368717</v>
      </c>
      <c r="N25" s="11"/>
    </row>
    <row r="27" spans="1:24">
      <c r="A27" s="23" t="s">
        <v>13</v>
      </c>
      <c r="B27" s="23"/>
      <c r="E27" s="21" t="s">
        <v>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2"/>
    </row>
    <row r="28" spans="1:24">
      <c r="A28" s="2" t="s">
        <v>5</v>
      </c>
      <c r="B28" s="4">
        <v>46.49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</row>
    <row r="29" spans="1:24">
      <c r="A29" s="2" t="s">
        <v>6</v>
      </c>
      <c r="B29" s="4">
        <v>1.1399999999999999</v>
      </c>
      <c r="E29" s="4">
        <v>13</v>
      </c>
      <c r="F29" s="4">
        <v>23</v>
      </c>
      <c r="G29" s="4">
        <v>33</v>
      </c>
      <c r="H29" s="4">
        <v>30</v>
      </c>
      <c r="I29" s="4">
        <v>25</v>
      </c>
      <c r="J29" s="4">
        <v>28</v>
      </c>
      <c r="K29" s="4">
        <v>20</v>
      </c>
      <c r="L29" s="4">
        <v>23</v>
      </c>
      <c r="M29" s="4">
        <v>25</v>
      </c>
      <c r="N29" s="4">
        <v>30</v>
      </c>
      <c r="O29" s="4">
        <v>28</v>
      </c>
      <c r="P29" s="4">
        <v>23</v>
      </c>
      <c r="Q29" s="4">
        <v>25</v>
      </c>
      <c r="R29" s="4">
        <v>30</v>
      </c>
      <c r="S29" s="4">
        <v>20</v>
      </c>
      <c r="T29" s="4">
        <v>23</v>
      </c>
      <c r="U29" s="4">
        <v>25</v>
      </c>
      <c r="V29" s="4">
        <v>38</v>
      </c>
      <c r="W29" s="4">
        <v>33</v>
      </c>
      <c r="X29" s="4">
        <v>28</v>
      </c>
    </row>
    <row r="31" spans="1:24">
      <c r="E31" s="23" t="s">
        <v>8</v>
      </c>
      <c r="F31" s="23"/>
      <c r="H31" s="21" t="s">
        <v>9</v>
      </c>
      <c r="I31" s="22"/>
      <c r="K31" s="2" t="s">
        <v>4</v>
      </c>
      <c r="M31" s="2" t="s">
        <v>10</v>
      </c>
      <c r="N31" s="9" t="s">
        <v>14</v>
      </c>
    </row>
    <row r="32" spans="1:24">
      <c r="E32" s="3">
        <f t="array" ref="E32:F33">MMULT(E28:X29,F2:G21)</f>
        <v>20</v>
      </c>
      <c r="F32" s="3">
        <v>523</v>
      </c>
      <c r="H32" s="5">
        <f t="array" ref="H32:I33">MINVERSE(E32:F33)</f>
        <v>1.2238434469144248</v>
      </c>
      <c r="I32" s="5">
        <v>-4.4888850742425442E-2</v>
      </c>
      <c r="K32" s="3">
        <f t="array" ref="K32:K33">MMULT(E28:X29,E2:E21)</f>
        <v>1524.9999999999995</v>
      </c>
      <c r="M32" s="5">
        <f t="array" ref="M32:M33">MMULT(H32:I33,K32:K33)</f>
        <v>46.490936400307646</v>
      </c>
      <c r="N32" s="2" t="s">
        <v>5</v>
      </c>
    </row>
    <row r="33" spans="5:14">
      <c r="E33" s="3">
        <v>523</v>
      </c>
      <c r="F33" s="3">
        <v>14259</v>
      </c>
      <c r="H33" s="5">
        <v>-4.4888850742425435E-2</v>
      </c>
      <c r="I33" s="5">
        <v>1.7165908505707625E-3</v>
      </c>
      <c r="K33" s="3">
        <v>40541.700000000004</v>
      </c>
      <c r="M33" s="5">
        <v>1.1380139043859145</v>
      </c>
      <c r="N33" s="2" t="s">
        <v>6</v>
      </c>
    </row>
  </sheetData>
  <mergeCells count="5">
    <mergeCell ref="H31:I31"/>
    <mergeCell ref="F1:G1"/>
    <mergeCell ref="A27:B27"/>
    <mergeCell ref="E27:X27"/>
    <mergeCell ref="E31:F31"/>
  </mergeCells>
  <pageMargins left="0.5" right="0.5" top="0.5" bottom="0.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 1 (all observations)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nguyenhoanghieu22@gmail.com</cp:lastModifiedBy>
  <cp:lastPrinted>2018-09-25T14:28:44Z</cp:lastPrinted>
  <dcterms:created xsi:type="dcterms:W3CDTF">2011-10-12T10:31:45Z</dcterms:created>
  <dcterms:modified xsi:type="dcterms:W3CDTF">2022-10-20T12:25:19Z</dcterms:modified>
</cp:coreProperties>
</file>