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4"/>
  <workbookPr/>
  <mc:AlternateContent xmlns:mc="http://schemas.openxmlformats.org/markup-compatibility/2006">
    <mc:Choice Requires="x15">
      <x15ac:absPath xmlns:x15ac="http://schemas.microsoft.com/office/spreadsheetml/2010/11/ac" url="https://ucnmuni-my.sharepoint.com/personal/496864_muni_cz/Documents/"/>
    </mc:Choice>
  </mc:AlternateContent>
  <xr:revisionPtr revIDLastSave="179" documentId="8_{52E00DCA-2E3F-44DF-8A3E-4AC8FA1FFAC8}" xr6:coauthVersionLast="47" xr6:coauthVersionMax="47" xr10:uidLastSave="{0CED5244-84BD-4F21-9D90-94ADD3E0D494}"/>
  <bookViews>
    <workbookView xWindow="-108" yWindow="-108" windowWidth="23256" windowHeight="12456" xr2:uid="{77AAA6F8-75FD-4C58-B798-5602AA2D0DA0}"/>
  </bookViews>
  <sheets>
    <sheet name="Příklad 1" sheetId="1" r:id="rId1"/>
    <sheet name="Příklad 2" sheetId="2" r:id="rId2"/>
    <sheet name="Příklad 3" sheetId="3" r:id="rId3"/>
    <sheet name="Příklad 4" sheetId="4" r:id="rId4"/>
    <sheet name="Příklad 5" sheetId="5" r:id="rId5"/>
    <sheet name="Příklad 6" sheetId="6" r:id="rId6"/>
    <sheet name="Příklad 7" sheetId="7" r:id="rId7"/>
    <sheet name="Příklad 8" sheetId="8" r:id="rId8"/>
    <sheet name="Příklad 9" sheetId="9" r:id="rId9"/>
    <sheet name="Příklad 10" sheetId="10" r:id="rId10"/>
    <sheet name="Příklad 11" sheetId="11" r:id="rId1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5" l="1"/>
  <c r="F9" i="5" l="1"/>
  <c r="G22" i="2"/>
  <c r="G15" i="2"/>
  <c r="G8" i="2"/>
  <c r="F10" i="11"/>
  <c r="F8" i="11"/>
  <c r="F6" i="11"/>
  <c r="F5" i="11"/>
  <c r="C4" i="11"/>
  <c r="F12" i="8"/>
  <c r="F13" i="8"/>
  <c r="F11" i="8"/>
  <c r="E12" i="8"/>
  <c r="E13" i="8"/>
  <c r="E11" i="8"/>
  <c r="D11" i="8" a="1"/>
  <c r="D11" i="8" s="1"/>
  <c r="F13" i="10"/>
  <c r="F11" i="10"/>
  <c r="F10" i="10"/>
  <c r="G8" i="10"/>
  <c r="G7" i="10"/>
  <c r="F8" i="10"/>
  <c r="F7" i="10"/>
  <c r="F6" i="10"/>
  <c r="F5" i="10"/>
  <c r="C4" i="10"/>
  <c r="G8" i="9"/>
  <c r="G7" i="9"/>
  <c r="F8" i="9"/>
  <c r="F7" i="9"/>
  <c r="F6" i="9"/>
  <c r="F5" i="9"/>
  <c r="C4" i="9"/>
  <c r="E8" i="8"/>
  <c r="E7" i="8"/>
  <c r="F7" i="7"/>
  <c r="F6" i="7"/>
  <c r="F18" i="6"/>
  <c r="F16" i="6"/>
  <c r="F13" i="6"/>
  <c r="F11" i="6"/>
  <c r="F10" i="6"/>
  <c r="F7" i="6"/>
  <c r="F6" i="6"/>
  <c r="C6" i="6"/>
  <c r="C5" i="6"/>
  <c r="C4" i="6"/>
  <c r="F10" i="5"/>
  <c r="F7" i="5"/>
  <c r="F6" i="5"/>
  <c r="F14" i="4"/>
  <c r="F13" i="4"/>
  <c r="F8" i="4"/>
  <c r="F7" i="4"/>
  <c r="F20" i="3"/>
  <c r="F19" i="3"/>
  <c r="F14" i="3"/>
  <c r="F13" i="3"/>
  <c r="F8" i="3"/>
  <c r="F7" i="3"/>
  <c r="F24" i="2"/>
  <c r="F22" i="2"/>
  <c r="F23" i="2"/>
  <c r="F17" i="2"/>
  <c r="F16" i="2"/>
  <c r="F15" i="2"/>
  <c r="F10" i="2"/>
  <c r="F9" i="2"/>
  <c r="F8" i="2"/>
  <c r="E11" i="1"/>
  <c r="E8" i="1"/>
  <c r="C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Aneta Žáčková</author>
  </authors>
  <commentList>
    <comment ref="F12" authorId="0" shapeId="0" xr:uid="{F3D507F5-098F-4025-802B-D2327FDAF1D8}">
      <text>
        <r>
          <rPr>
            <sz val="9"/>
            <color indexed="81"/>
            <rFont val="Tahoma"/>
            <family val="2"/>
            <charset val="238"/>
          </rPr>
          <t xml:space="preserve">Rozdíl ve výsledku oproti přednášce je způsoben vložením přesných hodnot z do funkce (nezaokrouhlené pouze na 2 desetinná místa)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Aneta Žáčková</author>
  </authors>
  <commentList>
    <comment ref="F13" authorId="0" shapeId="0" xr:uid="{309DD52A-526A-48BE-8F32-9E615C0BF144}">
      <text>
        <r>
          <rPr>
            <sz val="9"/>
            <color indexed="81"/>
            <rFont val="Tahoma"/>
            <family val="2"/>
            <charset val="238"/>
          </rPr>
          <t xml:space="preserve">Rozdíl ve výsledku oproti přednášce je způsoben vložením přesných hodnot z do funkce (nezaokrouhlené pouze na 2 desetinná místa)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Aneta Žáčková</author>
  </authors>
  <commentList>
    <comment ref="F13" authorId="0" shapeId="0" xr:uid="{902767ED-1980-48F1-9DF5-492D90B4099A}">
      <text>
        <r>
          <rPr>
            <sz val="9"/>
            <color indexed="81"/>
            <rFont val="Tahoma"/>
            <family val="2"/>
            <charset val="238"/>
          </rPr>
          <t xml:space="preserve">Rozdíl ve výsledku oproti přednášce je způsoben vložením přesných hodnot z do funkce (nezaokrouhlené pouze na 2 desetinná místa)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Aneta Žáčková</author>
  </authors>
  <commentList>
    <comment ref="F10" authorId="0" shapeId="0" xr:uid="{82B0753E-68DE-490B-B382-E2E3AECF52FA}">
      <text>
        <r>
          <rPr>
            <sz val="9"/>
            <color indexed="81"/>
            <rFont val="Tahoma"/>
            <family val="2"/>
            <charset val="238"/>
          </rPr>
          <t>Rozdíl ve výsledku oproti přednášce je způsoben vložením přesných hodnot z do funkce (nezaokrouhlené pouze na 2 desetinná místa)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<sst xmlns="http://schemas.openxmlformats.org/spreadsheetml/2006/main" count="136" uniqueCount="57">
  <si>
    <t>Body populace studentů</t>
  </si>
  <si>
    <t>Body výběru studentů</t>
  </si>
  <si>
    <t>µ</t>
  </si>
  <si>
    <t>výběrový průměr</t>
  </si>
  <si>
    <t>výběrová chyba</t>
  </si>
  <si>
    <t>N</t>
  </si>
  <si>
    <t>σ</t>
  </si>
  <si>
    <t>a)</t>
  </si>
  <si>
    <t>n</t>
  </si>
  <si>
    <t>podmínka</t>
  </si>
  <si>
    <t>µ výběrového rozdělení</t>
  </si>
  <si>
    <t>σ výběrového rozdělení</t>
  </si>
  <si>
    <t>b)</t>
  </si>
  <si>
    <t>c)</t>
  </si>
  <si>
    <t>x1</t>
  </si>
  <si>
    <t>x2</t>
  </si>
  <si>
    <t>z1</t>
  </si>
  <si>
    <t>z2</t>
  </si>
  <si>
    <t>P(31.8 &lt; x &lt; 31.9) = P(-2.98 &lt; z &lt; -1.49)</t>
  </si>
  <si>
    <t>x</t>
  </si>
  <si>
    <t>P(396 &lt;= x &lt;= 404) = P(-2.0 &lt;= z &lt;= 2.0)</t>
  </si>
  <si>
    <t>z</t>
  </si>
  <si>
    <t>P(x &lt;= 397.3) = P(z &lt;= -1.35)</t>
  </si>
  <si>
    <t>X</t>
  </si>
  <si>
    <t>podíl populace p</t>
  </si>
  <si>
    <t>podíl vzorku</t>
  </si>
  <si>
    <t>Jméno</t>
  </si>
  <si>
    <t>Umí statistiku</t>
  </si>
  <si>
    <t>Ally</t>
  </si>
  <si>
    <t>Ano</t>
  </si>
  <si>
    <t>John</t>
  </si>
  <si>
    <t>Ne</t>
  </si>
  <si>
    <t>Susan</t>
  </si>
  <si>
    <t>Lee</t>
  </si>
  <si>
    <t>Tom</t>
  </si>
  <si>
    <t>kombinační číslo</t>
  </si>
  <si>
    <t>Kombinace</t>
  </si>
  <si>
    <t>Podíl těch, kteří umí statistiku</t>
  </si>
  <si>
    <t>p</t>
  </si>
  <si>
    <t>frekvence</t>
  </si>
  <si>
    <t>relativní frekvence</t>
  </si>
  <si>
    <t>A,J,S</t>
  </si>
  <si>
    <t>A,J,L</t>
  </si>
  <si>
    <t>A,J,T</t>
  </si>
  <si>
    <t>A,S,L</t>
  </si>
  <si>
    <t>A,S,T</t>
  </si>
  <si>
    <t>A,L,T</t>
  </si>
  <si>
    <t>J,S,L</t>
  </si>
  <si>
    <t>J,S,T</t>
  </si>
  <si>
    <t>J,L,T</t>
  </si>
  <si>
    <t>q</t>
  </si>
  <si>
    <t>np</t>
  </si>
  <si>
    <t>nq</t>
  </si>
  <si>
    <t>p1</t>
  </si>
  <si>
    <t>p2</t>
  </si>
  <si>
    <t>P(0.765 &lt; p &lt; 0.78) = P(1.30 &lt; z &lt; 2.59)</t>
  </si>
  <si>
    <t>P(p &lt; 0.49) = P(z &lt; - 1.60)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</si>
</sst>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"/>
    <numFmt numFmtId="165" formatCode="0.000"/>
    <numFmt numFmtId="166" formatCode="0.0"/>
    <numFmt numFmtId="167" formatCode="0.00000"/>
  </numFmts>
  <fonts count="6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</font>
    <font>
      <b/>
      <sz val="11"/>
      <color theme="1"/>
      <name val="Aptos Narrow"/>
      <family val="2"/>
    </font>
    <font>
      <b/>
      <sz val="11"/>
      <color theme="1"/>
      <name val="Aptos Narrow"/>
      <family val="2"/>
      <scheme val="minor"/>
    </font>
    <font>
      <sz val="9"/>
      <color indexed="81"/>
      <name val="Tahoma"/>
      <family val="2"/>
      <charset val="238"/>
    </font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1" xfId="0" applyFont="1" applyBorder="1"/>
    <xf numFmtId="0" fontId="0" fillId="2" borderId="2" xfId="0" applyFill="1" applyBorder="1"/>
    <xf numFmtId="164" fontId="0" fillId="2" borderId="2" xfId="0" applyNumberFormat="1" applyFill="1" applyBorder="1"/>
    <xf numFmtId="165" fontId="0" fillId="2" borderId="2" xfId="0" applyNumberFormat="1" applyFill="1" applyBorder="1"/>
    <xf numFmtId="2" fontId="0" fillId="2" borderId="2" xfId="0" applyNumberFormat="1" applyFill="1" applyBorder="1"/>
    <xf numFmtId="0" fontId="3" fillId="0" borderId="1" xfId="0" applyFont="1" applyBorder="1"/>
    <xf numFmtId="0" fontId="3" fillId="0" borderId="0" xfId="0" applyFont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1" fontId="0" fillId="0" borderId="4" xfId="0" applyNumberFormat="1" applyBorder="1"/>
    <xf numFmtId="166" fontId="0" fillId="0" borderId="4" xfId="0" applyNumberFormat="1" applyBorder="1"/>
    <xf numFmtId="2" fontId="0" fillId="0" borderId="4" xfId="0" applyNumberFormat="1" applyBorder="1"/>
    <xf numFmtId="1" fontId="0" fillId="2" borderId="2" xfId="0" applyNumberFormat="1" applyFill="1" applyBorder="1"/>
    <xf numFmtId="0" fontId="1" fillId="0" borderId="5" xfId="0" applyFont="1" applyBorder="1"/>
    <xf numFmtId="166" fontId="0" fillId="0" borderId="6" xfId="0" applyNumberFormat="1" applyBorder="1"/>
    <xf numFmtId="1" fontId="0" fillId="0" borderId="6" xfId="0" applyNumberFormat="1" applyBorder="1"/>
    <xf numFmtId="0" fontId="3" fillId="0" borderId="7" xfId="0" applyFont="1" applyBorder="1"/>
    <xf numFmtId="0" fontId="3" fillId="0" borderId="9" xfId="0" applyFont="1" applyBorder="1"/>
    <xf numFmtId="1" fontId="0" fillId="2" borderId="10" xfId="0" applyNumberFormat="1" applyFill="1" applyBorder="1"/>
    <xf numFmtId="2" fontId="0" fillId="2" borderId="10" xfId="0" applyNumberFormat="1" applyFill="1" applyBorder="1"/>
    <xf numFmtId="165" fontId="0" fillId="2" borderId="10" xfId="0" applyNumberFormat="1" applyFill="1" applyBorder="1"/>
    <xf numFmtId="166" fontId="0" fillId="2" borderId="10" xfId="0" applyNumberFormat="1" applyFill="1" applyBorder="1"/>
    <xf numFmtId="164" fontId="0" fillId="2" borderId="10" xfId="0" applyNumberFormat="1" applyFill="1" applyBorder="1"/>
    <xf numFmtId="167" fontId="0" fillId="2" borderId="10" xfId="0" applyNumberFormat="1" applyFill="1" applyBorder="1"/>
    <xf numFmtId="0" fontId="0" fillId="0" borderId="3" xfId="0" applyBorder="1"/>
    <xf numFmtId="0" fontId="2" fillId="0" borderId="11" xfId="0" applyFont="1" applyBorder="1"/>
    <xf numFmtId="0" fontId="2" fillId="0" borderId="9" xfId="0" applyFont="1" applyBorder="1"/>
    <xf numFmtId="1" fontId="0" fillId="2" borderId="12" xfId="0" applyNumberFormat="1" applyFill="1" applyBorder="1"/>
    <xf numFmtId="0" fontId="0" fillId="2" borderId="10" xfId="0" applyFill="1" applyBorder="1"/>
    <xf numFmtId="166" fontId="0" fillId="2" borderId="8" xfId="0" applyNumberFormat="1" applyFill="1" applyBorder="1"/>
    <xf numFmtId="0" fontId="5" fillId="0" borderId="0" xfId="0" applyFont="1"/>
    <xf numFmtId="12" fontId="0" fillId="0" borderId="0" xfId="0" applyNumberFormat="1"/>
    <xf numFmtId="1" fontId="0" fillId="0" borderId="0" xfId="0" applyNumberFormat="1"/>
    <xf numFmtId="12" fontId="0" fillId="0" borderId="7" xfId="0" applyNumberFormat="1" applyBorder="1"/>
    <xf numFmtId="0" fontId="0" fillId="0" borderId="13" xfId="0" applyBorder="1"/>
    <xf numFmtId="0" fontId="0" fillId="0" borderId="8" xfId="0" applyBorder="1"/>
    <xf numFmtId="12" fontId="0" fillId="0" borderId="14" xfId="0" applyNumberFormat="1" applyBorder="1"/>
    <xf numFmtId="0" fontId="0" fillId="0" borderId="15" xfId="0" applyBorder="1"/>
    <xf numFmtId="1" fontId="0" fillId="0" borderId="9" xfId="0" applyNumberFormat="1" applyBorder="1"/>
    <xf numFmtId="0" fontId="0" fillId="0" borderId="16" xfId="0" applyBorder="1"/>
    <xf numFmtId="0" fontId="0" fillId="0" borderId="10" xfId="0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350520</xdr:colOff>
      <xdr:row>10</xdr:row>
      <xdr:rowOff>133350</xdr:rowOff>
    </xdr:from>
    <xdr:ext cx="65" cy="172227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7F7B9A0A-F11C-7A88-DA12-22E0EB751173}"/>
            </a:ext>
          </a:extLst>
        </xdr:cNvPr>
        <xdr:cNvSpPr txBox="1"/>
      </xdr:nvSpPr>
      <xdr:spPr>
        <a:xfrm>
          <a:off x="6629400" y="196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350520</xdr:colOff>
      <xdr:row>10</xdr:row>
      <xdr:rowOff>133350</xdr:rowOff>
    </xdr:from>
    <xdr:ext cx="65" cy="172227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5A6F8453-0C39-B8D4-7F06-51F539792234}"/>
            </a:ext>
          </a:extLst>
        </xdr:cNvPr>
        <xdr:cNvSpPr txBox="1"/>
      </xdr:nvSpPr>
      <xdr:spPr>
        <a:xfrm>
          <a:off x="6629400" y="1962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22860</xdr:colOff>
      <xdr:row>6</xdr:row>
      <xdr:rowOff>3810</xdr:rowOff>
    </xdr:from>
    <xdr:ext cx="65" cy="172227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AA3F6897-7424-3E37-BF5F-62AC3290CECF}"/>
            </a:ext>
          </a:extLst>
        </xdr:cNvPr>
        <xdr:cNvSpPr txBox="1"/>
      </xdr:nvSpPr>
      <xdr:spPr>
        <a:xfrm>
          <a:off x="2461260" y="111633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AA5D0-C511-4231-B1AB-46086472D3FE}">
  <dimension ref="B1:E11"/>
  <sheetViews>
    <sheetView tabSelected="1" workbookViewId="0">
      <selection activeCell="H10" sqref="H10"/>
    </sheetView>
  </sheetViews>
  <sheetFormatPr defaultRowHeight="14.45"/>
  <cols>
    <col min="2" max="2" width="21.140625" bestFit="1" customWidth="1"/>
    <col min="3" max="3" width="9" customWidth="1"/>
    <col min="4" max="4" width="18.85546875" bestFit="1" customWidth="1"/>
  </cols>
  <sheetData>
    <row r="1" spans="2:5">
      <c r="B1" s="7" t="s">
        <v>0</v>
      </c>
      <c r="D1" s="7" t="s">
        <v>1</v>
      </c>
    </row>
    <row r="2" spans="2:5">
      <c r="B2">
        <v>70</v>
      </c>
      <c r="D2">
        <v>70</v>
      </c>
    </row>
    <row r="3" spans="2:5">
      <c r="B3">
        <v>78</v>
      </c>
      <c r="D3">
        <v>80</v>
      </c>
    </row>
    <row r="4" spans="2:5">
      <c r="B4">
        <v>80</v>
      </c>
      <c r="D4">
        <v>95</v>
      </c>
    </row>
    <row r="5" spans="2:5">
      <c r="B5">
        <v>80</v>
      </c>
    </row>
    <row r="6" spans="2:5">
      <c r="B6">
        <v>95</v>
      </c>
    </row>
    <row r="7" spans="2:5" ht="15" thickBot="1"/>
    <row r="8" spans="2:5" ht="15" thickBot="1">
      <c r="B8" s="1" t="s">
        <v>2</v>
      </c>
      <c r="C8" s="5">
        <f>SUM(B2:B6)/5</f>
        <v>80.599999999999994</v>
      </c>
      <c r="D8" s="6" t="s">
        <v>3</v>
      </c>
      <c r="E8" s="5">
        <f>SUM(D2:D4)/3</f>
        <v>81.666666666666671</v>
      </c>
    </row>
    <row r="10" spans="2:5" ht="15" thickBot="1"/>
    <row r="11" spans="2:5" ht="15" thickBot="1">
      <c r="D11" s="6" t="s">
        <v>4</v>
      </c>
      <c r="E11" s="5">
        <f>E8-C8</f>
        <v>1.0666666666666771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49A22-A39E-468C-B1E1-EA7E8296966E}">
  <dimension ref="B2:G24"/>
  <sheetViews>
    <sheetView workbookViewId="0">
      <selection activeCell="G25" sqref="G25"/>
    </sheetView>
  </sheetViews>
  <sheetFormatPr defaultRowHeight="14.45"/>
  <cols>
    <col min="5" max="5" width="20.28515625" bestFit="1" customWidth="1"/>
    <col min="6" max="6" width="11.5703125" customWidth="1"/>
    <col min="7" max="7" width="22.7109375" bestFit="1" customWidth="1"/>
  </cols>
  <sheetData>
    <row r="2" spans="2:7">
      <c r="B2" s="10" t="s">
        <v>5</v>
      </c>
      <c r="C2" s="11">
        <v>5000</v>
      </c>
    </row>
    <row r="3" spans="2:7">
      <c r="B3" s="8" t="s">
        <v>2</v>
      </c>
      <c r="C3" s="14">
        <v>27.5</v>
      </c>
    </row>
    <row r="4" spans="2:7">
      <c r="B4" s="8" t="s">
        <v>6</v>
      </c>
      <c r="C4" s="14">
        <v>3.7</v>
      </c>
    </row>
    <row r="5" spans="2:7">
      <c r="E5" t="s">
        <v>7</v>
      </c>
    </row>
    <row r="6" spans="2:7">
      <c r="E6" s="10" t="s">
        <v>8</v>
      </c>
      <c r="F6" s="11">
        <v>30</v>
      </c>
    </row>
    <row r="7" spans="2:7" ht="15" thickBot="1"/>
    <row r="8" spans="2:7" ht="15" thickBot="1">
      <c r="E8" s="6" t="s">
        <v>9</v>
      </c>
      <c r="F8" s="4">
        <f>F6/$C$2</f>
        <v>6.0000000000000001E-3</v>
      </c>
      <c r="G8" t="str">
        <f>IF(F8&lt;=0.05,"nepotřebuji korekční faktor","potřebuji korekční faktor")</f>
        <v>nepotřebuji korekční faktor</v>
      </c>
    </row>
    <row r="9" spans="2:7" ht="15" thickBot="1">
      <c r="E9" s="6" t="s">
        <v>10</v>
      </c>
      <c r="F9" s="5">
        <f>$C$3</f>
        <v>27.5</v>
      </c>
    </row>
    <row r="10" spans="2:7" ht="15" thickBot="1">
      <c r="E10" s="6" t="s">
        <v>11</v>
      </c>
      <c r="F10" s="4">
        <f>$C$4/SQRT(F6)</f>
        <v>0.67552448758970485</v>
      </c>
    </row>
    <row r="12" spans="2:7">
      <c r="E12" t="s">
        <v>12</v>
      </c>
    </row>
    <row r="13" spans="2:7">
      <c r="E13" s="10" t="s">
        <v>8</v>
      </c>
      <c r="F13" s="11">
        <v>75</v>
      </c>
    </row>
    <row r="14" spans="2:7" ht="15" thickBot="1"/>
    <row r="15" spans="2:7" ht="15" thickBot="1">
      <c r="E15" s="6" t="s">
        <v>9</v>
      </c>
      <c r="F15" s="2">
        <f>F13/$C$2</f>
        <v>1.4999999999999999E-2</v>
      </c>
      <c r="G15" t="str">
        <f>IF(F15&lt;=0.05,"nepotřebuji korekční faktor","potřebuji korekční faktor")</f>
        <v>nepotřebuji korekční faktor</v>
      </c>
    </row>
    <row r="16" spans="2:7" ht="15" thickBot="1">
      <c r="E16" s="6" t="s">
        <v>10</v>
      </c>
      <c r="F16" s="5">
        <f>$C$3</f>
        <v>27.5</v>
      </c>
    </row>
    <row r="17" spans="5:7" ht="15" thickBot="1">
      <c r="E17" s="6" t="s">
        <v>11</v>
      </c>
      <c r="F17" s="4">
        <f>$C$4/SQRT(F13)</f>
        <v>0.42723919920032305</v>
      </c>
    </row>
    <row r="19" spans="5:7">
      <c r="E19" t="s">
        <v>13</v>
      </c>
    </row>
    <row r="20" spans="5:7">
      <c r="E20" s="10" t="s">
        <v>8</v>
      </c>
      <c r="F20" s="11">
        <v>200</v>
      </c>
    </row>
    <row r="21" spans="5:7" ht="15" thickBot="1"/>
    <row r="22" spans="5:7" ht="15" thickBot="1">
      <c r="E22" s="6" t="s">
        <v>9</v>
      </c>
      <c r="F22" s="2">
        <f>F20/$C$2</f>
        <v>0.04</v>
      </c>
      <c r="G22" t="str">
        <f>IF(F22&lt;=0.05,"nepotřebuji korekční faktor","potřebuji korekční faktor")</f>
        <v>nepotřebuji korekční faktor</v>
      </c>
    </row>
    <row r="23" spans="5:7" ht="15" thickBot="1">
      <c r="E23" s="6" t="s">
        <v>10</v>
      </c>
      <c r="F23" s="5">
        <f>$C$3</f>
        <v>27.5</v>
      </c>
    </row>
    <row r="24" spans="5:7" ht="15" thickBot="1">
      <c r="E24" s="6" t="s">
        <v>11</v>
      </c>
      <c r="F24" s="4">
        <f>$C$4/SQRT(F20)</f>
        <v>0.2616295090390226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12165-C965-4A27-8E4F-7F7AA80E68D8}">
  <dimension ref="B2:F20"/>
  <sheetViews>
    <sheetView workbookViewId="0">
      <selection activeCell="E24" sqref="E24"/>
    </sheetView>
  </sheetViews>
  <sheetFormatPr defaultRowHeight="14.45"/>
  <cols>
    <col min="3" max="3" width="9.5703125" bestFit="1" customWidth="1"/>
    <col min="5" max="5" width="20.28515625" bestFit="1" customWidth="1"/>
    <col min="6" max="6" width="11.5703125" customWidth="1"/>
  </cols>
  <sheetData>
    <row r="2" spans="2:6">
      <c r="B2" s="16" t="s">
        <v>2</v>
      </c>
      <c r="C2" s="18">
        <v>196000</v>
      </c>
    </row>
    <row r="3" spans="2:6">
      <c r="B3" s="8" t="s">
        <v>6</v>
      </c>
      <c r="C3" s="12">
        <v>20000</v>
      </c>
    </row>
    <row r="4" spans="2:6">
      <c r="E4" t="s">
        <v>7</v>
      </c>
    </row>
    <row r="5" spans="2:6">
      <c r="E5" s="10" t="s">
        <v>8</v>
      </c>
      <c r="F5" s="11">
        <v>16</v>
      </c>
    </row>
    <row r="6" spans="2:6" ht="15" thickBot="1"/>
    <row r="7" spans="2:6" ht="15" thickBot="1">
      <c r="E7" s="6" t="s">
        <v>10</v>
      </c>
      <c r="F7" s="15">
        <f>$C$2</f>
        <v>196000</v>
      </c>
    </row>
    <row r="8" spans="2:6" ht="15" thickBot="1">
      <c r="E8" s="20" t="s">
        <v>11</v>
      </c>
      <c r="F8" s="21">
        <f>$C$3/SQRT(F5)</f>
        <v>5000</v>
      </c>
    </row>
    <row r="10" spans="2:6">
      <c r="E10" t="s">
        <v>12</v>
      </c>
    </row>
    <row r="11" spans="2:6">
      <c r="E11" s="10" t="s">
        <v>8</v>
      </c>
      <c r="F11" s="11">
        <v>50</v>
      </c>
    </row>
    <row r="12" spans="2:6" ht="15" thickBot="1"/>
    <row r="13" spans="2:6" ht="15" thickBot="1">
      <c r="E13" s="6" t="s">
        <v>10</v>
      </c>
      <c r="F13" s="15">
        <f>$C$2</f>
        <v>196000</v>
      </c>
    </row>
    <row r="14" spans="2:6" ht="15" thickBot="1">
      <c r="E14" s="20" t="s">
        <v>11</v>
      </c>
      <c r="F14" s="23">
        <f>$C$3/SQRT(F11)</f>
        <v>2828.4271247461902</v>
      </c>
    </row>
    <row r="16" spans="2:6">
      <c r="E16" t="s">
        <v>13</v>
      </c>
    </row>
    <row r="17" spans="5:6">
      <c r="E17" s="10" t="s">
        <v>8</v>
      </c>
      <c r="F17" s="11">
        <v>1000</v>
      </c>
    </row>
    <row r="18" spans="5:6" ht="15" thickBot="1"/>
    <row r="19" spans="5:6" ht="15" thickBot="1">
      <c r="E19" s="6" t="s">
        <v>10</v>
      </c>
      <c r="F19" s="15">
        <f>$C$2</f>
        <v>196000</v>
      </c>
    </row>
    <row r="20" spans="5:6" ht="15" thickBot="1">
      <c r="E20" s="20" t="s">
        <v>11</v>
      </c>
      <c r="F20" s="23">
        <f>$C$3/SQRT(F17)</f>
        <v>632.45553203367592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411DE-883D-42BA-BC35-1F91B02F8D4D}">
  <dimension ref="B2:F14"/>
  <sheetViews>
    <sheetView workbookViewId="0">
      <selection activeCell="E17" sqref="E17"/>
    </sheetView>
  </sheetViews>
  <sheetFormatPr defaultRowHeight="14.45"/>
  <cols>
    <col min="5" max="5" width="20.28515625" bestFit="1" customWidth="1"/>
    <col min="6" max="6" width="12" customWidth="1"/>
  </cols>
  <sheetData>
    <row r="2" spans="2:6">
      <c r="B2" s="16" t="s">
        <v>2</v>
      </c>
      <c r="C2" s="18">
        <v>1550</v>
      </c>
    </row>
    <row r="3" spans="2:6">
      <c r="B3" s="8" t="s">
        <v>6</v>
      </c>
      <c r="C3" s="12">
        <v>225</v>
      </c>
    </row>
    <row r="4" spans="2:6">
      <c r="E4" t="s">
        <v>7</v>
      </c>
    </row>
    <row r="5" spans="2:6">
      <c r="E5" s="10" t="s">
        <v>8</v>
      </c>
      <c r="F5" s="11">
        <v>30</v>
      </c>
    </row>
    <row r="6" spans="2:6" ht="15" thickBot="1"/>
    <row r="7" spans="2:6" ht="15" thickBot="1">
      <c r="E7" s="6" t="s">
        <v>10</v>
      </c>
      <c r="F7" s="15">
        <f>$C$2</f>
        <v>1550</v>
      </c>
    </row>
    <row r="8" spans="2:6" ht="15" thickBot="1">
      <c r="E8" s="20" t="s">
        <v>11</v>
      </c>
      <c r="F8" s="23">
        <f>$C$3/SQRT(F5)</f>
        <v>41.079191812887458</v>
      </c>
    </row>
    <row r="10" spans="2:6">
      <c r="E10" t="s">
        <v>12</v>
      </c>
    </row>
    <row r="11" spans="2:6">
      <c r="E11" s="10" t="s">
        <v>8</v>
      </c>
      <c r="F11" s="11">
        <v>100</v>
      </c>
    </row>
    <row r="12" spans="2:6" ht="15" thickBot="1"/>
    <row r="13" spans="2:6" ht="15" thickBot="1">
      <c r="E13" s="6" t="s">
        <v>10</v>
      </c>
      <c r="F13" s="15">
        <f>$C$2</f>
        <v>1550</v>
      </c>
    </row>
    <row r="14" spans="2:6" ht="15" thickBot="1">
      <c r="E14" s="20" t="s">
        <v>11</v>
      </c>
      <c r="F14" s="23">
        <f>$C$3/SQRT(F11)</f>
        <v>22.5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28463-24EC-4DA7-95A2-131FEBFF949B}">
  <dimension ref="B2:F12"/>
  <sheetViews>
    <sheetView topLeftCell="C1" workbookViewId="0">
      <selection activeCell="F16" sqref="F16"/>
    </sheetView>
  </sheetViews>
  <sheetFormatPr defaultRowHeight="14.45"/>
  <cols>
    <col min="5" max="5" width="32.140625" bestFit="1" customWidth="1"/>
    <col min="6" max="6" width="18.7109375" bestFit="1" customWidth="1"/>
  </cols>
  <sheetData>
    <row r="2" spans="2:6">
      <c r="B2" s="16" t="s">
        <v>2</v>
      </c>
      <c r="C2" s="18">
        <v>32</v>
      </c>
    </row>
    <row r="3" spans="2:6">
      <c r="B3" s="8" t="s">
        <v>6</v>
      </c>
      <c r="C3" s="13">
        <v>0.3</v>
      </c>
    </row>
    <row r="4" spans="2:6">
      <c r="B4" s="10" t="s">
        <v>14</v>
      </c>
      <c r="C4" s="11">
        <v>31.8</v>
      </c>
      <c r="E4" s="10" t="s">
        <v>8</v>
      </c>
      <c r="F4" s="11">
        <v>20</v>
      </c>
    </row>
    <row r="5" spans="2:6" ht="15" thickBot="1">
      <c r="B5" s="27" t="s">
        <v>15</v>
      </c>
      <c r="C5" s="9">
        <v>31.9</v>
      </c>
    </row>
    <row r="6" spans="2:6" ht="15" thickBot="1">
      <c r="E6" s="6" t="s">
        <v>10</v>
      </c>
      <c r="F6" s="15">
        <f>$C$2</f>
        <v>32</v>
      </c>
    </row>
    <row r="7" spans="2:6" ht="15" thickBot="1">
      <c r="E7" s="20" t="s">
        <v>11</v>
      </c>
      <c r="F7" s="26">
        <f>$C$3/SQRT(F4)</f>
        <v>6.7082039324993681E-2</v>
      </c>
    </row>
    <row r="8" spans="2:6" ht="15" thickBot="1"/>
    <row r="9" spans="2:6" ht="15" thickBot="1">
      <c r="E9" s="6" t="s">
        <v>16</v>
      </c>
      <c r="F9" s="5">
        <f>(C4-$C$2)/$F$7</f>
        <v>-2.9814239699997094</v>
      </c>
    </row>
    <row r="10" spans="2:6" ht="15" thickBot="1">
      <c r="E10" s="20" t="s">
        <v>17</v>
      </c>
      <c r="F10" s="22">
        <f>(C5-$C$2)/$F$7</f>
        <v>-1.4907119849998811</v>
      </c>
    </row>
    <row r="11" spans="2:6" ht="15" thickBot="1"/>
    <row r="12" spans="2:6" ht="15" thickBot="1">
      <c r="E12" s="6" t="s">
        <v>18</v>
      </c>
      <c r="F12" s="3">
        <f>NORMSDIST(F10) - NORMSDIST(F9)</f>
        <v>6.6584007661030606E-2</v>
      </c>
    </row>
  </sheetData>
  <pageMargins left="0.7" right="0.7" top="0.78740157499999996" bottom="0.78740157499999996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CD5F8-A99F-4064-82CD-063BB1F54380}">
  <dimension ref="A2:F18"/>
  <sheetViews>
    <sheetView topLeftCell="C1" workbookViewId="0">
      <selection activeCell="H21" sqref="H21"/>
    </sheetView>
  </sheetViews>
  <sheetFormatPr defaultRowHeight="14.45"/>
  <cols>
    <col min="5" max="5" width="31.7109375" bestFit="1" customWidth="1"/>
    <col min="6" max="6" width="17.7109375" bestFit="1" customWidth="1"/>
  </cols>
  <sheetData>
    <row r="2" spans="1:6">
      <c r="B2" s="16" t="s">
        <v>2</v>
      </c>
      <c r="C2" s="18">
        <v>400</v>
      </c>
    </row>
    <row r="3" spans="1:6">
      <c r="B3" s="8" t="s">
        <v>6</v>
      </c>
      <c r="C3" s="13">
        <v>30</v>
      </c>
    </row>
    <row r="4" spans="1:6">
      <c r="A4" t="s">
        <v>7</v>
      </c>
      <c r="B4" s="10" t="s">
        <v>14</v>
      </c>
      <c r="C4" s="18">
        <f>C2-4</f>
        <v>396</v>
      </c>
      <c r="E4" s="10" t="s">
        <v>8</v>
      </c>
      <c r="F4" s="11">
        <v>225</v>
      </c>
    </row>
    <row r="5" spans="1:6" ht="15" thickBot="1">
      <c r="B5" s="27" t="s">
        <v>15</v>
      </c>
      <c r="C5" s="12">
        <f>C2+4</f>
        <v>404</v>
      </c>
    </row>
    <row r="6" spans="1:6">
      <c r="A6" t="s">
        <v>12</v>
      </c>
      <c r="B6" s="10" t="s">
        <v>19</v>
      </c>
      <c r="C6" s="17">
        <f>C2-2.7</f>
        <v>397.3</v>
      </c>
      <c r="E6" s="28" t="s">
        <v>10</v>
      </c>
      <c r="F6" s="30">
        <f>C2</f>
        <v>400</v>
      </c>
    </row>
    <row r="7" spans="1:6" ht="15" thickBot="1">
      <c r="E7" s="29" t="s">
        <v>11</v>
      </c>
      <c r="F7" s="24">
        <f>C3/SQRT(F4)</f>
        <v>2</v>
      </c>
    </row>
    <row r="9" spans="1:6" ht="15" thickBot="1">
      <c r="E9" t="s">
        <v>7</v>
      </c>
    </row>
    <row r="10" spans="1:6">
      <c r="E10" s="19" t="s">
        <v>16</v>
      </c>
      <c r="F10" s="32">
        <f>(C4-$F$6)/$F$7</f>
        <v>-2</v>
      </c>
    </row>
    <row r="11" spans="1:6" ht="15" thickBot="1">
      <c r="E11" s="20" t="s">
        <v>17</v>
      </c>
      <c r="F11" s="24">
        <f>(C5-$F$6)/$F$7</f>
        <v>2</v>
      </c>
    </row>
    <row r="12" spans="1:6" ht="15" thickBot="1"/>
    <row r="13" spans="1:6" ht="15" thickBot="1">
      <c r="E13" s="6" t="s">
        <v>20</v>
      </c>
      <c r="F13" s="3">
        <f>NORMSDIST(F11) - NORMSDIST(F10)</f>
        <v>0.95449973610364158</v>
      </c>
    </row>
    <row r="15" spans="1:6" ht="15" thickBot="1">
      <c r="E15" s="33" t="s">
        <v>12</v>
      </c>
    </row>
    <row r="16" spans="1:6" ht="15" thickBot="1">
      <c r="E16" s="6" t="s">
        <v>21</v>
      </c>
      <c r="F16" s="2">
        <f>(C6-F6)/F7</f>
        <v>-1.3499999999999943</v>
      </c>
    </row>
    <row r="17" spans="5:6" ht="15" thickBot="1"/>
    <row r="18" spans="5:6" ht="15" thickBot="1">
      <c r="E18" s="6" t="s">
        <v>22</v>
      </c>
      <c r="F18" s="3">
        <f>NORMSDIST(F16)</f>
        <v>8.8507991437402928E-2</v>
      </c>
    </row>
  </sheetData>
  <pageMargins left="0.7" right="0.7" top="0.78740157499999996" bottom="0.78740157499999996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1EA37-791F-4D18-947F-6D91CA27FF34}">
  <dimension ref="B2:F7"/>
  <sheetViews>
    <sheetView workbookViewId="0">
      <selection activeCell="F11" sqref="F11"/>
    </sheetView>
  </sheetViews>
  <sheetFormatPr defaultRowHeight="14.45"/>
  <cols>
    <col min="5" max="5" width="15" bestFit="1" customWidth="1"/>
    <col min="6" max="6" width="11.28515625" customWidth="1"/>
  </cols>
  <sheetData>
    <row r="2" spans="2:6">
      <c r="B2" s="10" t="s">
        <v>5</v>
      </c>
      <c r="C2" s="11">
        <v>789654</v>
      </c>
    </row>
    <row r="3" spans="2:6">
      <c r="B3" s="10" t="s">
        <v>23</v>
      </c>
      <c r="C3" s="11">
        <v>563282</v>
      </c>
    </row>
    <row r="4" spans="2:6">
      <c r="B4" s="10" t="s">
        <v>8</v>
      </c>
      <c r="C4" s="11">
        <v>240</v>
      </c>
    </row>
    <row r="5" spans="2:6" ht="15" thickBot="1">
      <c r="B5" s="27" t="s">
        <v>19</v>
      </c>
      <c r="C5" s="9">
        <v>158</v>
      </c>
    </row>
    <row r="6" spans="2:6" ht="15" thickBot="1">
      <c r="E6" s="6" t="s">
        <v>24</v>
      </c>
      <c r="F6" s="5">
        <f>C3/C2</f>
        <v>0.71332760930736749</v>
      </c>
    </row>
    <row r="7" spans="2:6" ht="15" thickBot="1">
      <c r="E7" s="6" t="s">
        <v>25</v>
      </c>
      <c r="F7" s="5">
        <f>C5/C4</f>
        <v>0.65833333333333333</v>
      </c>
    </row>
  </sheetData>
  <pageMargins left="0.7" right="0.7" top="0.78740157499999996" bottom="0.78740157499999996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D9ECA-6283-4605-8552-142F6CCCB653}">
  <dimension ref="A1:F20"/>
  <sheetViews>
    <sheetView workbookViewId="0">
      <selection activeCell="E19" sqref="E19"/>
    </sheetView>
  </sheetViews>
  <sheetFormatPr defaultRowHeight="14.45"/>
  <cols>
    <col min="1" max="1" width="10.42578125" bestFit="1" customWidth="1"/>
    <col min="2" max="2" width="26.28515625" bestFit="1" customWidth="1"/>
    <col min="4" max="4" width="15.28515625" bestFit="1" customWidth="1"/>
    <col min="5" max="5" width="12.7109375" customWidth="1"/>
    <col min="6" max="6" width="15.7109375" bestFit="1" customWidth="1"/>
  </cols>
  <sheetData>
    <row r="1" spans="1:6">
      <c r="A1" s="7" t="s">
        <v>26</v>
      </c>
      <c r="B1" s="7" t="s">
        <v>27</v>
      </c>
    </row>
    <row r="2" spans="1:6">
      <c r="A2" t="s">
        <v>28</v>
      </c>
      <c r="B2" t="s">
        <v>29</v>
      </c>
    </row>
    <row r="3" spans="1:6">
      <c r="A3" t="s">
        <v>30</v>
      </c>
      <c r="B3" t="s">
        <v>31</v>
      </c>
    </row>
    <row r="4" spans="1:6">
      <c r="A4" t="s">
        <v>32</v>
      </c>
      <c r="B4" t="s">
        <v>31</v>
      </c>
    </row>
    <row r="5" spans="1:6">
      <c r="A5" t="s">
        <v>33</v>
      </c>
      <c r="B5" t="s">
        <v>29</v>
      </c>
    </row>
    <row r="6" spans="1:6" ht="15" thickBot="1">
      <c r="A6" t="s">
        <v>34</v>
      </c>
      <c r="B6" t="s">
        <v>29</v>
      </c>
    </row>
    <row r="7" spans="1:6" ht="15" thickBot="1">
      <c r="D7" s="6" t="s">
        <v>24</v>
      </c>
      <c r="E7" s="2">
        <f>COUNTIF(B2:B6,"Ano")/5</f>
        <v>0.6</v>
      </c>
    </row>
    <row r="8" spans="1:6" ht="15" thickBot="1">
      <c r="D8" s="20" t="s">
        <v>35</v>
      </c>
      <c r="E8" s="31">
        <f>COMBIN(5,3)</f>
        <v>10</v>
      </c>
    </row>
    <row r="10" spans="1:6" ht="15" thickBot="1">
      <c r="A10" s="7" t="s">
        <v>36</v>
      </c>
      <c r="B10" s="7" t="s">
        <v>37</v>
      </c>
      <c r="D10" s="7" t="s">
        <v>38</v>
      </c>
      <c r="E10" s="7" t="s">
        <v>39</v>
      </c>
      <c r="F10" s="7" t="s">
        <v>40</v>
      </c>
    </row>
    <row r="11" spans="1:6">
      <c r="A11" t="s">
        <v>41</v>
      </c>
      <c r="B11" s="34">
        <v>0.33333333333333331</v>
      </c>
      <c r="D11" s="36" cm="1">
        <f t="array" ref="D11:D13">_xlfn.UNIQUE(B11:B20)</f>
        <v>0.33333333333333331</v>
      </c>
      <c r="E11" s="37">
        <f>COUNTIF($B$11:$B$20,D11)</f>
        <v>3</v>
      </c>
      <c r="F11" s="38">
        <f>E11/SUM($E$11:$E$13)</f>
        <v>0.3</v>
      </c>
    </row>
    <row r="12" spans="1:6">
      <c r="A12" t="s">
        <v>42</v>
      </c>
      <c r="B12" s="34">
        <v>0.66666666666666663</v>
      </c>
      <c r="D12" s="39">
        <v>0.66666666666666663</v>
      </c>
      <c r="E12">
        <f t="shared" ref="E12:E13" si="0">COUNTIF($B$11:$B$20,D12)</f>
        <v>6</v>
      </c>
      <c r="F12" s="40">
        <f t="shared" ref="F12:F13" si="1">E12/SUM($E$11:$E$13)</f>
        <v>0.6</v>
      </c>
    </row>
    <row r="13" spans="1:6" ht="15" thickBot="1">
      <c r="A13" t="s">
        <v>43</v>
      </c>
      <c r="B13" s="34">
        <v>0.66666666666666663</v>
      </c>
      <c r="D13" s="41">
        <v>1</v>
      </c>
      <c r="E13" s="42">
        <f t="shared" si="0"/>
        <v>1</v>
      </c>
      <c r="F13" s="43">
        <f t="shared" si="1"/>
        <v>0.1</v>
      </c>
    </row>
    <row r="14" spans="1:6">
      <c r="A14" t="s">
        <v>44</v>
      </c>
      <c r="B14" s="34">
        <v>0.66666666666666663</v>
      </c>
    </row>
    <row r="15" spans="1:6">
      <c r="A15" t="s">
        <v>45</v>
      </c>
      <c r="B15" s="34">
        <v>0.66666666666666663</v>
      </c>
    </row>
    <row r="16" spans="1:6">
      <c r="A16" t="s">
        <v>46</v>
      </c>
      <c r="B16" s="35">
        <v>1</v>
      </c>
    </row>
    <row r="17" spans="1:2">
      <c r="A17" t="s">
        <v>47</v>
      </c>
      <c r="B17" s="34">
        <v>0.33333333333333331</v>
      </c>
    </row>
    <row r="18" spans="1:2">
      <c r="A18" t="s">
        <v>48</v>
      </c>
      <c r="B18" s="34">
        <v>0.33333333333333331</v>
      </c>
    </row>
    <row r="19" spans="1:2">
      <c r="A19" t="s">
        <v>49</v>
      </c>
      <c r="B19" s="34">
        <v>0.66666666666666663</v>
      </c>
    </row>
    <row r="20" spans="1:2">
      <c r="A20" t="s">
        <v>46</v>
      </c>
      <c r="B20" s="34">
        <v>0.66666666666666663</v>
      </c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9731B-1F99-4AB0-B5DF-FD475F4700DC}">
  <dimension ref="B2:G8"/>
  <sheetViews>
    <sheetView workbookViewId="0">
      <selection activeCell="E12" sqref="E12"/>
    </sheetView>
  </sheetViews>
  <sheetFormatPr defaultRowHeight="14.45"/>
  <cols>
    <col min="5" max="5" width="20.28515625" bestFit="1" customWidth="1"/>
    <col min="7" max="7" width="16.42578125" bestFit="1" customWidth="1"/>
  </cols>
  <sheetData>
    <row r="2" spans="2:7">
      <c r="B2" s="10" t="s">
        <v>8</v>
      </c>
      <c r="C2" s="11">
        <v>2000</v>
      </c>
    </row>
    <row r="3" spans="2:7">
      <c r="B3" s="10" t="s">
        <v>38</v>
      </c>
      <c r="C3" s="11">
        <v>0.55000000000000004</v>
      </c>
    </row>
    <row r="4" spans="2:7" ht="15" thickBot="1">
      <c r="B4" s="27" t="s">
        <v>50</v>
      </c>
      <c r="C4" s="9">
        <f>1-C3</f>
        <v>0.44999999999999996</v>
      </c>
    </row>
    <row r="5" spans="2:7" ht="15" thickBot="1">
      <c r="E5" s="6" t="s">
        <v>10</v>
      </c>
      <c r="F5" s="5">
        <f>$C$3</f>
        <v>0.55000000000000004</v>
      </c>
    </row>
    <row r="6" spans="2:7" ht="15" thickBot="1">
      <c r="E6" s="20" t="s">
        <v>11</v>
      </c>
      <c r="F6" s="25">
        <f>SQRT(($C$3*$C$4)/($C$2))</f>
        <v>1.1124297730643494E-2</v>
      </c>
    </row>
    <row r="7" spans="2:7" ht="15" thickBot="1">
      <c r="E7" s="6" t="s">
        <v>51</v>
      </c>
      <c r="F7" s="2">
        <f>C2*C3</f>
        <v>1100</v>
      </c>
      <c r="G7" t="str">
        <f>IF(F7&gt;5,"můžu aplikovat CLV","nemůžu aplikovat CLV")</f>
        <v>můžu aplikovat CLV</v>
      </c>
    </row>
    <row r="8" spans="2:7" ht="15" thickBot="1">
      <c r="E8" s="20" t="s">
        <v>52</v>
      </c>
      <c r="F8" s="31">
        <f>C2*C4</f>
        <v>899.99999999999989</v>
      </c>
      <c r="G8" t="str">
        <f>IF(F8&gt;5,"můžu aplikovat CLV","nemůžu aplikovat CLV")</f>
        <v>můžu aplikovat CLV</v>
      </c>
    </row>
  </sheetData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CE2F8-38BD-4E0A-9C75-E39CEC8867DA}">
  <dimension ref="B2:G13"/>
  <sheetViews>
    <sheetView topLeftCell="B1" workbookViewId="0">
      <selection activeCell="G19" sqref="G19"/>
    </sheetView>
  </sheetViews>
  <sheetFormatPr defaultRowHeight="14.45"/>
  <cols>
    <col min="5" max="5" width="32" bestFit="1" customWidth="1"/>
    <col min="6" max="6" width="11.42578125" customWidth="1"/>
    <col min="7" max="7" width="16.42578125" bestFit="1" customWidth="1"/>
  </cols>
  <sheetData>
    <row r="2" spans="2:7">
      <c r="B2" s="10" t="s">
        <v>8</v>
      </c>
      <c r="C2" s="11">
        <v>1400</v>
      </c>
    </row>
    <row r="3" spans="2:7">
      <c r="B3" s="10" t="s">
        <v>38</v>
      </c>
      <c r="C3" s="11">
        <v>0.75</v>
      </c>
    </row>
    <row r="4" spans="2:7" ht="15" thickBot="1">
      <c r="B4" s="10" t="s">
        <v>50</v>
      </c>
      <c r="C4" s="11">
        <f>1-C3</f>
        <v>0.25</v>
      </c>
    </row>
    <row r="5" spans="2:7" ht="15" thickBot="1">
      <c r="B5" s="10" t="s">
        <v>53</v>
      </c>
      <c r="C5" s="11">
        <v>0.76500000000000001</v>
      </c>
      <c r="E5" s="6" t="s">
        <v>10</v>
      </c>
      <c r="F5" s="5">
        <f>$C$3</f>
        <v>0.75</v>
      </c>
    </row>
    <row r="6" spans="2:7" ht="15" thickBot="1">
      <c r="B6" s="10" t="s">
        <v>54</v>
      </c>
      <c r="C6" s="11">
        <v>0.78</v>
      </c>
      <c r="E6" s="20" t="s">
        <v>11</v>
      </c>
      <c r="F6" s="25">
        <f>SQRT(($C$3*$C$4)/($C$2))</f>
        <v>1.1572751247156893E-2</v>
      </c>
    </row>
    <row r="7" spans="2:7" ht="15" thickBot="1">
      <c r="E7" s="6" t="s">
        <v>51</v>
      </c>
      <c r="F7" s="2">
        <f>C2*C3</f>
        <v>1050</v>
      </c>
      <c r="G7" t="str">
        <f>IF(F7&gt;5,"můžu aplikovat CLV","nemůžu aplikovat CLV")</f>
        <v>můžu aplikovat CLV</v>
      </c>
    </row>
    <row r="8" spans="2:7" ht="15" thickBot="1">
      <c r="E8" s="20" t="s">
        <v>52</v>
      </c>
      <c r="F8" s="31">
        <f>C2*C4</f>
        <v>350</v>
      </c>
      <c r="G8" t="str">
        <f>IF(F8&gt;5,"můžu aplikovat CLV","nemůžu aplikovat CLV")</f>
        <v>můžu aplikovat CLV</v>
      </c>
    </row>
    <row r="9" spans="2:7" ht="15" thickBot="1"/>
    <row r="10" spans="2:7" ht="15" thickBot="1">
      <c r="E10" s="6" t="s">
        <v>16</v>
      </c>
      <c r="F10" s="5">
        <f>(C5-$C$3)/$F$6</f>
        <v>1.2961481396815733</v>
      </c>
    </row>
    <row r="11" spans="2:7" ht="15" thickBot="1">
      <c r="E11" s="20" t="s">
        <v>17</v>
      </c>
      <c r="F11" s="22">
        <f>(C6-$C$3)/$F$6</f>
        <v>2.5922962793631465</v>
      </c>
    </row>
    <row r="12" spans="2:7" ht="15" thickBot="1"/>
    <row r="13" spans="2:7" ht="15" thickBot="1">
      <c r="E13" s="6" t="s">
        <v>55</v>
      </c>
      <c r="F13" s="3">
        <f>NORMSDIST(F11) - NORMSDIST(F10)</f>
        <v>9.2695344905017407E-2</v>
      </c>
    </row>
  </sheetData>
  <pageMargins left="0.7" right="0.7" top="0.78740157499999996" bottom="0.78740157499999996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98A64-11B1-4BE9-AE76-D517F4DAD92A}">
  <dimension ref="B2:F10"/>
  <sheetViews>
    <sheetView workbookViewId="0">
      <selection activeCell="G17" sqref="G17"/>
    </sheetView>
  </sheetViews>
  <sheetFormatPr defaultRowHeight="14.45"/>
  <cols>
    <col min="5" max="5" width="21.28515625" bestFit="1" customWidth="1"/>
    <col min="6" max="6" width="12.28515625" customWidth="1"/>
  </cols>
  <sheetData>
    <row r="2" spans="2:6">
      <c r="B2" s="10" t="s">
        <v>8</v>
      </c>
      <c r="C2" s="11">
        <v>400</v>
      </c>
    </row>
    <row r="3" spans="2:6">
      <c r="B3" s="10" t="s">
        <v>38</v>
      </c>
      <c r="C3" s="11">
        <v>0.53</v>
      </c>
    </row>
    <row r="4" spans="2:6" ht="15" thickBot="1">
      <c r="B4" s="10" t="s">
        <v>50</v>
      </c>
      <c r="C4" s="11">
        <f>1-C3</f>
        <v>0.47</v>
      </c>
    </row>
    <row r="5" spans="2:6" ht="15" thickBot="1">
      <c r="B5" s="10" t="s">
        <v>19</v>
      </c>
      <c r="C5" s="11">
        <v>0.49</v>
      </c>
      <c r="E5" s="6" t="s">
        <v>10</v>
      </c>
      <c r="F5" s="5">
        <f>$C$3</f>
        <v>0.53</v>
      </c>
    </row>
    <row r="6" spans="2:6" ht="15" thickBot="1">
      <c r="E6" s="20" t="s">
        <v>11</v>
      </c>
      <c r="F6" s="26">
        <f>SQRT(($C$3*$C$4)/($C$2))</f>
        <v>2.4954959426935559E-2</v>
      </c>
    </row>
    <row r="7" spans="2:6" ht="15" thickBot="1"/>
    <row r="8" spans="2:6" ht="15" thickBot="1">
      <c r="E8" s="6" t="s">
        <v>21</v>
      </c>
      <c r="F8" s="5">
        <f>(C5-C3)/F6</f>
        <v>-1.6028877994017237</v>
      </c>
    </row>
    <row r="9" spans="2:6" ht="15" thickBot="1"/>
    <row r="10" spans="2:6" ht="15" thickBot="1">
      <c r="E10" s="6" t="s">
        <v>56</v>
      </c>
      <c r="F10" s="3">
        <f>NORMSDIST(F8)</f>
        <v>5.4479713894052366E-2</v>
      </c>
    </row>
  </sheetData>
  <pageMargins left="0.7" right="0.7" top="0.78740157499999996" bottom="0.78740157499999996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Aneta Žáčková</dc:creator>
  <cp:keywords/>
  <dc:description/>
  <cp:lastModifiedBy>Aneta Žáčková</cp:lastModifiedBy>
  <cp:revision/>
  <dcterms:created xsi:type="dcterms:W3CDTF">2024-10-29T09:00:38Z</dcterms:created>
  <dcterms:modified xsi:type="dcterms:W3CDTF">2024-10-30T09:13:59Z</dcterms:modified>
  <cp:category/>
  <cp:contentStatus/>
</cp:coreProperties>
</file>