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115" windowHeight="8415" activeTab="2"/>
  </bookViews>
  <sheets>
    <sheet name="Kastu modeliavimas" sheetId="1" r:id="rId1"/>
    <sheet name="Grafinis Simplekso" sheetId="2" r:id="rId2"/>
    <sheet name="Simplekso_formules" sheetId="3" r:id="rId3"/>
    <sheet name="Reklama" sheetId="4" r:id="rId4"/>
  </sheets>
  <definedNames>
    <definedName name="solver_adj" localSheetId="3" hidden="1">Reklama!$D$3:$D$5</definedName>
    <definedName name="solver_cvg" localSheetId="3" hidden="1">0.01</definedName>
    <definedName name="solver_drv" localSheetId="3" hidden="1">1</definedName>
    <definedName name="solver_est" localSheetId="3" hidden="1">1</definedName>
    <definedName name="solver_itr" localSheetId="3" hidden="1">1000</definedName>
    <definedName name="solver_lhs1" localSheetId="3" hidden="1">Reklama!$D$3:$D$5</definedName>
    <definedName name="solver_lhs2" localSheetId="3" hidden="1">Reklama!$D$4</definedName>
    <definedName name="solver_lhs3" localSheetId="3" hidden="1">Reklama!$I$6</definedName>
    <definedName name="solver_lhs4" localSheetId="3" hidden="1">Reklama!$K$6</definedName>
    <definedName name="solver_lin" localSheetId="3" hidden="1">2</definedName>
    <definedName name="solver_neg" localSheetId="3" hidden="1">1</definedName>
    <definedName name="solver_num" localSheetId="3" hidden="1">4</definedName>
    <definedName name="solver_nwt" localSheetId="3" hidden="1">1</definedName>
    <definedName name="solver_opt" localSheetId="3" hidden="1">Reklama!$C$6</definedName>
    <definedName name="solver_pre" localSheetId="3" hidden="1">0.01</definedName>
    <definedName name="solver_rel1" localSheetId="3" hidden="1">1</definedName>
    <definedName name="solver_rel2" localSheetId="3" hidden="1">3</definedName>
    <definedName name="solver_rel3" localSheetId="3" hidden="1">1</definedName>
    <definedName name="solver_rel4" localSheetId="3" hidden="1">3</definedName>
    <definedName name="solver_rhs1" localSheetId="3" hidden="1">Reklama!$E$3:$E$5</definedName>
    <definedName name="solver_rhs2" localSheetId="3" hidden="1">Reklama!$D$6/4</definedName>
    <definedName name="solver_rhs3" localSheetId="3" hidden="1">Reklama!$I$7</definedName>
    <definedName name="solver_rhs4" localSheetId="3" hidden="1">Reklama!$K$7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yp" localSheetId="3" hidden="1">1</definedName>
    <definedName name="solver_tol" localSheetId="3" hidden="1">0.05</definedName>
    <definedName name="solver_val" localSheetId="3" hidden="1">0</definedName>
  </definedNames>
  <calcPr calcId="145621"/>
</workbook>
</file>

<file path=xl/calcChain.xml><?xml version="1.0" encoding="utf-8"?>
<calcChain xmlns="http://schemas.openxmlformats.org/spreadsheetml/2006/main">
  <c r="V19" i="3" l="1"/>
  <c r="V18" i="3"/>
  <c r="V16" i="3"/>
  <c r="V15" i="3"/>
  <c r="O19" i="3"/>
  <c r="P19" i="3"/>
  <c r="Q19" i="3"/>
  <c r="R19" i="3"/>
  <c r="S19" i="3"/>
  <c r="N19" i="3"/>
  <c r="O18" i="3"/>
  <c r="P18" i="3"/>
  <c r="Q18" i="3"/>
  <c r="R18" i="3"/>
  <c r="S18" i="3"/>
  <c r="N18" i="3"/>
  <c r="O16" i="3"/>
  <c r="P16" i="3"/>
  <c r="Q16" i="3"/>
  <c r="R16" i="3"/>
  <c r="S16" i="3"/>
  <c r="N16" i="3"/>
  <c r="O17" i="3"/>
  <c r="P17" i="3"/>
  <c r="Q17" i="3"/>
  <c r="R17" i="3"/>
  <c r="S17" i="3"/>
  <c r="N17" i="3"/>
  <c r="T8" i="3"/>
  <c r="T9" i="3"/>
  <c r="T7" i="3"/>
  <c r="K8" i="3"/>
  <c r="K9" i="3"/>
  <c r="K10" i="3"/>
  <c r="K7" i="3"/>
  <c r="D6" i="4"/>
  <c r="K5" i="4"/>
  <c r="I5" i="4"/>
  <c r="C5" i="4"/>
  <c r="K4" i="4"/>
  <c r="I4" i="4"/>
  <c r="C4" i="4"/>
  <c r="K3" i="4"/>
  <c r="I3" i="4"/>
  <c r="C3" i="4"/>
  <c r="P31" i="2"/>
  <c r="L28" i="2"/>
  <c r="K28" i="2"/>
  <c r="F63" i="2"/>
  <c r="E63" i="2"/>
  <c r="D63" i="2"/>
  <c r="C63" i="2"/>
  <c r="F62" i="2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J18" i="3"/>
  <c r="J20" i="3" s="1"/>
  <c r="I18" i="3"/>
  <c r="I17" i="3" s="1"/>
  <c r="H18" i="3"/>
  <c r="H20" i="3" s="1"/>
  <c r="G18" i="3"/>
  <c r="G17" i="3" s="1"/>
  <c r="F18" i="3"/>
  <c r="F20" i="3" s="1"/>
  <c r="E18" i="3"/>
  <c r="K18" i="3" s="1"/>
  <c r="D18" i="3"/>
  <c r="D20" i="3" s="1"/>
  <c r="J16" i="3"/>
  <c r="H16" i="3"/>
  <c r="F16" i="3"/>
  <c r="D16" i="3"/>
  <c r="H42" i="1"/>
  <c r="H58" i="1"/>
  <c r="H74" i="1"/>
  <c r="H90" i="1"/>
  <c r="H106" i="1"/>
  <c r="H4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4" i="1"/>
  <c r="J18" i="1"/>
  <c r="J34" i="1"/>
  <c r="J50" i="1"/>
  <c r="J66" i="1"/>
  <c r="J82" i="1"/>
  <c r="J9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4" i="1"/>
  <c r="J4" i="1"/>
  <c r="C5" i="1"/>
  <c r="H5" i="1" s="1"/>
  <c r="C6" i="1"/>
  <c r="J6" i="1" s="1"/>
  <c r="C7" i="1"/>
  <c r="I7" i="1" s="1"/>
  <c r="C8" i="1"/>
  <c r="H8" i="1" s="1"/>
  <c r="C9" i="1"/>
  <c r="H9" i="1" s="1"/>
  <c r="C10" i="1"/>
  <c r="J10" i="1" s="1"/>
  <c r="C11" i="1"/>
  <c r="I11" i="1" s="1"/>
  <c r="C12" i="1"/>
  <c r="H12" i="1" s="1"/>
  <c r="C13" i="1"/>
  <c r="H13" i="1" s="1"/>
  <c r="C14" i="1"/>
  <c r="C15" i="1"/>
  <c r="I15" i="1" s="1"/>
  <c r="C16" i="1"/>
  <c r="H16" i="1" s="1"/>
  <c r="C17" i="1"/>
  <c r="H17" i="1" s="1"/>
  <c r="C18" i="1"/>
  <c r="C19" i="1"/>
  <c r="I19" i="1" s="1"/>
  <c r="C20" i="1"/>
  <c r="H20" i="1" s="1"/>
  <c r="C21" i="1"/>
  <c r="H21" i="1" s="1"/>
  <c r="C22" i="1"/>
  <c r="J22" i="1" s="1"/>
  <c r="C23" i="1"/>
  <c r="I23" i="1" s="1"/>
  <c r="C24" i="1"/>
  <c r="H24" i="1" s="1"/>
  <c r="C25" i="1"/>
  <c r="H25" i="1" s="1"/>
  <c r="C26" i="1"/>
  <c r="C27" i="1"/>
  <c r="I27" i="1" s="1"/>
  <c r="C28" i="1"/>
  <c r="H28" i="1" s="1"/>
  <c r="C29" i="1"/>
  <c r="H29" i="1" s="1"/>
  <c r="C30" i="1"/>
  <c r="C31" i="1"/>
  <c r="I31" i="1" s="1"/>
  <c r="C32" i="1"/>
  <c r="H32" i="1" s="1"/>
  <c r="C33" i="1"/>
  <c r="H33" i="1" s="1"/>
  <c r="C34" i="1"/>
  <c r="C35" i="1"/>
  <c r="I35" i="1" s="1"/>
  <c r="C36" i="1"/>
  <c r="H36" i="1" s="1"/>
  <c r="C37" i="1"/>
  <c r="H37" i="1" s="1"/>
  <c r="C38" i="1"/>
  <c r="I38" i="1" s="1"/>
  <c r="C39" i="1"/>
  <c r="I39" i="1" s="1"/>
  <c r="C40" i="1"/>
  <c r="H40" i="1" s="1"/>
  <c r="C41" i="1"/>
  <c r="H41" i="1" s="1"/>
  <c r="C42" i="1"/>
  <c r="I42" i="1" s="1"/>
  <c r="C43" i="1"/>
  <c r="I43" i="1" s="1"/>
  <c r="C44" i="1"/>
  <c r="H44" i="1" s="1"/>
  <c r="C45" i="1"/>
  <c r="H45" i="1" s="1"/>
  <c r="C46" i="1"/>
  <c r="I46" i="1" s="1"/>
  <c r="C47" i="1"/>
  <c r="I47" i="1" s="1"/>
  <c r="C48" i="1"/>
  <c r="H48" i="1" s="1"/>
  <c r="C49" i="1"/>
  <c r="H49" i="1" s="1"/>
  <c r="C50" i="1"/>
  <c r="I50" i="1" s="1"/>
  <c r="C51" i="1"/>
  <c r="I51" i="1" s="1"/>
  <c r="C52" i="1"/>
  <c r="H52" i="1" s="1"/>
  <c r="C53" i="1"/>
  <c r="H53" i="1" s="1"/>
  <c r="C54" i="1"/>
  <c r="I54" i="1" s="1"/>
  <c r="C55" i="1"/>
  <c r="I55" i="1" s="1"/>
  <c r="C56" i="1"/>
  <c r="H56" i="1" s="1"/>
  <c r="C57" i="1"/>
  <c r="H57" i="1" s="1"/>
  <c r="C58" i="1"/>
  <c r="I58" i="1" s="1"/>
  <c r="C59" i="1"/>
  <c r="I59" i="1" s="1"/>
  <c r="C60" i="1"/>
  <c r="H60" i="1" s="1"/>
  <c r="C61" i="1"/>
  <c r="H61" i="1" s="1"/>
  <c r="C62" i="1"/>
  <c r="I62" i="1" s="1"/>
  <c r="C63" i="1"/>
  <c r="I63" i="1" s="1"/>
  <c r="C64" i="1"/>
  <c r="H64" i="1" s="1"/>
  <c r="C65" i="1"/>
  <c r="H65" i="1" s="1"/>
  <c r="C66" i="1"/>
  <c r="I66" i="1" s="1"/>
  <c r="C67" i="1"/>
  <c r="I67" i="1" s="1"/>
  <c r="C68" i="1"/>
  <c r="H68" i="1" s="1"/>
  <c r="C69" i="1"/>
  <c r="H69" i="1" s="1"/>
  <c r="C70" i="1"/>
  <c r="I70" i="1" s="1"/>
  <c r="C71" i="1"/>
  <c r="I71" i="1" s="1"/>
  <c r="C72" i="1"/>
  <c r="H72" i="1" s="1"/>
  <c r="C73" i="1"/>
  <c r="H73" i="1" s="1"/>
  <c r="C74" i="1"/>
  <c r="I74" i="1" s="1"/>
  <c r="C75" i="1"/>
  <c r="I75" i="1" s="1"/>
  <c r="C76" i="1"/>
  <c r="H76" i="1" s="1"/>
  <c r="C77" i="1"/>
  <c r="H77" i="1" s="1"/>
  <c r="C78" i="1"/>
  <c r="I78" i="1" s="1"/>
  <c r="C79" i="1"/>
  <c r="I79" i="1" s="1"/>
  <c r="C80" i="1"/>
  <c r="H80" i="1" s="1"/>
  <c r="C81" i="1"/>
  <c r="H81" i="1" s="1"/>
  <c r="C82" i="1"/>
  <c r="I82" i="1" s="1"/>
  <c r="C83" i="1"/>
  <c r="I83" i="1" s="1"/>
  <c r="C84" i="1"/>
  <c r="H84" i="1" s="1"/>
  <c r="C85" i="1"/>
  <c r="H85" i="1" s="1"/>
  <c r="C86" i="1"/>
  <c r="I86" i="1" s="1"/>
  <c r="C87" i="1"/>
  <c r="I87" i="1" s="1"/>
  <c r="C88" i="1"/>
  <c r="H88" i="1" s="1"/>
  <c r="C89" i="1"/>
  <c r="H89" i="1" s="1"/>
  <c r="C90" i="1"/>
  <c r="I90" i="1" s="1"/>
  <c r="C91" i="1"/>
  <c r="I91" i="1" s="1"/>
  <c r="C92" i="1"/>
  <c r="H92" i="1" s="1"/>
  <c r="C93" i="1"/>
  <c r="H93" i="1" s="1"/>
  <c r="C94" i="1"/>
  <c r="I94" i="1" s="1"/>
  <c r="C95" i="1"/>
  <c r="I95" i="1" s="1"/>
  <c r="C96" i="1"/>
  <c r="H96" i="1" s="1"/>
  <c r="C97" i="1"/>
  <c r="H97" i="1" s="1"/>
  <c r="C98" i="1"/>
  <c r="I98" i="1" s="1"/>
  <c r="C99" i="1"/>
  <c r="I99" i="1" s="1"/>
  <c r="C100" i="1"/>
  <c r="H100" i="1" s="1"/>
  <c r="C101" i="1"/>
  <c r="H101" i="1" s="1"/>
  <c r="C102" i="1"/>
  <c r="I102" i="1" s="1"/>
  <c r="C103" i="1"/>
  <c r="I103" i="1" s="1"/>
  <c r="C104" i="1"/>
  <c r="H104" i="1" s="1"/>
  <c r="C105" i="1"/>
  <c r="H105" i="1" s="1"/>
  <c r="C106" i="1"/>
  <c r="I106" i="1" s="1"/>
  <c r="C107" i="1"/>
  <c r="I107" i="1" s="1"/>
  <c r="C108" i="1"/>
  <c r="H108" i="1" s="1"/>
  <c r="C109" i="1"/>
  <c r="H109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4" i="1"/>
  <c r="R27" i="3" l="1"/>
  <c r="R28" i="3" s="1"/>
  <c r="N27" i="3"/>
  <c r="N28" i="3" s="1"/>
  <c r="O27" i="3"/>
  <c r="O28" i="3" s="1"/>
  <c r="R29" i="3"/>
  <c r="R26" i="3"/>
  <c r="I34" i="1"/>
  <c r="H34" i="1"/>
  <c r="I26" i="1"/>
  <c r="H26" i="1"/>
  <c r="I14" i="1"/>
  <c r="H14" i="1"/>
  <c r="J106" i="1"/>
  <c r="J90" i="1"/>
  <c r="J74" i="1"/>
  <c r="J58" i="1"/>
  <c r="J42" i="1"/>
  <c r="J26" i="1"/>
  <c r="H98" i="1"/>
  <c r="H82" i="1"/>
  <c r="H66" i="1"/>
  <c r="H50" i="1"/>
  <c r="J102" i="1"/>
  <c r="J86" i="1"/>
  <c r="J70" i="1"/>
  <c r="J54" i="1"/>
  <c r="J38" i="1"/>
  <c r="H94" i="1"/>
  <c r="H78" i="1"/>
  <c r="H62" i="1"/>
  <c r="H46" i="1"/>
  <c r="I30" i="1"/>
  <c r="H30" i="1"/>
  <c r="I22" i="1"/>
  <c r="H22" i="1"/>
  <c r="I18" i="1"/>
  <c r="H18" i="1"/>
  <c r="I10" i="1"/>
  <c r="H10" i="1"/>
  <c r="I6" i="1"/>
  <c r="H6" i="1"/>
  <c r="J94" i="1"/>
  <c r="J78" i="1"/>
  <c r="J62" i="1"/>
  <c r="J46" i="1"/>
  <c r="J30" i="1"/>
  <c r="J14" i="1"/>
  <c r="H102" i="1"/>
  <c r="H86" i="1"/>
  <c r="H70" i="1"/>
  <c r="H54" i="1"/>
  <c r="H38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5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E16" i="3"/>
  <c r="I16" i="3"/>
  <c r="J109" i="1"/>
  <c r="J105" i="1"/>
  <c r="J101" i="1"/>
  <c r="J97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G16" i="3"/>
  <c r="E17" i="3"/>
  <c r="E27" i="3" s="1"/>
  <c r="J108" i="1"/>
  <c r="J104" i="1"/>
  <c r="J100" i="1"/>
  <c r="J96" i="1"/>
  <c r="J92" i="1"/>
  <c r="J8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K6" i="4"/>
  <c r="C6" i="4"/>
  <c r="I6" i="4"/>
  <c r="G27" i="3"/>
  <c r="I27" i="3"/>
  <c r="I26" i="3" s="1"/>
  <c r="D17" i="3"/>
  <c r="F17" i="3"/>
  <c r="F27" i="3" s="1"/>
  <c r="F28" i="3" s="1"/>
  <c r="H17" i="3"/>
  <c r="H27" i="3" s="1"/>
  <c r="H28" i="3" s="1"/>
  <c r="J17" i="3"/>
  <c r="J27" i="3" s="1"/>
  <c r="J28" i="3" s="1"/>
  <c r="E28" i="3"/>
  <c r="G28" i="3"/>
  <c r="M28" i="2"/>
  <c r="H26" i="3"/>
  <c r="D19" i="3"/>
  <c r="F19" i="3"/>
  <c r="H19" i="3"/>
  <c r="J19" i="3"/>
  <c r="E20" i="3"/>
  <c r="E30" i="3" s="1"/>
  <c r="G20" i="3"/>
  <c r="I20" i="3"/>
  <c r="I30" i="3" s="1"/>
  <c r="E19" i="3"/>
  <c r="E29" i="3" s="1"/>
  <c r="G19" i="3"/>
  <c r="I19" i="3"/>
  <c r="L4" i="1"/>
  <c r="R30" i="3" l="1"/>
  <c r="O29" i="3"/>
  <c r="Q27" i="3"/>
  <c r="Q28" i="3" s="1"/>
  <c r="S30" i="3"/>
  <c r="O26" i="3"/>
  <c r="I28" i="3"/>
  <c r="E26" i="3"/>
  <c r="O30" i="3"/>
  <c r="N26" i="3"/>
  <c r="S27" i="3"/>
  <c r="P27" i="3"/>
  <c r="P29" i="3" s="1"/>
  <c r="N29" i="3"/>
  <c r="N30" i="3"/>
  <c r="D27" i="3"/>
  <c r="D29" i="3" s="1"/>
  <c r="K17" i="3"/>
  <c r="F26" i="3"/>
  <c r="G26" i="3"/>
  <c r="K19" i="3"/>
  <c r="I29" i="3"/>
  <c r="J26" i="3"/>
  <c r="K20" i="3"/>
  <c r="G29" i="3"/>
  <c r="G30" i="3"/>
  <c r="H29" i="3"/>
  <c r="H30" i="3"/>
  <c r="J29" i="3"/>
  <c r="F29" i="3"/>
  <c r="J30" i="3"/>
  <c r="F30" i="3"/>
  <c r="Q30" i="3" l="1"/>
  <c r="D30" i="3"/>
  <c r="S26" i="3"/>
  <c r="S28" i="3"/>
  <c r="Q26" i="3"/>
  <c r="P28" i="3"/>
  <c r="P26" i="3"/>
  <c r="P30" i="3"/>
  <c r="Q29" i="3"/>
  <c r="S29" i="3"/>
  <c r="D28" i="3"/>
  <c r="D26" i="3"/>
</calcChain>
</file>

<file path=xl/sharedStrings.xml><?xml version="1.0" encoding="utf-8"?>
<sst xmlns="http://schemas.openxmlformats.org/spreadsheetml/2006/main" count="121" uniqueCount="56">
  <si>
    <t>NR</t>
  </si>
  <si>
    <t>TC</t>
  </si>
  <si>
    <t>TC_isv</t>
  </si>
  <si>
    <t>Kaina</t>
  </si>
  <si>
    <t>Pajamos</t>
  </si>
  <si>
    <t>Ribinės pajamos</t>
  </si>
  <si>
    <t>Kai gaminama 1251 gaminių ir gaminio kaina bus 268 lt.</t>
  </si>
  <si>
    <t xml:space="preserve">Bazinis kint </t>
  </si>
  <si>
    <t xml:space="preserve">Kiekis </t>
  </si>
  <si>
    <t>X</t>
  </si>
  <si>
    <t>Y</t>
  </si>
  <si>
    <t>S1</t>
  </si>
  <si>
    <t>S2</t>
  </si>
  <si>
    <t>S3</t>
  </si>
  <si>
    <t>S4</t>
  </si>
  <si>
    <t xml:space="preserve">Tikslo f.:C= </t>
  </si>
  <si>
    <t>S1-medž.</t>
  </si>
  <si>
    <t>S2-darbas</t>
  </si>
  <si>
    <t>S3-įreng.</t>
  </si>
  <si>
    <t>S4-pard.</t>
  </si>
  <si>
    <t>Pasirenkamas kintamasis, kurio koeficientas TF didžiausias</t>
  </si>
  <si>
    <t>Pasirenkama ta lygtis, kurioje laisvo nario ir pasirinkto kintamojo santykis yra mažiausias</t>
  </si>
  <si>
    <t>nukopijuojam ir pakoreguojam formules</t>
  </si>
  <si>
    <r>
      <t>•</t>
    </r>
    <r>
      <rPr>
        <sz val="14"/>
        <color rgb="FF234C97"/>
        <rFont val="Arial"/>
        <family val="2"/>
        <charset val="186"/>
      </rPr>
      <t xml:space="preserve">Pelno funkcija: C=14*x +16*y </t>
    </r>
  </si>
  <si>
    <r>
      <t>•</t>
    </r>
    <r>
      <rPr>
        <sz val="14"/>
        <color rgb="FF234C97"/>
        <rFont val="Arial"/>
        <family val="2"/>
        <charset val="186"/>
      </rPr>
      <t>Apribojimai:</t>
    </r>
  </si>
  <si>
    <r>
      <t>•</t>
    </r>
    <r>
      <rPr>
        <sz val="14"/>
        <color rgb="FF234C97"/>
        <rFont val="Arial"/>
        <family val="2"/>
        <charset val="186"/>
      </rPr>
      <t>8x+4y&lt;=3440 (žaliavų apribojimas)</t>
    </r>
  </si>
  <si>
    <r>
      <t>•</t>
    </r>
    <r>
      <rPr>
        <sz val="14"/>
        <color rgb="FF234C97"/>
        <rFont val="Arial"/>
        <family val="2"/>
        <charset val="186"/>
      </rPr>
      <t xml:space="preserve">6x+8y&lt;=2880 (darbo apribojimas) </t>
    </r>
  </si>
  <si>
    <r>
      <t>•</t>
    </r>
    <r>
      <rPr>
        <sz val="14"/>
        <color rgb="FF234C97"/>
        <rFont val="Arial"/>
        <family val="2"/>
        <charset val="186"/>
      </rPr>
      <t xml:space="preserve">4x+6y&lt;=2760 (įrengimų pajėgumo apr.) </t>
    </r>
  </si>
  <si>
    <r>
      <t>•</t>
    </r>
    <r>
      <rPr>
        <sz val="14"/>
        <color rgb="FF234C97"/>
        <rFont val="Arial"/>
        <family val="2"/>
        <charset val="186"/>
      </rPr>
      <t xml:space="preserve">0&lt;=x&lt;=420 (pardavimų kiekio aprib.) </t>
    </r>
  </si>
  <si>
    <r>
      <t>•</t>
    </r>
    <r>
      <rPr>
        <sz val="14"/>
        <color rgb="FF234C97"/>
        <rFont val="Arial"/>
        <family val="2"/>
        <charset val="186"/>
      </rPr>
      <t>y&gt;=0 (min pardavimų kiekis)</t>
    </r>
  </si>
  <si>
    <t>x</t>
  </si>
  <si>
    <t>1apr</t>
  </si>
  <si>
    <t>2apr</t>
  </si>
  <si>
    <t>3apr</t>
  </si>
  <si>
    <t>tikslas</t>
  </si>
  <si>
    <t>4apr</t>
  </si>
  <si>
    <t>Tikslas:</t>
  </si>
  <si>
    <t>Surasim su Goal seek kur kertasi 1 ir 2 apribojimų kreivės</t>
  </si>
  <si>
    <t>1apr-2apr</t>
  </si>
  <si>
    <t>Reiškia x=400, y=60 ir tikslo funkcijos reikšmė:</t>
  </si>
  <si>
    <t>Efektyvumas</t>
  </si>
  <si>
    <t>Kiekis</t>
  </si>
  <si>
    <t>Kiekio riba</t>
  </si>
  <si>
    <t>Efektyvumas kai &lt;=10</t>
  </si>
  <si>
    <t>Efektyvumas kai &gt;10</t>
  </si>
  <si>
    <t>Reklamos kaina už vnt.</t>
  </si>
  <si>
    <t>Vis reklamos kaina</t>
  </si>
  <si>
    <t>Pardavimai nuo 1 vnt.</t>
  </si>
  <si>
    <t>Pardavimai viso</t>
  </si>
  <si>
    <t>Radio</t>
  </si>
  <si>
    <t>TV</t>
  </si>
  <si>
    <t>Spauda</t>
  </si>
  <si>
    <t>Viso:</t>
  </si>
  <si>
    <t>Riba:</t>
  </si>
  <si>
    <t>Santykis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</si>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</sst>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234C97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sz val="14"/>
      <color rgb="FF234C97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3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2"/>
      <color rgb="FF234C97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rgb="FF234C97"/>
      <name val="Arial"/>
      <family val="2"/>
    </font>
    <font>
      <sz val="12"/>
      <color rgb="FFFF0000"/>
      <name val="Calibri"/>
      <family val="2"/>
      <charset val="186"/>
      <scheme val="minor"/>
    </font>
    <font>
      <b/>
      <i/>
      <sz val="12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5" applyNumberFormat="0" applyFill="0" applyAlignment="0" applyProtection="0"/>
  </cellStyleXfs>
  <cellXfs count="56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right" vertical="top" wrapText="1" indent="1" readingOrder="1"/>
    </xf>
    <xf numFmtId="0" fontId="2" fillId="0" borderId="2" xfId="0" applyFont="1" applyBorder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right" vertical="top" wrapText="1" indent="1" readingOrder="1"/>
    </xf>
    <xf numFmtId="0" fontId="2" fillId="2" borderId="4" xfId="0" applyFont="1" applyFill="1" applyBorder="1" applyAlignment="1">
      <alignment horizontal="right" vertical="top" wrapText="1" indent="1" readingOrder="1"/>
    </xf>
    <xf numFmtId="0" fontId="2" fillId="2" borderId="3" xfId="0" applyFont="1" applyFill="1" applyBorder="1" applyAlignment="1">
      <alignment horizontal="left" vertical="top" wrapText="1" readingOrder="1"/>
    </xf>
    <xf numFmtId="0" fontId="3" fillId="0" borderId="0" xfId="0" applyFont="1"/>
    <xf numFmtId="0" fontId="3" fillId="0" borderId="0" xfId="0" applyFont="1" applyAlignment="1">
      <alignment horizontal="left" indent="4" readingOrder="1"/>
    </xf>
    <xf numFmtId="0" fontId="2" fillId="3" borderId="2" xfId="0" applyFont="1" applyFill="1" applyBorder="1" applyAlignment="1">
      <alignment horizontal="left" vertical="top" wrapText="1" readingOrder="1"/>
    </xf>
    <xf numFmtId="0" fontId="2" fillId="3" borderId="4" xfId="0" applyFont="1" applyFill="1" applyBorder="1" applyAlignment="1">
      <alignment horizontal="right" vertical="top" wrapText="1" indent="1" readingOrder="1"/>
    </xf>
    <xf numFmtId="0" fontId="2" fillId="3" borderId="3" xfId="0" applyFont="1" applyFill="1" applyBorder="1" applyAlignment="1">
      <alignment horizontal="left" vertical="top" wrapText="1" readingOrder="1"/>
    </xf>
    <xf numFmtId="0" fontId="4" fillId="0" borderId="0" xfId="0" applyFont="1"/>
    <xf numFmtId="0" fontId="4" fillId="0" borderId="0" xfId="0" applyFont="1" applyAlignment="1">
      <alignment horizontal="left" indent="4" readingOrder="1"/>
    </xf>
    <xf numFmtId="0" fontId="6" fillId="0" borderId="0" xfId="0" applyFont="1"/>
    <xf numFmtId="0" fontId="7" fillId="0" borderId="5" xfId="1"/>
    <xf numFmtId="0" fontId="7" fillId="0" borderId="5" xfId="1" applyAlignment="1">
      <alignment textRotation="90"/>
    </xf>
    <xf numFmtId="0" fontId="8" fillId="0" borderId="5" xfId="1" applyFont="1"/>
    <xf numFmtId="0" fontId="7" fillId="3" borderId="5" xfId="1" applyFill="1"/>
    <xf numFmtId="0" fontId="9" fillId="0" borderId="0" xfId="0" applyFont="1"/>
    <xf numFmtId="0" fontId="10" fillId="0" borderId="1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right" vertical="top" wrapText="1" indent="1" readingOrder="1"/>
    </xf>
    <xf numFmtId="0" fontId="10" fillId="2" borderId="2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1" fillId="0" borderId="0" xfId="0" applyFont="1"/>
    <xf numFmtId="0" fontId="10" fillId="0" borderId="3" xfId="0" applyFont="1" applyFill="1" applyBorder="1" applyAlignment="1">
      <alignment horizontal="left" vertical="top" wrapText="1" readingOrder="1"/>
    </xf>
    <xf numFmtId="0" fontId="10" fillId="0" borderId="4" xfId="0" applyFont="1" applyFill="1" applyBorder="1" applyAlignment="1">
      <alignment horizontal="right" vertical="top" wrapText="1" indent="1" readingOrder="1"/>
    </xf>
    <xf numFmtId="0" fontId="12" fillId="2" borderId="4" xfId="0" applyFont="1" applyFill="1" applyBorder="1" applyAlignment="1">
      <alignment horizontal="right" vertical="top" wrapText="1" indent="1" readingOrder="1"/>
    </xf>
    <xf numFmtId="0" fontId="13" fillId="0" borderId="0" xfId="0" applyFont="1"/>
    <xf numFmtId="0" fontId="10" fillId="2" borderId="3" xfId="0" applyFont="1" applyFill="1" applyBorder="1" applyAlignment="1">
      <alignment horizontal="left" vertical="top" wrapText="1" readingOrder="1"/>
    </xf>
    <xf numFmtId="0" fontId="10" fillId="2" borderId="4" xfId="0" applyFont="1" applyFill="1" applyBorder="1" applyAlignment="1">
      <alignment horizontal="right" vertical="top" wrapText="1" indent="1" readingOrder="1"/>
    </xf>
    <xf numFmtId="0" fontId="13" fillId="2" borderId="0" xfId="0" applyFont="1" applyFill="1"/>
    <xf numFmtId="0" fontId="14" fillId="0" borderId="0" xfId="0" applyFont="1"/>
    <xf numFmtId="0" fontId="10" fillId="0" borderId="1" xfId="0" applyFont="1" applyBorder="1" applyAlignment="1">
      <alignment horizontal="left" vertical="top" wrapText="1" readingOrder="1"/>
    </xf>
    <xf numFmtId="0" fontId="10" fillId="0" borderId="2" xfId="0" applyFont="1" applyBorder="1" applyAlignment="1">
      <alignment horizontal="right" vertical="top" wrapText="1" indent="1" readingOrder="1"/>
    </xf>
    <xf numFmtId="0" fontId="10" fillId="0" borderId="2" xfId="0" applyFont="1" applyBorder="1" applyAlignment="1">
      <alignment horizontal="left" vertical="top" wrapText="1" readingOrder="1"/>
    </xf>
    <xf numFmtId="0" fontId="10" fillId="0" borderId="3" xfId="0" applyFont="1" applyBorder="1" applyAlignment="1">
      <alignment horizontal="left" vertical="top" wrapText="1" readingOrder="1"/>
    </xf>
    <xf numFmtId="0" fontId="10" fillId="0" borderId="4" xfId="0" applyFont="1" applyBorder="1" applyAlignment="1">
      <alignment horizontal="right" vertical="top" wrapText="1" indent="1" readingOrder="1"/>
    </xf>
    <xf numFmtId="0" fontId="10" fillId="3" borderId="3" xfId="0" applyFont="1" applyFill="1" applyBorder="1" applyAlignment="1">
      <alignment horizontal="left" vertical="top" wrapText="1" readingOrder="1"/>
    </xf>
    <xf numFmtId="0" fontId="10" fillId="3" borderId="4" xfId="0" applyFont="1" applyFill="1" applyBorder="1" applyAlignment="1">
      <alignment horizontal="right" vertical="top" wrapText="1" indent="1" readingOrder="1"/>
    </xf>
    <xf numFmtId="0" fontId="10" fillId="0" borderId="6" xfId="0" applyFont="1" applyBorder="1" applyAlignment="1">
      <alignment horizontal="left" vertical="top" wrapText="1" readingOrder="1"/>
    </xf>
    <xf numFmtId="0" fontId="10" fillId="0" borderId="7" xfId="0" applyFont="1" applyBorder="1" applyAlignment="1">
      <alignment horizontal="right" vertical="top" wrapText="1" indent="1" readingOrder="1"/>
    </xf>
    <xf numFmtId="0" fontId="10" fillId="2" borderId="7" xfId="0" applyFont="1" applyFill="1" applyBorder="1" applyAlignment="1">
      <alignment horizontal="right" vertical="top" wrapText="1" indent="1" readingOrder="1"/>
    </xf>
    <xf numFmtId="0" fontId="1" fillId="0" borderId="0" xfId="0" applyFont="1" applyFill="1" applyBorder="1"/>
    <xf numFmtId="0" fontId="10" fillId="0" borderId="0" xfId="0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right" vertical="top" wrapText="1" indent="1" readingOrder="1"/>
    </xf>
    <xf numFmtId="0" fontId="13" fillId="0" borderId="0" xfId="0" applyFont="1" applyFill="1" applyBorder="1"/>
    <xf numFmtId="0" fontId="11" fillId="0" borderId="0" xfId="0" applyFont="1" applyFill="1" applyBorder="1"/>
    <xf numFmtId="0" fontId="10" fillId="0" borderId="8" xfId="0" applyFont="1" applyBorder="1" applyAlignment="1">
      <alignment horizontal="left" vertical="top" wrapText="1" readingOrder="1"/>
    </xf>
    <xf numFmtId="0" fontId="10" fillId="0" borderId="8" xfId="0" applyFont="1" applyBorder="1" applyAlignment="1">
      <alignment horizontal="right" vertical="top" wrapText="1" indent="1" readingOrder="1"/>
    </xf>
    <xf numFmtId="0" fontId="10" fillId="2" borderId="8" xfId="0" applyFont="1" applyFill="1" applyBorder="1" applyAlignment="1">
      <alignment horizontal="right" vertical="top" wrapText="1" indent="1" readingOrder="1"/>
    </xf>
  </cellXfs>
  <cellStyles count="2">
    <cellStyle name="Heading 2" xfId="1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2402334438738"/>
          <c:y val="4.5327789082544485E-2"/>
          <c:w val="0.57763590928379493"/>
          <c:h val="0.91683505853903124"/>
        </c:manualLayout>
      </c:layout>
      <c:scatterChart>
        <c:scatterStyle val="smoothMarker"/>
        <c:varyColors val="0"/>
        <c:ser>
          <c:idx val="0"/>
          <c:order val="0"/>
          <c:tx>
            <c:v>Sanaudos</c:v>
          </c:tx>
          <c:marker>
            <c:symbol val="none"/>
          </c:marker>
          <c:xVal>
            <c:numRef>
              <c:f>'Kastu modeliavimas'!$C$4:$C$109</c:f>
              <c:numCache>
                <c:formatCode>General</c:formatCode>
                <c:ptCount val="106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</c:numCache>
            </c:numRef>
          </c:xVal>
          <c:yVal>
            <c:numRef>
              <c:f>'Kastu modeliavimas'!$E$4:$E$109</c:f>
              <c:numCache>
                <c:formatCode>General</c:formatCode>
                <c:ptCount val="106"/>
                <c:pt idx="0">
                  <c:v>100</c:v>
                </c:pt>
                <c:pt idx="1">
                  <c:v>98.251634599156716</c:v>
                </c:pt>
                <c:pt idx="2">
                  <c:v>96.512807692049392</c:v>
                </c:pt>
                <c:pt idx="3">
                  <c:v>94.792278074011605</c:v>
                </c:pt>
                <c:pt idx="4">
                  <c:v>93.097880576913496</c:v>
                </c:pt>
                <c:pt idx="5">
                  <c:v>91.436457504582975</c:v>
                </c:pt>
                <c:pt idx="6">
                  <c:v>89.813804266049644</c:v>
                </c:pt>
                <c:pt idx="7">
                  <c:v>88.234630143248097</c:v>
                </c:pt>
                <c:pt idx="8">
                  <c:v>86.702535091004776</c:v>
                </c:pt>
                <c:pt idx="9">
                  <c:v>85.220003419350164</c:v>
                </c:pt>
                <c:pt idx="10">
                  <c:v>83.788415151921043</c:v>
                </c:pt>
                <c:pt idx="11">
                  <c:v>82.408075790010642</c:v>
                </c:pt>
                <c:pt idx="12">
                  <c:v>81.078265140327744</c:v>
                </c:pt>
                <c:pt idx="13">
                  <c:v>79.797305786453066</c:v>
                </c:pt>
                <c:pt idx="14">
                  <c:v>78.562651700115396</c:v>
                </c:pt>
                <c:pt idx="15">
                  <c:v>77.370997399584454</c:v>
                </c:pt>
                <c:pt idx="16">
                  <c:v>76.218407969584945</c:v>
                </c:pt>
                <c:pt idx="17">
                  <c:v>75.100470161100318</c:v>
                </c:pt>
                <c:pt idx="18">
                  <c:v>74.012464691218042</c:v>
                </c:pt>
                <c:pt idx="19">
                  <c:v>72.949559763750855</c:v>
                </c:pt>
                <c:pt idx="20">
                  <c:v>71.907025731743175</c:v>
                </c:pt>
                <c:pt idx="21">
                  <c:v>70.880470724136273</c:v>
                </c:pt>
                <c:pt idx="22">
                  <c:v>69.866096961804089</c:v>
                </c:pt>
                <c:pt idx="23">
                  <c:v>68.860977393857809</c:v>
                </c:pt>
                <c:pt idx="24">
                  <c:v>67.863352194488499</c:v>
                </c:pt>
                <c:pt idx="25">
                  <c:v>66.872944574585432</c:v>
                </c:pt>
                <c:pt idx="26">
                  <c:v>65.891295281785347</c:v>
                </c:pt>
                <c:pt idx="27">
                  <c:v>64.922115088286702</c:v>
                </c:pt>
                <c:pt idx="28">
                  <c:v>63.971654498440948</c:v>
                </c:pt>
                <c:pt idx="29">
                  <c:v>63.049089848485174</c:v>
                </c:pt>
                <c:pt idx="30">
                  <c:v>62.166924919401325</c:v>
                </c:pt>
                <c:pt idx="31">
                  <c:v>61.341407141292095</c:v>
                </c:pt>
                <c:pt idx="32">
                  <c:v>60.592957434275796</c:v>
                </c:pt>
                <c:pt idx="33">
                  <c:v>59.946612707057476</c:v>
                </c:pt>
                <c:pt idx="34">
                  <c:v>59.432480020268308</c:v>
                </c:pt>
                <c:pt idx="35">
                  <c:v>59.086201417521195</c:v>
                </c:pt>
                <c:pt idx="36">
                  <c:v>58.949428432948523</c:v>
                </c:pt>
                <c:pt idx="37">
                  <c:v>59.070305299709936</c:v>
                </c:pt>
                <c:pt idx="38">
                  <c:v>59.503959909427181</c:v>
                </c:pt>
                <c:pt idx="39">
                  <c:v>60.313001607464734</c:v>
                </c:pt>
                <c:pt idx="40">
                  <c:v>61.568024953079281</c:v>
                </c:pt>
                <c:pt idx="41">
                  <c:v>63.348118626269091</c:v>
                </c:pt>
                <c:pt idx="42">
                  <c:v>65.741378724135885</c:v>
                </c:pt>
                <c:pt idx="43">
                  <c:v>68.845425758119546</c:v>
                </c:pt>
                <c:pt idx="44">
                  <c:v>72.767924738895175</c:v>
                </c:pt>
                <c:pt idx="45">
                  <c:v>77.62710781727597</c:v>
                </c:pt>
                <c:pt idx="46">
                  <c:v>83.552299036334631</c:v>
                </c:pt>
                <c:pt idx="47">
                  <c:v>90.684440841266053</c:v>
                </c:pt>
                <c:pt idx="48">
                  <c:v>99.176622088358414</c:v>
                </c:pt>
                <c:pt idx="49">
                  <c:v>109.19460739186839</c:v>
                </c:pt>
                <c:pt idx="50">
                  <c:v>120.91736774663138</c:v>
                </c:pt>
                <c:pt idx="51">
                  <c:v>134.53761246390229</c:v>
                </c:pt>
                <c:pt idx="52">
                  <c:v>150.26232255720157</c:v>
                </c:pt>
                <c:pt idx="53">
                  <c:v>168.31328581286402</c:v>
                </c:pt>
                <c:pt idx="54">
                  <c:v>188.92763387555993</c:v>
                </c:pt>
                <c:pt idx="55">
                  <c:v>212.35838177132894</c:v>
                </c:pt>
                <c:pt idx="56">
                  <c:v>238.87497037872308</c:v>
                </c:pt>
                <c:pt idx="57">
                  <c:v>268.76381244160143</c:v>
                </c:pt>
                <c:pt idx="58">
                  <c:v>302.32884279413759</c:v>
                </c:pt>
                <c:pt idx="59">
                  <c:v>339.89207353892749</c:v>
                </c:pt>
                <c:pt idx="60">
                  <c:v>381.79415498198927</c:v>
                </c:pt>
                <c:pt idx="61">
                  <c:v>428.39494318334562</c:v>
                </c:pt>
                <c:pt idx="62">
                  <c:v>480.07407502817523</c:v>
                </c:pt>
                <c:pt idx="63">
                  <c:v>537.23155176078149</c:v>
                </c:pt>
                <c:pt idx="64">
                  <c:v>600.28833195149548</c:v>
                </c:pt>
                <c:pt idx="65">
                  <c:v>669.68693488474685</c:v>
                </c:pt>
                <c:pt idx="66">
                  <c:v>745.89205536486588</c:v>
                </c:pt>
                <c:pt idx="67">
                  <c:v>829.39119093445913</c:v>
                </c:pt>
                <c:pt idx="68">
                  <c:v>920.69528248861354</c:v>
                </c:pt>
                <c:pt idx="69">
                  <c:v>1020.3393692467436</c:v>
                </c:pt>
                <c:pt idx="70">
                  <c:v>1128.883259012812</c:v>
                </c:pt>
                <c:pt idx="71">
                  <c:v>1246.9122146143661</c:v>
                </c:pt>
                <c:pt idx="72">
                  <c:v>1375.037657361509</c:v>
                </c:pt>
                <c:pt idx="73">
                  <c:v>1513.8978883093394</c:v>
                </c:pt>
                <c:pt idx="74">
                  <c:v>1664.1588280418846</c:v>
                </c:pt>
                <c:pt idx="75">
                  <c:v>1826.5147756228776</c:v>
                </c:pt>
                <c:pt idx="76">
                  <c:v>2001.6891872796848</c:v>
                </c:pt>
                <c:pt idx="77">
                  <c:v>2190.4354753018556</c:v>
                </c:pt>
                <c:pt idx="78">
                  <c:v>2393.5378275462535</c:v>
                </c:pt>
                <c:pt idx="79">
                  <c:v>2611.8120478472279</c:v>
                </c:pt>
                <c:pt idx="80">
                  <c:v>2846.106417533766</c:v>
                </c:pt>
                <c:pt idx="81">
                  <c:v>3097.3025781571737</c:v>
                </c:pt>
                <c:pt idx="82">
                  <c:v>3366.3164354332007</c:v>
                </c:pt>
                <c:pt idx="83">
                  <c:v>3654.0990843030645</c:v>
                </c:pt>
                <c:pt idx="84">
                  <c:v>3961.637754919117</c:v>
                </c:pt>
                <c:pt idx="85">
                  <c:v>4289.9567792643902</c:v>
                </c:pt>
                <c:pt idx="86">
                  <c:v>4640.1185780212581</c:v>
                </c:pt>
                <c:pt idx="87">
                  <c:v>5013.2246672147985</c:v>
                </c:pt>
                <c:pt idx="88">
                  <c:v>5410.416684071085</c:v>
                </c:pt>
                <c:pt idx="89">
                  <c:v>5832.8774314510483</c:v>
                </c:pt>
                <c:pt idx="90">
                  <c:v>6281.8319401475828</c:v>
                </c:pt>
                <c:pt idx="91">
                  <c:v>6758.5485482671293</c:v>
                </c:pt>
                <c:pt idx="92">
                  <c:v>7264.3399968589947</c:v>
                </c:pt>
                <c:pt idx="93">
                  <c:v>7800.5645409055578</c:v>
                </c:pt>
                <c:pt idx="94">
                  <c:v>8368.6270747454728</c:v>
                </c:pt>
                <c:pt idx="95">
                  <c:v>8969.9802709702435</c:v>
                </c:pt>
                <c:pt idx="96">
                  <c:v>9606.125731812228</c:v>
                </c:pt>
                <c:pt idx="97">
                  <c:v>10278.615152029732</c:v>
                </c:pt>
                <c:pt idx="98">
                  <c:v>10989.051492292527</c:v>
                </c:pt>
                <c:pt idx="99">
                  <c:v>11739.090162078381</c:v>
                </c:pt>
                <c:pt idx="100">
                  <c:v>12530.440211108893</c:v>
                </c:pt>
                <c:pt idx="101">
                  <c:v>13364.865528379552</c:v>
                </c:pt>
                <c:pt idx="102">
                  <c:v>14244.186047875932</c:v>
                </c:pt>
                <c:pt idx="103">
                  <c:v>15170.278960113268</c:v>
                </c:pt>
                <c:pt idx="104">
                  <c:v>16145.079928690862</c:v>
                </c:pt>
                <c:pt idx="105">
                  <c:v>17170.584311115341</c:v>
                </c:pt>
              </c:numCache>
            </c:numRef>
          </c:yVal>
          <c:smooth val="1"/>
        </c:ser>
        <c:ser>
          <c:idx val="1"/>
          <c:order val="1"/>
          <c:tx>
            <c:v>Ribiniai kaštai</c:v>
          </c:tx>
          <c:marker>
            <c:symbol val="none"/>
          </c:marker>
          <c:xVal>
            <c:numRef>
              <c:f>'Kastu modeliavimas'!$C$4:$C$109</c:f>
              <c:numCache>
                <c:formatCode>General</c:formatCode>
                <c:ptCount val="106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</c:numCache>
            </c:numRef>
          </c:xVal>
          <c:yVal>
            <c:numRef>
              <c:f>'Kastu modeliavimas'!$F$4:$F$109</c:f>
              <c:numCache>
                <c:formatCode>General</c:formatCode>
                <c:ptCount val="106"/>
                <c:pt idx="0">
                  <c:v>-35</c:v>
                </c:pt>
                <c:pt idx="1">
                  <c:v>-34.902581430560517</c:v>
                </c:pt>
                <c:pt idx="2">
                  <c:v>-34.62127155682483</c:v>
                </c:pt>
                <c:pt idx="3">
                  <c:v>-34.173774157512121</c:v>
                </c:pt>
                <c:pt idx="4">
                  <c:v>-33.579299880057704</c:v>
                </c:pt>
                <c:pt idx="5">
                  <c:v>-32.858291862807455</c:v>
                </c:pt>
                <c:pt idx="6">
                  <c:v>-32.032132298193567</c:v>
                </c:pt>
                <c:pt idx="7">
                  <c:v>-31.122830620689768</c:v>
                </c:pt>
                <c:pt idx="8">
                  <c:v>-30.152694186943307</c:v>
                </c:pt>
                <c:pt idx="9">
                  <c:v>-29.143982490413286</c:v>
                </c:pt>
                <c:pt idx="10">
                  <c:v>-28.118546117362797</c:v>
                </c:pt>
                <c:pt idx="11">
                  <c:v>-27.097451803511547</c:v>
                </c:pt>
                <c:pt idx="12">
                  <c:v>-26.100595089533471</c:v>
                </c:pt>
                <c:pt idx="13">
                  <c:v>-25.14630219749175</c:v>
                </c:pt>
                <c:pt idx="14">
                  <c:v>-24.25092285800482</c:v>
                </c:pt>
                <c:pt idx="15">
                  <c:v>-23.428415908354058</c:v>
                </c:pt>
                <c:pt idx="16">
                  <c:v>-22.689929553974224</c:v>
                </c:pt>
                <c:pt idx="17">
                  <c:v>-22.043378239089506</c:v>
                </c:pt>
                <c:pt idx="18">
                  <c:v>-21.493018106138258</c:v>
                </c:pt>
                <c:pt idx="19">
                  <c:v>-21.039023037729926</c:v>
                </c:pt>
                <c:pt idx="20">
                  <c:v>-20.67706326905715</c:v>
                </c:pt>
                <c:pt idx="21">
                  <c:v>-20.397888533002853</c:v>
                </c:pt>
                <c:pt idx="22">
                  <c:v>-20.186917654893087</c:v>
                </c:pt>
                <c:pt idx="23">
                  <c:v>-20.023836449403518</c:v>
                </c:pt>
                <c:pt idx="24">
                  <c:v>-19.882205689175098</c:v>
                </c:pt>
                <c:pt idx="25">
                  <c:v>-19.729080814061327</c:v>
                </c:pt>
                <c:pt idx="26">
                  <c:v>-19.524644932621058</c:v>
                </c:pt>
                <c:pt idx="27">
                  <c:v>-19.221856534658777</c:v>
                </c:pt>
                <c:pt idx="28">
                  <c:v>-18.766113186626839</c:v>
                </c:pt>
                <c:pt idx="29">
                  <c:v>-18.094932322008191</c:v>
                </c:pt>
                <c:pt idx="30">
                  <c:v>-17.137650067991093</c:v>
                </c:pt>
                <c:pt idx="31">
                  <c:v>-15.815138869534401</c:v>
                </c:pt>
                <c:pt idx="32">
                  <c:v>-14.039544484104916</c:v>
                </c:pt>
                <c:pt idx="33">
                  <c:v>-11.714042726822719</c:v>
                </c:pt>
                <c:pt idx="34">
                  <c:v>-8.7326161484107914</c:v>
                </c:pt>
                <c:pt idx="35">
                  <c:v>-4.9798506291840745</c:v>
                </c:pt>
                <c:pt idx="36">
                  <c:v>-0.33075167331703881</c:v>
                </c:pt>
                <c:pt idx="37">
                  <c:v>5.349420009208167</c:v>
                </c:pt>
                <c:pt idx="38">
                  <c:v>12.205294238288371</c:v>
                </c:pt>
                <c:pt idx="39">
                  <c:v>20.391519209002787</c:v>
                </c:pt>
                <c:pt idx="40">
                  <c:v>30.072872417272237</c:v>
                </c:pt>
                <c:pt idx="41">
                  <c:v>41.424355805665336</c:v>
                </c:pt>
                <c:pt idx="42">
                  <c:v>54.631276426813969</c:v>
                </c:pt>
                <c:pt idx="43">
                  <c:v>69.889314066599496</c:v>
                </c:pt>
                <c:pt idx="44">
                  <c:v>87.404577399568424</c:v>
                </c:pt>
                <c:pt idx="45">
                  <c:v>107.39365036361559</c:v>
                </c:pt>
                <c:pt idx="46">
                  <c:v>130.08363053870102</c:v>
                </c:pt>
                <c:pt idx="47">
                  <c:v>155.71216139425789</c:v>
                </c:pt>
                <c:pt idx="48">
                  <c:v>184.52746033121102</c:v>
                </c:pt>
                <c:pt idx="49">
                  <c:v>216.78834448654868</c:v>
                </c:pt>
                <c:pt idx="50">
                  <c:v>252.76425629073549</c:v>
                </c:pt>
                <c:pt idx="51">
                  <c:v>292.73529077074028</c:v>
                </c:pt>
                <c:pt idx="52">
                  <c:v>336.99222657399258</c:v>
                </c:pt>
                <c:pt idx="53">
                  <c:v>385.83656265141684</c:v>
                </c:pt>
                <c:pt idx="54">
                  <c:v>439.58056248114752</c:v>
                </c:pt>
                <c:pt idx="55">
                  <c:v>498.54730763917479</c:v>
                </c:pt>
                <c:pt idx="56">
                  <c:v>563.07076242979474</c:v>
                </c:pt>
                <c:pt idx="57">
                  <c:v>633.49585117821687</c:v>
                </c:pt>
                <c:pt idx="58">
                  <c:v>710.17854966117341</c:v>
                </c:pt>
                <c:pt idx="59">
                  <c:v>793.4859920101195</c:v>
                </c:pt>
                <c:pt idx="60">
                  <c:v>883.79659426699266</c:v>
                </c:pt>
                <c:pt idx="61">
                  <c:v>981.50019560614794</c:v>
                </c:pt>
                <c:pt idx="62">
                  <c:v>1086.9982180595359</c:v>
                </c:pt>
                <c:pt idx="63">
                  <c:v>1200.7038453973314</c:v>
                </c:pt>
                <c:pt idx="64">
                  <c:v>1323.0422216248371</c:v>
                </c:pt>
                <c:pt idx="65">
                  <c:v>1454.4506693604396</c:v>
                </c:pt>
                <c:pt idx="66">
                  <c:v>1595.378928160829</c:v>
                </c:pt>
                <c:pt idx="67">
                  <c:v>1746.2894126602937</c:v>
                </c:pt>
                <c:pt idx="68">
                  <c:v>1907.657490193003</c:v>
                </c:pt>
                <c:pt idx="69">
                  <c:v>2079.9717773724938</c:v>
                </c:pt>
                <c:pt idx="70">
                  <c:v>2263.734454913134</c:v>
                </c:pt>
                <c:pt idx="71">
                  <c:v>2459.4615997961432</c:v>
                </c:pt>
                <c:pt idx="72">
                  <c:v>2667.6835337093557</c:v>
                </c:pt>
                <c:pt idx="73">
                  <c:v>2888.9451865273777</c:v>
                </c:pt>
                <c:pt idx="74">
                  <c:v>3123.8064734485129</c:v>
                </c:pt>
                <c:pt idx="75">
                  <c:v>3372.8426842682993</c:v>
                </c:pt>
                <c:pt idx="76">
                  <c:v>3636.6448831483558</c:v>
                </c:pt>
                <c:pt idx="77">
                  <c:v>3915.8203171342439</c:v>
                </c:pt>
                <c:pt idx="78">
                  <c:v>4210.9928315887455</c:v>
                </c:pt>
                <c:pt idx="79">
                  <c:v>4522.8032906377921</c:v>
                </c:pt>
                <c:pt idx="80">
                  <c:v>4851.9100006761719</c:v>
                </c:pt>
                <c:pt idx="81">
                  <c:v>5198.9891349497138</c:v>
                </c:pt>
                <c:pt idx="82">
                  <c:v>5564.7351572196749</c:v>
                </c:pt>
                <c:pt idx="83">
                  <c:v>5949.8612425244155</c:v>
                </c:pt>
                <c:pt idx="84">
                  <c:v>6355.0996930823339</c:v>
                </c:pt>
                <c:pt idx="85">
                  <c:v>6781.2023474286962</c:v>
                </c:pt>
                <c:pt idx="86">
                  <c:v>7228.9409809464005</c:v>
                </c:pt>
                <c:pt idx="87">
                  <c:v>7699.1076960369437</c:v>
                </c:pt>
                <c:pt idx="88">
                  <c:v>8192.5153002812367</c:v>
                </c:pt>
                <c:pt idx="89">
                  <c:v>8709.9976710598239</c:v>
                </c:pt>
                <c:pt idx="90">
                  <c:v>9252.4101052376936</c:v>
                </c:pt>
                <c:pt idx="91">
                  <c:v>9820.6296526676197</c:v>
                </c:pt>
                <c:pt idx="92">
                  <c:v>10415.555432428078</c:v>
                </c:pt>
                <c:pt idx="93">
                  <c:v>11038.108930884056</c:v>
                </c:pt>
                <c:pt idx="94">
                  <c:v>11689.234280840708</c:v>
                </c:pt>
                <c:pt idx="95">
                  <c:v>12369.898521248928</c:v>
                </c:pt>
                <c:pt idx="96">
                  <c:v>13081.091837115882</c:v>
                </c:pt>
                <c:pt idx="97">
                  <c:v>13823.82777947162</c:v>
                </c:pt>
                <c:pt idx="98">
                  <c:v>14599.143465442105</c:v>
                </c:pt>
                <c:pt idx="99">
                  <c:v>15408.099758677507</c:v>
                </c:pt>
                <c:pt idx="100">
                  <c:v>16251.781430581528</c:v>
                </c:pt>
                <c:pt idx="101">
                  <c:v>17131.297302978383</c:v>
                </c:pt>
                <c:pt idx="102">
                  <c:v>18047.780373040539</c:v>
                </c:pt>
                <c:pt idx="103">
                  <c:v>19002.387921476911</c:v>
                </c:pt>
                <c:pt idx="104">
                  <c:v>19996.301605148554</c:v>
                </c:pt>
                <c:pt idx="105">
                  <c:v>21030.727535434919</c:v>
                </c:pt>
              </c:numCache>
            </c:numRef>
          </c:yVal>
          <c:smooth val="1"/>
        </c:ser>
        <c:ser>
          <c:idx val="2"/>
          <c:order val="2"/>
          <c:tx>
            <c:v>Ribinės pajamos</c:v>
          </c:tx>
          <c:marker>
            <c:symbol val="none"/>
          </c:marker>
          <c:xVal>
            <c:numRef>
              <c:f>'Kastu modeliavimas'!$C$4:$C$109</c:f>
              <c:numCache>
                <c:formatCode>General</c:formatCode>
                <c:ptCount val="106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</c:numCache>
            </c:numRef>
          </c:xVal>
          <c:yVal>
            <c:numRef>
              <c:f>'Kastu modeliavimas'!$J$4:$J$109</c:f>
              <c:numCache>
                <c:formatCode>0.0</c:formatCode>
                <c:ptCount val="106"/>
                <c:pt idx="0">
                  <c:v>280</c:v>
                </c:pt>
                <c:pt idx="1">
                  <c:v>279.5</c:v>
                </c:pt>
                <c:pt idx="2">
                  <c:v>279</c:v>
                </c:pt>
                <c:pt idx="3">
                  <c:v>278.5</c:v>
                </c:pt>
                <c:pt idx="4">
                  <c:v>278</c:v>
                </c:pt>
                <c:pt idx="5">
                  <c:v>277.5</c:v>
                </c:pt>
                <c:pt idx="6">
                  <c:v>277</c:v>
                </c:pt>
                <c:pt idx="7">
                  <c:v>276.5</c:v>
                </c:pt>
                <c:pt idx="8">
                  <c:v>276</c:v>
                </c:pt>
                <c:pt idx="9">
                  <c:v>275.5</c:v>
                </c:pt>
                <c:pt idx="10">
                  <c:v>275</c:v>
                </c:pt>
                <c:pt idx="11">
                  <c:v>274.5</c:v>
                </c:pt>
                <c:pt idx="12">
                  <c:v>274</c:v>
                </c:pt>
                <c:pt idx="13">
                  <c:v>273.5</c:v>
                </c:pt>
                <c:pt idx="14">
                  <c:v>273</c:v>
                </c:pt>
                <c:pt idx="15">
                  <c:v>272.5</c:v>
                </c:pt>
                <c:pt idx="16">
                  <c:v>272</c:v>
                </c:pt>
                <c:pt idx="17">
                  <c:v>271.5</c:v>
                </c:pt>
                <c:pt idx="18">
                  <c:v>271</c:v>
                </c:pt>
                <c:pt idx="19">
                  <c:v>270.5</c:v>
                </c:pt>
                <c:pt idx="20">
                  <c:v>270</c:v>
                </c:pt>
                <c:pt idx="21">
                  <c:v>269.5</c:v>
                </c:pt>
                <c:pt idx="22">
                  <c:v>269</c:v>
                </c:pt>
                <c:pt idx="23">
                  <c:v>268.5</c:v>
                </c:pt>
                <c:pt idx="24">
                  <c:v>268</c:v>
                </c:pt>
                <c:pt idx="25">
                  <c:v>267.5</c:v>
                </c:pt>
                <c:pt idx="26">
                  <c:v>267</c:v>
                </c:pt>
                <c:pt idx="27">
                  <c:v>266.5</c:v>
                </c:pt>
                <c:pt idx="28">
                  <c:v>266</c:v>
                </c:pt>
                <c:pt idx="29">
                  <c:v>265.5</c:v>
                </c:pt>
                <c:pt idx="30">
                  <c:v>265</c:v>
                </c:pt>
                <c:pt idx="31">
                  <c:v>264.5</c:v>
                </c:pt>
                <c:pt idx="32">
                  <c:v>264</c:v>
                </c:pt>
                <c:pt idx="33">
                  <c:v>263.5</c:v>
                </c:pt>
                <c:pt idx="34">
                  <c:v>263</c:v>
                </c:pt>
                <c:pt idx="35">
                  <c:v>262.5</c:v>
                </c:pt>
                <c:pt idx="36">
                  <c:v>262</c:v>
                </c:pt>
                <c:pt idx="37">
                  <c:v>261.5</c:v>
                </c:pt>
                <c:pt idx="38">
                  <c:v>261</c:v>
                </c:pt>
                <c:pt idx="39">
                  <c:v>260.5</c:v>
                </c:pt>
                <c:pt idx="40">
                  <c:v>260</c:v>
                </c:pt>
                <c:pt idx="41">
                  <c:v>259.5</c:v>
                </c:pt>
                <c:pt idx="42">
                  <c:v>259</c:v>
                </c:pt>
                <c:pt idx="43">
                  <c:v>258.5</c:v>
                </c:pt>
                <c:pt idx="44">
                  <c:v>258</c:v>
                </c:pt>
                <c:pt idx="45">
                  <c:v>257.5</c:v>
                </c:pt>
                <c:pt idx="46">
                  <c:v>257</c:v>
                </c:pt>
                <c:pt idx="47">
                  <c:v>256.5</c:v>
                </c:pt>
                <c:pt idx="48">
                  <c:v>256</c:v>
                </c:pt>
                <c:pt idx="49">
                  <c:v>255.5</c:v>
                </c:pt>
                <c:pt idx="50">
                  <c:v>255</c:v>
                </c:pt>
                <c:pt idx="51">
                  <c:v>254.5</c:v>
                </c:pt>
                <c:pt idx="52">
                  <c:v>254</c:v>
                </c:pt>
                <c:pt idx="53">
                  <c:v>253.5</c:v>
                </c:pt>
                <c:pt idx="54">
                  <c:v>253</c:v>
                </c:pt>
                <c:pt idx="55">
                  <c:v>252.5</c:v>
                </c:pt>
                <c:pt idx="56">
                  <c:v>252</c:v>
                </c:pt>
                <c:pt idx="57">
                  <c:v>251.5</c:v>
                </c:pt>
                <c:pt idx="58">
                  <c:v>251</c:v>
                </c:pt>
                <c:pt idx="59">
                  <c:v>250.5</c:v>
                </c:pt>
                <c:pt idx="60">
                  <c:v>250</c:v>
                </c:pt>
                <c:pt idx="61">
                  <c:v>249.5</c:v>
                </c:pt>
                <c:pt idx="62">
                  <c:v>249</c:v>
                </c:pt>
                <c:pt idx="63">
                  <c:v>248.5</c:v>
                </c:pt>
                <c:pt idx="64">
                  <c:v>248</c:v>
                </c:pt>
                <c:pt idx="65">
                  <c:v>247.5</c:v>
                </c:pt>
                <c:pt idx="66">
                  <c:v>247</c:v>
                </c:pt>
                <c:pt idx="67">
                  <c:v>246.5</c:v>
                </c:pt>
                <c:pt idx="68">
                  <c:v>246</c:v>
                </c:pt>
                <c:pt idx="69">
                  <c:v>245.5</c:v>
                </c:pt>
                <c:pt idx="70">
                  <c:v>245</c:v>
                </c:pt>
                <c:pt idx="71">
                  <c:v>244.5</c:v>
                </c:pt>
                <c:pt idx="72">
                  <c:v>244</c:v>
                </c:pt>
                <c:pt idx="73">
                  <c:v>243.5</c:v>
                </c:pt>
                <c:pt idx="74">
                  <c:v>243</c:v>
                </c:pt>
                <c:pt idx="75">
                  <c:v>242.5</c:v>
                </c:pt>
                <c:pt idx="76">
                  <c:v>242</c:v>
                </c:pt>
                <c:pt idx="77">
                  <c:v>241.5</c:v>
                </c:pt>
                <c:pt idx="78">
                  <c:v>241</c:v>
                </c:pt>
                <c:pt idx="79">
                  <c:v>240.5</c:v>
                </c:pt>
                <c:pt idx="80">
                  <c:v>240</c:v>
                </c:pt>
                <c:pt idx="81">
                  <c:v>239.5</c:v>
                </c:pt>
                <c:pt idx="82">
                  <c:v>239</c:v>
                </c:pt>
                <c:pt idx="83">
                  <c:v>238.5</c:v>
                </c:pt>
                <c:pt idx="84">
                  <c:v>238</c:v>
                </c:pt>
                <c:pt idx="85">
                  <c:v>237.5</c:v>
                </c:pt>
                <c:pt idx="86">
                  <c:v>237</c:v>
                </c:pt>
                <c:pt idx="87">
                  <c:v>236.5</c:v>
                </c:pt>
                <c:pt idx="88">
                  <c:v>236</c:v>
                </c:pt>
                <c:pt idx="89">
                  <c:v>235.5</c:v>
                </c:pt>
                <c:pt idx="90">
                  <c:v>235</c:v>
                </c:pt>
                <c:pt idx="91">
                  <c:v>234.5</c:v>
                </c:pt>
                <c:pt idx="92">
                  <c:v>234</c:v>
                </c:pt>
                <c:pt idx="93">
                  <c:v>233.5</c:v>
                </c:pt>
                <c:pt idx="94">
                  <c:v>233</c:v>
                </c:pt>
                <c:pt idx="95">
                  <c:v>232.5</c:v>
                </c:pt>
                <c:pt idx="96">
                  <c:v>232</c:v>
                </c:pt>
                <c:pt idx="97">
                  <c:v>231.5</c:v>
                </c:pt>
                <c:pt idx="98">
                  <c:v>231</c:v>
                </c:pt>
                <c:pt idx="99">
                  <c:v>230.5</c:v>
                </c:pt>
                <c:pt idx="100">
                  <c:v>230</c:v>
                </c:pt>
                <c:pt idx="101">
                  <c:v>229.5</c:v>
                </c:pt>
                <c:pt idx="102">
                  <c:v>229</c:v>
                </c:pt>
                <c:pt idx="103">
                  <c:v>228.5</c:v>
                </c:pt>
                <c:pt idx="104">
                  <c:v>228</c:v>
                </c:pt>
                <c:pt idx="105">
                  <c:v>227.5</c:v>
                </c:pt>
              </c:numCache>
            </c:numRef>
          </c:yVal>
          <c:smooth val="1"/>
        </c:ser>
        <c:ser>
          <c:idx val="3"/>
          <c:order val="3"/>
          <c:tx>
            <c:v>Kaina</c:v>
          </c:tx>
          <c:marker>
            <c:symbol val="none"/>
          </c:marker>
          <c:xVal>
            <c:numRef>
              <c:f>'Kastu modeliavimas'!$C$4:$C$109</c:f>
              <c:numCache>
                <c:formatCode>General</c:formatCode>
                <c:ptCount val="106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</c:numCache>
            </c:numRef>
          </c:xVal>
          <c:yVal>
            <c:numRef>
              <c:f>'Kastu modeliavimas'!$H$4:$H$109</c:f>
              <c:numCache>
                <c:formatCode>0</c:formatCode>
                <c:ptCount val="106"/>
                <c:pt idx="0">
                  <c:v>280</c:v>
                </c:pt>
                <c:pt idx="1">
                  <c:v>279.75</c:v>
                </c:pt>
                <c:pt idx="2">
                  <c:v>279.5</c:v>
                </c:pt>
                <c:pt idx="3">
                  <c:v>279.25</c:v>
                </c:pt>
                <c:pt idx="4">
                  <c:v>279</c:v>
                </c:pt>
                <c:pt idx="5">
                  <c:v>278.75</c:v>
                </c:pt>
                <c:pt idx="6">
                  <c:v>278.5</c:v>
                </c:pt>
                <c:pt idx="7">
                  <c:v>278.25</c:v>
                </c:pt>
                <c:pt idx="8">
                  <c:v>278</c:v>
                </c:pt>
                <c:pt idx="9">
                  <c:v>277.75</c:v>
                </c:pt>
                <c:pt idx="10">
                  <c:v>277.5</c:v>
                </c:pt>
                <c:pt idx="11">
                  <c:v>277.25</c:v>
                </c:pt>
                <c:pt idx="12">
                  <c:v>277</c:v>
                </c:pt>
                <c:pt idx="13">
                  <c:v>276.75</c:v>
                </c:pt>
                <c:pt idx="14">
                  <c:v>276.5</c:v>
                </c:pt>
                <c:pt idx="15">
                  <c:v>276.25</c:v>
                </c:pt>
                <c:pt idx="16">
                  <c:v>276</c:v>
                </c:pt>
                <c:pt idx="17">
                  <c:v>275.75</c:v>
                </c:pt>
                <c:pt idx="18">
                  <c:v>275.5</c:v>
                </c:pt>
                <c:pt idx="19">
                  <c:v>275.25</c:v>
                </c:pt>
                <c:pt idx="20">
                  <c:v>275</c:v>
                </c:pt>
                <c:pt idx="21">
                  <c:v>274.75</c:v>
                </c:pt>
                <c:pt idx="22">
                  <c:v>274.5</c:v>
                </c:pt>
                <c:pt idx="23">
                  <c:v>274.25</c:v>
                </c:pt>
                <c:pt idx="24">
                  <c:v>274</c:v>
                </c:pt>
                <c:pt idx="25">
                  <c:v>273.75</c:v>
                </c:pt>
                <c:pt idx="26">
                  <c:v>273.5</c:v>
                </c:pt>
                <c:pt idx="27">
                  <c:v>273.25</c:v>
                </c:pt>
                <c:pt idx="28">
                  <c:v>273</c:v>
                </c:pt>
                <c:pt idx="29">
                  <c:v>272.75</c:v>
                </c:pt>
                <c:pt idx="30">
                  <c:v>272.5</c:v>
                </c:pt>
                <c:pt idx="31">
                  <c:v>272.25</c:v>
                </c:pt>
                <c:pt idx="32">
                  <c:v>272</c:v>
                </c:pt>
                <c:pt idx="33">
                  <c:v>271.75</c:v>
                </c:pt>
                <c:pt idx="34">
                  <c:v>271.5</c:v>
                </c:pt>
                <c:pt idx="35">
                  <c:v>271.25</c:v>
                </c:pt>
                <c:pt idx="36">
                  <c:v>271</c:v>
                </c:pt>
                <c:pt idx="37">
                  <c:v>270.75</c:v>
                </c:pt>
                <c:pt idx="38">
                  <c:v>270.5</c:v>
                </c:pt>
                <c:pt idx="39">
                  <c:v>270.25</c:v>
                </c:pt>
                <c:pt idx="40">
                  <c:v>270</c:v>
                </c:pt>
                <c:pt idx="41">
                  <c:v>269.75</c:v>
                </c:pt>
                <c:pt idx="42">
                  <c:v>269.5</c:v>
                </c:pt>
                <c:pt idx="43">
                  <c:v>269.25</c:v>
                </c:pt>
                <c:pt idx="44">
                  <c:v>269</c:v>
                </c:pt>
                <c:pt idx="45">
                  <c:v>268.75</c:v>
                </c:pt>
                <c:pt idx="46">
                  <c:v>268.5</c:v>
                </c:pt>
                <c:pt idx="47">
                  <c:v>268.25</c:v>
                </c:pt>
                <c:pt idx="48">
                  <c:v>268</c:v>
                </c:pt>
                <c:pt idx="49">
                  <c:v>267.75</c:v>
                </c:pt>
                <c:pt idx="50">
                  <c:v>267.5</c:v>
                </c:pt>
                <c:pt idx="51">
                  <c:v>267.25</c:v>
                </c:pt>
                <c:pt idx="52">
                  <c:v>267</c:v>
                </c:pt>
                <c:pt idx="53">
                  <c:v>266.75</c:v>
                </c:pt>
                <c:pt idx="54">
                  <c:v>266.5</c:v>
                </c:pt>
                <c:pt idx="55">
                  <c:v>266.25</c:v>
                </c:pt>
                <c:pt idx="56">
                  <c:v>266</c:v>
                </c:pt>
                <c:pt idx="57">
                  <c:v>265.75</c:v>
                </c:pt>
                <c:pt idx="58">
                  <c:v>265.5</c:v>
                </c:pt>
                <c:pt idx="59">
                  <c:v>265.25</c:v>
                </c:pt>
                <c:pt idx="60">
                  <c:v>265</c:v>
                </c:pt>
                <c:pt idx="61">
                  <c:v>264.75</c:v>
                </c:pt>
                <c:pt idx="62">
                  <c:v>264.5</c:v>
                </c:pt>
                <c:pt idx="63">
                  <c:v>264.25</c:v>
                </c:pt>
                <c:pt idx="64">
                  <c:v>264</c:v>
                </c:pt>
                <c:pt idx="65">
                  <c:v>263.75</c:v>
                </c:pt>
                <c:pt idx="66">
                  <c:v>263.5</c:v>
                </c:pt>
                <c:pt idx="67">
                  <c:v>263.25</c:v>
                </c:pt>
                <c:pt idx="68">
                  <c:v>263</c:v>
                </c:pt>
                <c:pt idx="69">
                  <c:v>262.75</c:v>
                </c:pt>
                <c:pt idx="70">
                  <c:v>262.5</c:v>
                </c:pt>
                <c:pt idx="71">
                  <c:v>262.25</c:v>
                </c:pt>
                <c:pt idx="72">
                  <c:v>262</c:v>
                </c:pt>
                <c:pt idx="73">
                  <c:v>261.75</c:v>
                </c:pt>
                <c:pt idx="74">
                  <c:v>261.5</c:v>
                </c:pt>
                <c:pt idx="75">
                  <c:v>261.25</c:v>
                </c:pt>
                <c:pt idx="76">
                  <c:v>261</c:v>
                </c:pt>
                <c:pt idx="77">
                  <c:v>260.75</c:v>
                </c:pt>
                <c:pt idx="78">
                  <c:v>260.5</c:v>
                </c:pt>
                <c:pt idx="79">
                  <c:v>260.25</c:v>
                </c:pt>
                <c:pt idx="80">
                  <c:v>260</c:v>
                </c:pt>
                <c:pt idx="81">
                  <c:v>259.75</c:v>
                </c:pt>
                <c:pt idx="82">
                  <c:v>259.5</c:v>
                </c:pt>
                <c:pt idx="83">
                  <c:v>259.25</c:v>
                </c:pt>
                <c:pt idx="84">
                  <c:v>259</c:v>
                </c:pt>
                <c:pt idx="85">
                  <c:v>258.75</c:v>
                </c:pt>
                <c:pt idx="86">
                  <c:v>258.5</c:v>
                </c:pt>
                <c:pt idx="87">
                  <c:v>258.25</c:v>
                </c:pt>
                <c:pt idx="88">
                  <c:v>258</c:v>
                </c:pt>
                <c:pt idx="89">
                  <c:v>257.75</c:v>
                </c:pt>
                <c:pt idx="90">
                  <c:v>257.5</c:v>
                </c:pt>
                <c:pt idx="91">
                  <c:v>257.25</c:v>
                </c:pt>
                <c:pt idx="92">
                  <c:v>257</c:v>
                </c:pt>
                <c:pt idx="93">
                  <c:v>256.75</c:v>
                </c:pt>
                <c:pt idx="94">
                  <c:v>256.5</c:v>
                </c:pt>
                <c:pt idx="95">
                  <c:v>256.25</c:v>
                </c:pt>
                <c:pt idx="96">
                  <c:v>256</c:v>
                </c:pt>
                <c:pt idx="97">
                  <c:v>255.75</c:v>
                </c:pt>
                <c:pt idx="98">
                  <c:v>255.5</c:v>
                </c:pt>
                <c:pt idx="99">
                  <c:v>255.25</c:v>
                </c:pt>
                <c:pt idx="100">
                  <c:v>255</c:v>
                </c:pt>
                <c:pt idx="101">
                  <c:v>254.75</c:v>
                </c:pt>
                <c:pt idx="102">
                  <c:v>254.5</c:v>
                </c:pt>
                <c:pt idx="103">
                  <c:v>254.25</c:v>
                </c:pt>
                <c:pt idx="104">
                  <c:v>254</c:v>
                </c:pt>
                <c:pt idx="105">
                  <c:v>253.75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26272"/>
        <c:axId val="124736256"/>
      </c:scatterChart>
      <c:valAx>
        <c:axId val="124726272"/>
        <c:scaling>
          <c:orientation val="minMax"/>
          <c:max val="16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4736256"/>
        <c:crosses val="autoZero"/>
        <c:crossBetween val="midCat"/>
      </c:valAx>
      <c:valAx>
        <c:axId val="124736256"/>
        <c:scaling>
          <c:orientation val="minMax"/>
          <c:max val="300"/>
          <c:min val="-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26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'Grafinis Simplekso'!$C$12</c:f>
              <c:strCache>
                <c:ptCount val="1"/>
                <c:pt idx="0">
                  <c:v>1apr</c:v>
                </c:pt>
              </c:strCache>
            </c:strRef>
          </c:tx>
          <c:marker>
            <c:symbol val="none"/>
          </c:marker>
          <c:xVal>
            <c:numRef>
              <c:f>'Grafinis Simplekso'!$B$13:$B$63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'Grafinis Simplekso'!$C$13:$C$63</c:f>
              <c:numCache>
                <c:formatCode>General</c:formatCode>
                <c:ptCount val="51"/>
                <c:pt idx="0">
                  <c:v>860</c:v>
                </c:pt>
                <c:pt idx="1">
                  <c:v>840</c:v>
                </c:pt>
                <c:pt idx="2">
                  <c:v>820</c:v>
                </c:pt>
                <c:pt idx="3">
                  <c:v>800</c:v>
                </c:pt>
                <c:pt idx="4">
                  <c:v>780</c:v>
                </c:pt>
                <c:pt idx="5">
                  <c:v>760</c:v>
                </c:pt>
                <c:pt idx="6">
                  <c:v>740</c:v>
                </c:pt>
                <c:pt idx="7">
                  <c:v>720</c:v>
                </c:pt>
                <c:pt idx="8">
                  <c:v>700</c:v>
                </c:pt>
                <c:pt idx="9">
                  <c:v>680</c:v>
                </c:pt>
                <c:pt idx="10">
                  <c:v>660</c:v>
                </c:pt>
                <c:pt idx="11">
                  <c:v>640</c:v>
                </c:pt>
                <c:pt idx="12">
                  <c:v>620</c:v>
                </c:pt>
                <c:pt idx="13">
                  <c:v>600</c:v>
                </c:pt>
                <c:pt idx="14">
                  <c:v>580</c:v>
                </c:pt>
                <c:pt idx="15">
                  <c:v>560</c:v>
                </c:pt>
                <c:pt idx="16">
                  <c:v>540</c:v>
                </c:pt>
                <c:pt idx="17">
                  <c:v>520</c:v>
                </c:pt>
                <c:pt idx="18">
                  <c:v>500</c:v>
                </c:pt>
                <c:pt idx="19">
                  <c:v>480</c:v>
                </c:pt>
                <c:pt idx="20">
                  <c:v>460</c:v>
                </c:pt>
                <c:pt idx="21">
                  <c:v>440</c:v>
                </c:pt>
                <c:pt idx="22">
                  <c:v>420</c:v>
                </c:pt>
                <c:pt idx="23">
                  <c:v>400</c:v>
                </c:pt>
                <c:pt idx="24">
                  <c:v>380</c:v>
                </c:pt>
                <c:pt idx="25">
                  <c:v>360</c:v>
                </c:pt>
                <c:pt idx="26">
                  <c:v>340</c:v>
                </c:pt>
                <c:pt idx="27">
                  <c:v>320</c:v>
                </c:pt>
                <c:pt idx="28">
                  <c:v>300</c:v>
                </c:pt>
                <c:pt idx="29">
                  <c:v>280</c:v>
                </c:pt>
                <c:pt idx="30">
                  <c:v>260</c:v>
                </c:pt>
                <c:pt idx="31">
                  <c:v>240</c:v>
                </c:pt>
                <c:pt idx="32">
                  <c:v>220</c:v>
                </c:pt>
                <c:pt idx="33">
                  <c:v>200</c:v>
                </c:pt>
                <c:pt idx="34">
                  <c:v>180</c:v>
                </c:pt>
                <c:pt idx="35">
                  <c:v>160</c:v>
                </c:pt>
                <c:pt idx="36">
                  <c:v>140</c:v>
                </c:pt>
                <c:pt idx="37">
                  <c:v>120</c:v>
                </c:pt>
                <c:pt idx="38">
                  <c:v>100</c:v>
                </c:pt>
                <c:pt idx="39">
                  <c:v>80</c:v>
                </c:pt>
                <c:pt idx="40">
                  <c:v>60</c:v>
                </c:pt>
                <c:pt idx="41">
                  <c:v>40</c:v>
                </c:pt>
                <c:pt idx="42">
                  <c:v>20</c:v>
                </c:pt>
                <c:pt idx="43">
                  <c:v>0</c:v>
                </c:pt>
                <c:pt idx="44">
                  <c:v>-20</c:v>
                </c:pt>
                <c:pt idx="45">
                  <c:v>-40</c:v>
                </c:pt>
                <c:pt idx="46">
                  <c:v>-60</c:v>
                </c:pt>
                <c:pt idx="47">
                  <c:v>-80</c:v>
                </c:pt>
                <c:pt idx="48">
                  <c:v>-100</c:v>
                </c:pt>
                <c:pt idx="49">
                  <c:v>-120</c:v>
                </c:pt>
                <c:pt idx="50">
                  <c:v>-140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'Grafinis Simplekso'!$D$12</c:f>
              <c:strCache>
                <c:ptCount val="1"/>
                <c:pt idx="0">
                  <c:v>2apr</c:v>
                </c:pt>
              </c:strCache>
            </c:strRef>
          </c:tx>
          <c:marker>
            <c:symbol val="none"/>
          </c:marker>
          <c:xVal>
            <c:numRef>
              <c:f>'Grafinis Simplekso'!$B$13:$B$63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'Grafinis Simplekso'!$D$13:$D$63</c:f>
              <c:numCache>
                <c:formatCode>0</c:formatCode>
                <c:ptCount val="51"/>
                <c:pt idx="0">
                  <c:v>360</c:v>
                </c:pt>
                <c:pt idx="1">
                  <c:v>352.5</c:v>
                </c:pt>
                <c:pt idx="2">
                  <c:v>345</c:v>
                </c:pt>
                <c:pt idx="3">
                  <c:v>337.5</c:v>
                </c:pt>
                <c:pt idx="4">
                  <c:v>330</c:v>
                </c:pt>
                <c:pt idx="5">
                  <c:v>322.5</c:v>
                </c:pt>
                <c:pt idx="6">
                  <c:v>315</c:v>
                </c:pt>
                <c:pt idx="7">
                  <c:v>307.5</c:v>
                </c:pt>
                <c:pt idx="8">
                  <c:v>300</c:v>
                </c:pt>
                <c:pt idx="9">
                  <c:v>292.5</c:v>
                </c:pt>
                <c:pt idx="10">
                  <c:v>285</c:v>
                </c:pt>
                <c:pt idx="11">
                  <c:v>277.5</c:v>
                </c:pt>
                <c:pt idx="12">
                  <c:v>270</c:v>
                </c:pt>
                <c:pt idx="13">
                  <c:v>262.5</c:v>
                </c:pt>
                <c:pt idx="14">
                  <c:v>255</c:v>
                </c:pt>
                <c:pt idx="15">
                  <c:v>247.5</c:v>
                </c:pt>
                <c:pt idx="16">
                  <c:v>240</c:v>
                </c:pt>
                <c:pt idx="17">
                  <c:v>232.5</c:v>
                </c:pt>
                <c:pt idx="18">
                  <c:v>225</c:v>
                </c:pt>
                <c:pt idx="19">
                  <c:v>217.5</c:v>
                </c:pt>
                <c:pt idx="20">
                  <c:v>210</c:v>
                </c:pt>
                <c:pt idx="21">
                  <c:v>202.5</c:v>
                </c:pt>
                <c:pt idx="22">
                  <c:v>195</c:v>
                </c:pt>
                <c:pt idx="23">
                  <c:v>187.5</c:v>
                </c:pt>
                <c:pt idx="24">
                  <c:v>180</c:v>
                </c:pt>
                <c:pt idx="25">
                  <c:v>172.5</c:v>
                </c:pt>
                <c:pt idx="26">
                  <c:v>165</c:v>
                </c:pt>
                <c:pt idx="27">
                  <c:v>157.5</c:v>
                </c:pt>
                <c:pt idx="28">
                  <c:v>150</c:v>
                </c:pt>
                <c:pt idx="29">
                  <c:v>142.5</c:v>
                </c:pt>
                <c:pt idx="30">
                  <c:v>135</c:v>
                </c:pt>
                <c:pt idx="31">
                  <c:v>127.5</c:v>
                </c:pt>
                <c:pt idx="32">
                  <c:v>120</c:v>
                </c:pt>
                <c:pt idx="33">
                  <c:v>112.5</c:v>
                </c:pt>
                <c:pt idx="34">
                  <c:v>105</c:v>
                </c:pt>
                <c:pt idx="35">
                  <c:v>97.5</c:v>
                </c:pt>
                <c:pt idx="36">
                  <c:v>90</c:v>
                </c:pt>
                <c:pt idx="37">
                  <c:v>82.5</c:v>
                </c:pt>
                <c:pt idx="38">
                  <c:v>75</c:v>
                </c:pt>
                <c:pt idx="39">
                  <c:v>67.5</c:v>
                </c:pt>
                <c:pt idx="40">
                  <c:v>60</c:v>
                </c:pt>
                <c:pt idx="41">
                  <c:v>52.5</c:v>
                </c:pt>
                <c:pt idx="42">
                  <c:v>45</c:v>
                </c:pt>
                <c:pt idx="43">
                  <c:v>37.5</c:v>
                </c:pt>
                <c:pt idx="44">
                  <c:v>30</c:v>
                </c:pt>
                <c:pt idx="45">
                  <c:v>22.5</c:v>
                </c:pt>
                <c:pt idx="46">
                  <c:v>15</c:v>
                </c:pt>
                <c:pt idx="47">
                  <c:v>7.5</c:v>
                </c:pt>
                <c:pt idx="48">
                  <c:v>0</c:v>
                </c:pt>
                <c:pt idx="49">
                  <c:v>-7.5</c:v>
                </c:pt>
                <c:pt idx="50">
                  <c:v>-15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'Grafinis Simplekso'!$E$12</c:f>
              <c:strCache>
                <c:ptCount val="1"/>
                <c:pt idx="0">
                  <c:v>3apr</c:v>
                </c:pt>
              </c:strCache>
            </c:strRef>
          </c:tx>
          <c:marker>
            <c:symbol val="none"/>
          </c:marker>
          <c:xVal>
            <c:numRef>
              <c:f>'Grafinis Simplekso'!$B$13:$B$63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'Grafinis Simplekso'!$E$13:$E$63</c:f>
              <c:numCache>
                <c:formatCode>0</c:formatCode>
                <c:ptCount val="51"/>
                <c:pt idx="0">
                  <c:v>460</c:v>
                </c:pt>
                <c:pt idx="1">
                  <c:v>453.33333333333331</c:v>
                </c:pt>
                <c:pt idx="2">
                  <c:v>446.66666666666669</c:v>
                </c:pt>
                <c:pt idx="3">
                  <c:v>440</c:v>
                </c:pt>
                <c:pt idx="4">
                  <c:v>433.33333333333331</c:v>
                </c:pt>
                <c:pt idx="5">
                  <c:v>426.66666666666669</c:v>
                </c:pt>
                <c:pt idx="6">
                  <c:v>420</c:v>
                </c:pt>
                <c:pt idx="7">
                  <c:v>413.33333333333331</c:v>
                </c:pt>
                <c:pt idx="8">
                  <c:v>406.66666666666669</c:v>
                </c:pt>
                <c:pt idx="9">
                  <c:v>400</c:v>
                </c:pt>
                <c:pt idx="10">
                  <c:v>393.33333333333337</c:v>
                </c:pt>
                <c:pt idx="11">
                  <c:v>386.66666666666669</c:v>
                </c:pt>
                <c:pt idx="12">
                  <c:v>380</c:v>
                </c:pt>
                <c:pt idx="13">
                  <c:v>373.33333333333337</c:v>
                </c:pt>
                <c:pt idx="14">
                  <c:v>366.66666666666669</c:v>
                </c:pt>
                <c:pt idx="15">
                  <c:v>360</c:v>
                </c:pt>
                <c:pt idx="16">
                  <c:v>353.33333333333337</c:v>
                </c:pt>
                <c:pt idx="17">
                  <c:v>346.66666666666669</c:v>
                </c:pt>
                <c:pt idx="18">
                  <c:v>340</c:v>
                </c:pt>
                <c:pt idx="19">
                  <c:v>333.33333333333337</c:v>
                </c:pt>
                <c:pt idx="20">
                  <c:v>326.66666666666669</c:v>
                </c:pt>
                <c:pt idx="21">
                  <c:v>320</c:v>
                </c:pt>
                <c:pt idx="22">
                  <c:v>313.33333333333337</c:v>
                </c:pt>
                <c:pt idx="23">
                  <c:v>306.66666666666669</c:v>
                </c:pt>
                <c:pt idx="24">
                  <c:v>300</c:v>
                </c:pt>
                <c:pt idx="25">
                  <c:v>293.33333333333337</c:v>
                </c:pt>
                <c:pt idx="26">
                  <c:v>286.66666666666669</c:v>
                </c:pt>
                <c:pt idx="27">
                  <c:v>280</c:v>
                </c:pt>
                <c:pt idx="28">
                  <c:v>273.33333333333337</c:v>
                </c:pt>
                <c:pt idx="29">
                  <c:v>266.66666666666669</c:v>
                </c:pt>
                <c:pt idx="30">
                  <c:v>260</c:v>
                </c:pt>
                <c:pt idx="31">
                  <c:v>253.33333333333334</c:v>
                </c:pt>
                <c:pt idx="32">
                  <c:v>246.66666666666669</c:v>
                </c:pt>
                <c:pt idx="33">
                  <c:v>240</c:v>
                </c:pt>
                <c:pt idx="34">
                  <c:v>233.33333333333334</c:v>
                </c:pt>
                <c:pt idx="35">
                  <c:v>226.66666666666669</c:v>
                </c:pt>
                <c:pt idx="36">
                  <c:v>220</c:v>
                </c:pt>
                <c:pt idx="37">
                  <c:v>213.33333333333334</c:v>
                </c:pt>
                <c:pt idx="38">
                  <c:v>206.66666666666669</c:v>
                </c:pt>
                <c:pt idx="39">
                  <c:v>200</c:v>
                </c:pt>
                <c:pt idx="40">
                  <c:v>193.33333333333337</c:v>
                </c:pt>
                <c:pt idx="41">
                  <c:v>186.66666666666669</c:v>
                </c:pt>
                <c:pt idx="42">
                  <c:v>180</c:v>
                </c:pt>
                <c:pt idx="43">
                  <c:v>173.33333333333337</c:v>
                </c:pt>
                <c:pt idx="44">
                  <c:v>166.66666666666669</c:v>
                </c:pt>
                <c:pt idx="45">
                  <c:v>160</c:v>
                </c:pt>
                <c:pt idx="46">
                  <c:v>153.33333333333337</c:v>
                </c:pt>
                <c:pt idx="47">
                  <c:v>146.66666666666669</c:v>
                </c:pt>
                <c:pt idx="48">
                  <c:v>140</c:v>
                </c:pt>
                <c:pt idx="49">
                  <c:v>133.33333333333337</c:v>
                </c:pt>
                <c:pt idx="50">
                  <c:v>126.66666666666669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'Grafinis Simplekso'!$G$12</c:f>
              <c:strCache>
                <c:ptCount val="1"/>
                <c:pt idx="0">
                  <c:v>4apr</c:v>
                </c:pt>
              </c:strCache>
            </c:strRef>
          </c:tx>
          <c:marker>
            <c:symbol val="none"/>
          </c:marker>
          <c:xVal>
            <c:numRef>
              <c:f>'Grafinis Simplekso'!$G$13:$G$62</c:f>
              <c:numCache>
                <c:formatCode>General</c:formatCode>
                <c:ptCount val="50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  <c:pt idx="4">
                  <c:v>420</c:v>
                </c:pt>
                <c:pt idx="5">
                  <c:v>420</c:v>
                </c:pt>
                <c:pt idx="6">
                  <c:v>420</c:v>
                </c:pt>
                <c:pt idx="7">
                  <c:v>420</c:v>
                </c:pt>
                <c:pt idx="8">
                  <c:v>420</c:v>
                </c:pt>
                <c:pt idx="9">
                  <c:v>420</c:v>
                </c:pt>
                <c:pt idx="10">
                  <c:v>420</c:v>
                </c:pt>
                <c:pt idx="11">
                  <c:v>420</c:v>
                </c:pt>
                <c:pt idx="12">
                  <c:v>420</c:v>
                </c:pt>
                <c:pt idx="13">
                  <c:v>420</c:v>
                </c:pt>
                <c:pt idx="14">
                  <c:v>420</c:v>
                </c:pt>
                <c:pt idx="15">
                  <c:v>420</c:v>
                </c:pt>
                <c:pt idx="16">
                  <c:v>420</c:v>
                </c:pt>
                <c:pt idx="17">
                  <c:v>420</c:v>
                </c:pt>
                <c:pt idx="18">
                  <c:v>420</c:v>
                </c:pt>
                <c:pt idx="19">
                  <c:v>420</c:v>
                </c:pt>
                <c:pt idx="20">
                  <c:v>420</c:v>
                </c:pt>
                <c:pt idx="21">
                  <c:v>420</c:v>
                </c:pt>
                <c:pt idx="22">
                  <c:v>420</c:v>
                </c:pt>
                <c:pt idx="23">
                  <c:v>420</c:v>
                </c:pt>
                <c:pt idx="24">
                  <c:v>420</c:v>
                </c:pt>
                <c:pt idx="25">
                  <c:v>420</c:v>
                </c:pt>
                <c:pt idx="26">
                  <c:v>420</c:v>
                </c:pt>
                <c:pt idx="27">
                  <c:v>420</c:v>
                </c:pt>
                <c:pt idx="28">
                  <c:v>420</c:v>
                </c:pt>
                <c:pt idx="29">
                  <c:v>420</c:v>
                </c:pt>
                <c:pt idx="30">
                  <c:v>420</c:v>
                </c:pt>
                <c:pt idx="31">
                  <c:v>420</c:v>
                </c:pt>
                <c:pt idx="32">
                  <c:v>420</c:v>
                </c:pt>
                <c:pt idx="33">
                  <c:v>420</c:v>
                </c:pt>
                <c:pt idx="34">
                  <c:v>420</c:v>
                </c:pt>
                <c:pt idx="35">
                  <c:v>420</c:v>
                </c:pt>
                <c:pt idx="36">
                  <c:v>420</c:v>
                </c:pt>
                <c:pt idx="37">
                  <c:v>420</c:v>
                </c:pt>
                <c:pt idx="38">
                  <c:v>420</c:v>
                </c:pt>
                <c:pt idx="39">
                  <c:v>420</c:v>
                </c:pt>
                <c:pt idx="40">
                  <c:v>420</c:v>
                </c:pt>
                <c:pt idx="41">
                  <c:v>420</c:v>
                </c:pt>
                <c:pt idx="42">
                  <c:v>420</c:v>
                </c:pt>
                <c:pt idx="43">
                  <c:v>420</c:v>
                </c:pt>
                <c:pt idx="44">
                  <c:v>420</c:v>
                </c:pt>
                <c:pt idx="45">
                  <c:v>420</c:v>
                </c:pt>
                <c:pt idx="46">
                  <c:v>420</c:v>
                </c:pt>
                <c:pt idx="47">
                  <c:v>420</c:v>
                </c:pt>
                <c:pt idx="48">
                  <c:v>420</c:v>
                </c:pt>
                <c:pt idx="49">
                  <c:v>420</c:v>
                </c:pt>
              </c:numCache>
            </c:numRef>
          </c:xVal>
          <c:yVal>
            <c:numRef>
              <c:f>'Grafinis Simplekso'!$B$13:$B$63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'Grafinis Simplekso'!$F$12</c:f>
              <c:strCache>
                <c:ptCount val="1"/>
                <c:pt idx="0">
                  <c:v>tikslas</c:v>
                </c:pt>
              </c:strCache>
            </c:strRef>
          </c:tx>
          <c:spPr>
            <a:ln w="444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'Grafinis Simplekso'!$B$13:$B$63</c:f>
              <c:numCache>
                <c:formatCode>General</c:formatCode>
                <c:ptCount val="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xVal>
          <c:yVal>
            <c:numRef>
              <c:f>'Grafinis Simplekso'!$F$13:$F$63</c:f>
              <c:numCache>
                <c:formatCode>0</c:formatCode>
                <c:ptCount val="51"/>
                <c:pt idx="0">
                  <c:v>375</c:v>
                </c:pt>
                <c:pt idx="1">
                  <c:v>366.25</c:v>
                </c:pt>
                <c:pt idx="2">
                  <c:v>357.5</c:v>
                </c:pt>
                <c:pt idx="3">
                  <c:v>348.75</c:v>
                </c:pt>
                <c:pt idx="4">
                  <c:v>340</c:v>
                </c:pt>
                <c:pt idx="5">
                  <c:v>331.25</c:v>
                </c:pt>
                <c:pt idx="6">
                  <c:v>322.5</c:v>
                </c:pt>
                <c:pt idx="7">
                  <c:v>313.75</c:v>
                </c:pt>
                <c:pt idx="8">
                  <c:v>305</c:v>
                </c:pt>
                <c:pt idx="9">
                  <c:v>296.25</c:v>
                </c:pt>
                <c:pt idx="10">
                  <c:v>287.5</c:v>
                </c:pt>
                <c:pt idx="11">
                  <c:v>278.75</c:v>
                </c:pt>
                <c:pt idx="12">
                  <c:v>270</c:v>
                </c:pt>
                <c:pt idx="13">
                  <c:v>261.25</c:v>
                </c:pt>
                <c:pt idx="14">
                  <c:v>252.5</c:v>
                </c:pt>
                <c:pt idx="15">
                  <c:v>243.75</c:v>
                </c:pt>
                <c:pt idx="16">
                  <c:v>235</c:v>
                </c:pt>
                <c:pt idx="17">
                  <c:v>226.25</c:v>
                </c:pt>
                <c:pt idx="18">
                  <c:v>217.5</c:v>
                </c:pt>
                <c:pt idx="19">
                  <c:v>208.75</c:v>
                </c:pt>
                <c:pt idx="20">
                  <c:v>200</c:v>
                </c:pt>
                <c:pt idx="21">
                  <c:v>191.25</c:v>
                </c:pt>
                <c:pt idx="22">
                  <c:v>182.5</c:v>
                </c:pt>
                <c:pt idx="23">
                  <c:v>173.75</c:v>
                </c:pt>
                <c:pt idx="24">
                  <c:v>165</c:v>
                </c:pt>
                <c:pt idx="25">
                  <c:v>156.25</c:v>
                </c:pt>
                <c:pt idx="26">
                  <c:v>147.5</c:v>
                </c:pt>
                <c:pt idx="27">
                  <c:v>138.75</c:v>
                </c:pt>
                <c:pt idx="28">
                  <c:v>130</c:v>
                </c:pt>
                <c:pt idx="29">
                  <c:v>121.25</c:v>
                </c:pt>
                <c:pt idx="30">
                  <c:v>112.5</c:v>
                </c:pt>
                <c:pt idx="31">
                  <c:v>103.75</c:v>
                </c:pt>
                <c:pt idx="32">
                  <c:v>95</c:v>
                </c:pt>
                <c:pt idx="33">
                  <c:v>86.25</c:v>
                </c:pt>
                <c:pt idx="34">
                  <c:v>77.5</c:v>
                </c:pt>
                <c:pt idx="35">
                  <c:v>68.75</c:v>
                </c:pt>
                <c:pt idx="36">
                  <c:v>60</c:v>
                </c:pt>
                <c:pt idx="37">
                  <c:v>51.25</c:v>
                </c:pt>
                <c:pt idx="38">
                  <c:v>42.5</c:v>
                </c:pt>
                <c:pt idx="39">
                  <c:v>33.75</c:v>
                </c:pt>
                <c:pt idx="40">
                  <c:v>25</c:v>
                </c:pt>
                <c:pt idx="41">
                  <c:v>16.25</c:v>
                </c:pt>
                <c:pt idx="42">
                  <c:v>7.5</c:v>
                </c:pt>
                <c:pt idx="43">
                  <c:v>-1.25</c:v>
                </c:pt>
                <c:pt idx="44">
                  <c:v>-10</c:v>
                </c:pt>
                <c:pt idx="45">
                  <c:v>-18.75</c:v>
                </c:pt>
                <c:pt idx="46">
                  <c:v>-27.5</c:v>
                </c:pt>
                <c:pt idx="47">
                  <c:v>-36.25</c:v>
                </c:pt>
                <c:pt idx="48">
                  <c:v>-45</c:v>
                </c:pt>
                <c:pt idx="49">
                  <c:v>-53.75</c:v>
                </c:pt>
                <c:pt idx="50">
                  <c:v>-62.5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35200"/>
        <c:axId val="99636736"/>
      </c:scatterChart>
      <c:valAx>
        <c:axId val="996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36736"/>
        <c:crosses val="autoZero"/>
        <c:crossBetween val="midCat"/>
      </c:valAx>
      <c:valAx>
        <c:axId val="99636736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35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584711286089275"/>
          <c:y val="0.28607720909886286"/>
          <c:w val="0.16415288713910761"/>
          <c:h val="0.4114428529198356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5</xdr:row>
      <xdr:rowOff>76200</xdr:rowOff>
    </xdr:from>
    <xdr:to>
      <xdr:col>18</xdr:col>
      <xdr:colOff>57150</xdr:colOff>
      <xdr:row>23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7</xdr:row>
      <xdr:rowOff>142875</xdr:rowOff>
    </xdr:from>
    <xdr:to>
      <xdr:col>17</xdr:col>
      <xdr:colOff>142875</xdr:colOff>
      <xdr:row>21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opLeftCell="J1" zoomScaleNormal="100" workbookViewId="0">
      <selection activeCell="P26" sqref="P26"/>
    </sheetView>
  </sheetViews>
  <sheetFormatPr defaultRowHeight="15" x14ac:dyDescent="0.25"/>
  <sheetData>
    <row r="1" spans="1:12" x14ac:dyDescent="0.25">
      <c r="E1" t="s">
        <v>0</v>
      </c>
    </row>
    <row r="2" spans="1:12" x14ac:dyDescent="0.25">
      <c r="A2">
        <v>5</v>
      </c>
      <c r="B2">
        <v>-15</v>
      </c>
      <c r="C2">
        <v>2</v>
      </c>
      <c r="D2">
        <v>100</v>
      </c>
      <c r="E2">
        <v>10</v>
      </c>
    </row>
    <row r="3" spans="1:12" x14ac:dyDescent="0.25">
      <c r="E3" t="s">
        <v>1</v>
      </c>
      <c r="F3" t="s">
        <v>2</v>
      </c>
      <c r="H3" t="s">
        <v>3</v>
      </c>
      <c r="I3" t="s">
        <v>4</v>
      </c>
      <c r="J3" t="s">
        <v>5</v>
      </c>
    </row>
    <row r="4" spans="1:12" x14ac:dyDescent="0.25">
      <c r="C4">
        <v>0</v>
      </c>
      <c r="D4">
        <v>0</v>
      </c>
      <c r="E4">
        <f>(D4^6-$A$2*D4^4+$B$2*D4-$E$2*SIN($C$2*D4)+$D$2)</f>
        <v>100</v>
      </c>
      <c r="F4">
        <f>6*D4^5-20*D4^3-15-20*COS(D4*2)</f>
        <v>-35</v>
      </c>
      <c r="H4" s="1">
        <f>28*$E$2-C4/($A$2*20)</f>
        <v>280</v>
      </c>
      <c r="I4" s="2">
        <f>280*C4-C4^2/100</f>
        <v>0</v>
      </c>
      <c r="J4" s="2">
        <f>280-C4/50</f>
        <v>280</v>
      </c>
      <c r="L4" s="2">
        <f>F4-J4</f>
        <v>-315</v>
      </c>
    </row>
    <row r="5" spans="1:12" x14ac:dyDescent="0.25">
      <c r="C5">
        <f t="shared" ref="C5:C68" si="0">+(D5*500)</f>
        <v>25</v>
      </c>
      <c r="D5">
        <v>0.05</v>
      </c>
      <c r="E5">
        <f t="shared" ref="E5:E68" si="1">(D5^6-$A$2*D5^4+$B$2*D5-$E$2*SIN($C$2*D5)+$D$2)</f>
        <v>98.251634599156716</v>
      </c>
      <c r="F5">
        <f t="shared" ref="F5:F68" si="2">6*D5^5-20*D5^3-15-20*COS(D5*2)</f>
        <v>-34.902581430560517</v>
      </c>
      <c r="H5" s="1">
        <f t="shared" ref="H5:H68" si="3">28*$E$2-C5/($A$2*20)</f>
        <v>279.75</v>
      </c>
      <c r="I5" s="2">
        <f t="shared" ref="I5:I68" si="4">280*C5-C5^2/100</f>
        <v>6993.75</v>
      </c>
      <c r="J5" s="2">
        <f t="shared" ref="J5:J68" si="5">280-C5/50</f>
        <v>279.5</v>
      </c>
    </row>
    <row r="6" spans="1:12" x14ac:dyDescent="0.25">
      <c r="C6">
        <f t="shared" si="0"/>
        <v>50</v>
      </c>
      <c r="D6">
        <v>0.1</v>
      </c>
      <c r="E6">
        <f t="shared" si="1"/>
        <v>96.512807692049392</v>
      </c>
      <c r="F6">
        <f t="shared" si="2"/>
        <v>-34.62127155682483</v>
      </c>
      <c r="H6" s="1">
        <f t="shared" si="3"/>
        <v>279.5</v>
      </c>
      <c r="I6" s="2">
        <f t="shared" si="4"/>
        <v>13975</v>
      </c>
      <c r="J6" s="2">
        <f t="shared" si="5"/>
        <v>279</v>
      </c>
    </row>
    <row r="7" spans="1:12" x14ac:dyDescent="0.25">
      <c r="C7">
        <f t="shared" si="0"/>
        <v>75</v>
      </c>
      <c r="D7">
        <v>0.15</v>
      </c>
      <c r="E7">
        <f t="shared" si="1"/>
        <v>94.792278074011605</v>
      </c>
      <c r="F7">
        <f t="shared" si="2"/>
        <v>-34.173774157512121</v>
      </c>
      <c r="H7" s="1">
        <f t="shared" si="3"/>
        <v>279.25</v>
      </c>
      <c r="I7" s="2">
        <f t="shared" si="4"/>
        <v>20943.75</v>
      </c>
      <c r="J7" s="2">
        <f t="shared" si="5"/>
        <v>278.5</v>
      </c>
    </row>
    <row r="8" spans="1:12" x14ac:dyDescent="0.25">
      <c r="C8">
        <f t="shared" si="0"/>
        <v>100</v>
      </c>
      <c r="D8">
        <v>0.2</v>
      </c>
      <c r="E8">
        <f t="shared" si="1"/>
        <v>93.097880576913496</v>
      </c>
      <c r="F8">
        <f t="shared" si="2"/>
        <v>-33.579299880057704</v>
      </c>
      <c r="H8" s="1">
        <f t="shared" si="3"/>
        <v>279</v>
      </c>
      <c r="I8" s="2">
        <f t="shared" si="4"/>
        <v>27900</v>
      </c>
      <c r="J8" s="2">
        <f t="shared" si="5"/>
        <v>278</v>
      </c>
    </row>
    <row r="9" spans="1:12" x14ac:dyDescent="0.25">
      <c r="C9">
        <f t="shared" si="0"/>
        <v>125</v>
      </c>
      <c r="D9">
        <v>0.25</v>
      </c>
      <c r="E9">
        <f t="shared" si="1"/>
        <v>91.436457504582975</v>
      </c>
      <c r="F9">
        <f t="shared" si="2"/>
        <v>-32.858291862807455</v>
      </c>
      <c r="H9" s="1">
        <f t="shared" si="3"/>
        <v>278.75</v>
      </c>
      <c r="I9" s="2">
        <f t="shared" si="4"/>
        <v>34843.75</v>
      </c>
      <c r="J9" s="2">
        <f t="shared" si="5"/>
        <v>277.5</v>
      </c>
    </row>
    <row r="10" spans="1:12" x14ac:dyDescent="0.25">
      <c r="C10">
        <f t="shared" si="0"/>
        <v>150</v>
      </c>
      <c r="D10">
        <v>0.3</v>
      </c>
      <c r="E10">
        <f t="shared" si="1"/>
        <v>89.813804266049644</v>
      </c>
      <c r="F10">
        <f t="shared" si="2"/>
        <v>-32.032132298193567</v>
      </c>
      <c r="H10" s="1">
        <f t="shared" si="3"/>
        <v>278.5</v>
      </c>
      <c r="I10" s="2">
        <f t="shared" si="4"/>
        <v>41775</v>
      </c>
      <c r="J10" s="2">
        <f t="shared" si="5"/>
        <v>277</v>
      </c>
    </row>
    <row r="11" spans="1:12" x14ac:dyDescent="0.25">
      <c r="C11">
        <f t="shared" si="0"/>
        <v>175</v>
      </c>
      <c r="D11">
        <v>0.35</v>
      </c>
      <c r="E11">
        <f t="shared" si="1"/>
        <v>88.234630143248097</v>
      </c>
      <c r="F11">
        <f t="shared" si="2"/>
        <v>-31.122830620689768</v>
      </c>
      <c r="H11" s="1">
        <f t="shared" si="3"/>
        <v>278.25</v>
      </c>
      <c r="I11" s="2">
        <f t="shared" si="4"/>
        <v>48693.75</v>
      </c>
      <c r="J11" s="2">
        <f t="shared" si="5"/>
        <v>276.5</v>
      </c>
    </row>
    <row r="12" spans="1:12" x14ac:dyDescent="0.25">
      <c r="C12">
        <f t="shared" si="0"/>
        <v>200</v>
      </c>
      <c r="D12">
        <v>0.4</v>
      </c>
      <c r="E12">
        <f t="shared" si="1"/>
        <v>86.702535091004776</v>
      </c>
      <c r="F12">
        <f t="shared" si="2"/>
        <v>-30.152694186943307</v>
      </c>
      <c r="H12" s="1">
        <f t="shared" si="3"/>
        <v>278</v>
      </c>
      <c r="I12" s="2">
        <f t="shared" si="4"/>
        <v>55600</v>
      </c>
      <c r="J12" s="2">
        <f t="shared" si="5"/>
        <v>276</v>
      </c>
    </row>
    <row r="13" spans="1:12" x14ac:dyDescent="0.25">
      <c r="C13">
        <f t="shared" si="0"/>
        <v>225</v>
      </c>
      <c r="D13">
        <v>0.45</v>
      </c>
      <c r="E13">
        <f t="shared" si="1"/>
        <v>85.220003419350164</v>
      </c>
      <c r="F13">
        <f t="shared" si="2"/>
        <v>-29.143982490413286</v>
      </c>
      <c r="H13" s="1">
        <f t="shared" si="3"/>
        <v>277.75</v>
      </c>
      <c r="I13" s="2">
        <f t="shared" si="4"/>
        <v>62493.75</v>
      </c>
      <c r="J13" s="2">
        <f t="shared" si="5"/>
        <v>275.5</v>
      </c>
    </row>
    <row r="14" spans="1:12" x14ac:dyDescent="0.25">
      <c r="C14">
        <f t="shared" si="0"/>
        <v>250</v>
      </c>
      <c r="D14">
        <v>0.5</v>
      </c>
      <c r="E14">
        <f t="shared" si="1"/>
        <v>83.788415151921043</v>
      </c>
      <c r="F14">
        <f t="shared" si="2"/>
        <v>-28.118546117362797</v>
      </c>
      <c r="H14" s="1">
        <f t="shared" si="3"/>
        <v>277.5</v>
      </c>
      <c r="I14" s="2">
        <f t="shared" si="4"/>
        <v>69375</v>
      </c>
      <c r="J14" s="2">
        <f t="shared" si="5"/>
        <v>275</v>
      </c>
    </row>
    <row r="15" spans="1:12" x14ac:dyDescent="0.25">
      <c r="C15">
        <f t="shared" si="0"/>
        <v>275</v>
      </c>
      <c r="D15">
        <v>0.55000000000000004</v>
      </c>
      <c r="E15">
        <f t="shared" si="1"/>
        <v>82.408075790010642</v>
      </c>
      <c r="F15">
        <f t="shared" si="2"/>
        <v>-27.097451803511547</v>
      </c>
      <c r="H15" s="1">
        <f t="shared" si="3"/>
        <v>277.25</v>
      </c>
      <c r="I15" s="2">
        <f t="shared" si="4"/>
        <v>76243.75</v>
      </c>
      <c r="J15" s="2">
        <f t="shared" si="5"/>
        <v>274.5</v>
      </c>
    </row>
    <row r="16" spans="1:12" x14ac:dyDescent="0.25">
      <c r="C16">
        <f t="shared" si="0"/>
        <v>300</v>
      </c>
      <c r="D16">
        <v>0.6</v>
      </c>
      <c r="E16">
        <f t="shared" si="1"/>
        <v>81.078265140327744</v>
      </c>
      <c r="F16">
        <f t="shared" si="2"/>
        <v>-26.100595089533471</v>
      </c>
      <c r="H16" s="1">
        <f t="shared" si="3"/>
        <v>277</v>
      </c>
      <c r="I16" s="2">
        <f t="shared" si="4"/>
        <v>83100</v>
      </c>
      <c r="J16" s="2">
        <f t="shared" si="5"/>
        <v>274</v>
      </c>
    </row>
    <row r="17" spans="3:15" x14ac:dyDescent="0.25">
      <c r="C17">
        <f t="shared" si="0"/>
        <v>325</v>
      </c>
      <c r="D17">
        <v>0.65</v>
      </c>
      <c r="E17">
        <f t="shared" si="1"/>
        <v>79.797305786453066</v>
      </c>
      <c r="F17">
        <f t="shared" si="2"/>
        <v>-25.14630219749175</v>
      </c>
      <c r="H17" s="1">
        <f t="shared" si="3"/>
        <v>276.75</v>
      </c>
      <c r="I17" s="2">
        <f t="shared" si="4"/>
        <v>89943.75</v>
      </c>
      <c r="J17" s="2">
        <f t="shared" si="5"/>
        <v>273.5</v>
      </c>
    </row>
    <row r="18" spans="3:15" x14ac:dyDescent="0.25">
      <c r="C18">
        <f t="shared" si="0"/>
        <v>350</v>
      </c>
      <c r="D18">
        <v>0.7</v>
      </c>
      <c r="E18">
        <f t="shared" si="1"/>
        <v>78.562651700115396</v>
      </c>
      <c r="F18">
        <f t="shared" si="2"/>
        <v>-24.25092285800482</v>
      </c>
      <c r="H18" s="1">
        <f t="shared" si="3"/>
        <v>276.5</v>
      </c>
      <c r="I18" s="2">
        <f t="shared" si="4"/>
        <v>96775</v>
      </c>
      <c r="J18" s="2">
        <f t="shared" si="5"/>
        <v>273</v>
      </c>
    </row>
    <row r="19" spans="3:15" x14ac:dyDescent="0.25">
      <c r="C19">
        <f t="shared" si="0"/>
        <v>375</v>
      </c>
      <c r="D19">
        <v>0.75</v>
      </c>
      <c r="E19">
        <f t="shared" si="1"/>
        <v>77.370997399584454</v>
      </c>
      <c r="F19">
        <f t="shared" si="2"/>
        <v>-23.428415908354058</v>
      </c>
      <c r="H19" s="1">
        <f t="shared" si="3"/>
        <v>276.25</v>
      </c>
      <c r="I19" s="2">
        <f t="shared" si="4"/>
        <v>103593.75</v>
      </c>
      <c r="J19" s="2">
        <f t="shared" si="5"/>
        <v>272.5</v>
      </c>
    </row>
    <row r="20" spans="3:15" x14ac:dyDescent="0.25">
      <c r="C20">
        <f t="shared" si="0"/>
        <v>400</v>
      </c>
      <c r="D20">
        <v>0.8</v>
      </c>
      <c r="E20">
        <f t="shared" si="1"/>
        <v>76.218407969584945</v>
      </c>
      <c r="F20">
        <f t="shared" si="2"/>
        <v>-22.689929553974224</v>
      </c>
      <c r="H20" s="1">
        <f t="shared" si="3"/>
        <v>276</v>
      </c>
      <c r="I20" s="2">
        <f t="shared" si="4"/>
        <v>110400</v>
      </c>
      <c r="J20" s="2">
        <f t="shared" si="5"/>
        <v>272</v>
      </c>
    </row>
    <row r="21" spans="3:15" x14ac:dyDescent="0.25">
      <c r="C21">
        <f t="shared" si="0"/>
        <v>425</v>
      </c>
      <c r="D21">
        <v>0.85</v>
      </c>
      <c r="E21">
        <f t="shared" si="1"/>
        <v>75.100470161100318</v>
      </c>
      <c r="F21">
        <f t="shared" si="2"/>
        <v>-22.043378239089506</v>
      </c>
      <c r="H21" s="1">
        <f t="shared" si="3"/>
        <v>275.75</v>
      </c>
      <c r="I21" s="2">
        <f t="shared" si="4"/>
        <v>117193.75</v>
      </c>
      <c r="J21" s="2">
        <f t="shared" si="5"/>
        <v>271.5</v>
      </c>
    </row>
    <row r="22" spans="3:15" x14ac:dyDescent="0.25">
      <c r="C22">
        <f t="shared" si="0"/>
        <v>450</v>
      </c>
      <c r="D22">
        <v>0.9</v>
      </c>
      <c r="E22">
        <f t="shared" si="1"/>
        <v>74.012464691218042</v>
      </c>
      <c r="F22">
        <f t="shared" si="2"/>
        <v>-21.493018106138258</v>
      </c>
      <c r="H22" s="1">
        <f t="shared" si="3"/>
        <v>275.5</v>
      </c>
      <c r="I22" s="2">
        <f t="shared" si="4"/>
        <v>123975</v>
      </c>
      <c r="J22" s="2">
        <f t="shared" si="5"/>
        <v>271</v>
      </c>
    </row>
    <row r="23" spans="3:15" x14ac:dyDescent="0.25">
      <c r="C23">
        <f t="shared" si="0"/>
        <v>475</v>
      </c>
      <c r="D23">
        <v>0.95</v>
      </c>
      <c r="E23">
        <f t="shared" si="1"/>
        <v>72.949559763750855</v>
      </c>
      <c r="F23">
        <f t="shared" si="2"/>
        <v>-21.039023037729926</v>
      </c>
      <c r="H23" s="1">
        <f t="shared" si="3"/>
        <v>275.25</v>
      </c>
      <c r="I23" s="2">
        <f t="shared" si="4"/>
        <v>130743.75</v>
      </c>
      <c r="J23" s="2">
        <f t="shared" si="5"/>
        <v>270.5</v>
      </c>
    </row>
    <row r="24" spans="3:15" x14ac:dyDescent="0.25">
      <c r="C24">
        <f t="shared" si="0"/>
        <v>500</v>
      </c>
      <c r="D24">
        <v>1</v>
      </c>
      <c r="E24">
        <f t="shared" si="1"/>
        <v>71.907025731743175</v>
      </c>
      <c r="F24">
        <f t="shared" si="2"/>
        <v>-20.67706326905715</v>
      </c>
      <c r="H24" s="1">
        <f t="shared" si="3"/>
        <v>275</v>
      </c>
      <c r="I24" s="2">
        <f t="shared" si="4"/>
        <v>137500</v>
      </c>
      <c r="J24" s="2">
        <f t="shared" si="5"/>
        <v>270</v>
      </c>
      <c r="O24" t="s">
        <v>6</v>
      </c>
    </row>
    <row r="25" spans="3:15" x14ac:dyDescent="0.25">
      <c r="C25">
        <f t="shared" si="0"/>
        <v>525</v>
      </c>
      <c r="D25">
        <v>1.05</v>
      </c>
      <c r="E25">
        <f t="shared" si="1"/>
        <v>70.880470724136273</v>
      </c>
      <c r="F25">
        <f t="shared" si="2"/>
        <v>-20.397888533002853</v>
      </c>
      <c r="H25" s="1">
        <f t="shared" si="3"/>
        <v>274.75</v>
      </c>
      <c r="I25" s="2">
        <f t="shared" si="4"/>
        <v>144243.75</v>
      </c>
      <c r="J25" s="2">
        <f t="shared" si="5"/>
        <v>269.5</v>
      </c>
    </row>
    <row r="26" spans="3:15" x14ac:dyDescent="0.25">
      <c r="C26">
        <f t="shared" si="0"/>
        <v>550</v>
      </c>
      <c r="D26">
        <v>1.1000000000000001</v>
      </c>
      <c r="E26">
        <f t="shared" si="1"/>
        <v>69.866096961804089</v>
      </c>
      <c r="F26">
        <f t="shared" si="2"/>
        <v>-20.186917654893087</v>
      </c>
      <c r="H26" s="1">
        <f t="shared" si="3"/>
        <v>274.5</v>
      </c>
      <c r="I26" s="2">
        <f t="shared" si="4"/>
        <v>150975</v>
      </c>
      <c r="J26" s="2">
        <f t="shared" si="5"/>
        <v>269</v>
      </c>
    </row>
    <row r="27" spans="3:15" x14ac:dyDescent="0.25">
      <c r="C27">
        <f t="shared" si="0"/>
        <v>575</v>
      </c>
      <c r="D27">
        <v>1.1499999999999999</v>
      </c>
      <c r="E27">
        <f t="shared" si="1"/>
        <v>68.860977393857809</v>
      </c>
      <c r="F27">
        <f t="shared" si="2"/>
        <v>-20.023836449403518</v>
      </c>
      <c r="H27" s="1">
        <f t="shared" si="3"/>
        <v>274.25</v>
      </c>
      <c r="I27" s="2">
        <f t="shared" si="4"/>
        <v>157693.75</v>
      </c>
      <c r="J27" s="2">
        <f t="shared" si="5"/>
        <v>268.5</v>
      </c>
    </row>
    <row r="28" spans="3:15" x14ac:dyDescent="0.25">
      <c r="C28">
        <f t="shared" si="0"/>
        <v>600</v>
      </c>
      <c r="D28">
        <v>1.2</v>
      </c>
      <c r="E28">
        <f t="shared" si="1"/>
        <v>67.863352194488499</v>
      </c>
      <c r="F28">
        <f t="shared" si="2"/>
        <v>-19.882205689175098</v>
      </c>
      <c r="H28" s="1">
        <f t="shared" si="3"/>
        <v>274</v>
      </c>
      <c r="I28" s="2">
        <f t="shared" si="4"/>
        <v>164400</v>
      </c>
      <c r="J28" s="2">
        <f t="shared" si="5"/>
        <v>268</v>
      </c>
    </row>
    <row r="29" spans="3:15" x14ac:dyDescent="0.25">
      <c r="C29">
        <f t="shared" si="0"/>
        <v>625</v>
      </c>
      <c r="D29">
        <v>1.25</v>
      </c>
      <c r="E29">
        <f t="shared" si="1"/>
        <v>66.872944574585432</v>
      </c>
      <c r="F29">
        <f t="shared" si="2"/>
        <v>-19.729080814061327</v>
      </c>
      <c r="H29" s="1">
        <f t="shared" si="3"/>
        <v>273.75</v>
      </c>
      <c r="I29" s="2">
        <f t="shared" si="4"/>
        <v>171093.75</v>
      </c>
      <c r="J29" s="2">
        <f t="shared" si="5"/>
        <v>267.5</v>
      </c>
    </row>
    <row r="30" spans="3:15" x14ac:dyDescent="0.25">
      <c r="C30">
        <f t="shared" si="0"/>
        <v>650</v>
      </c>
      <c r="D30">
        <v>1.3</v>
      </c>
      <c r="E30">
        <f t="shared" si="1"/>
        <v>65.891295281785347</v>
      </c>
      <c r="F30">
        <f t="shared" si="2"/>
        <v>-19.524644932621058</v>
      </c>
      <c r="H30" s="1">
        <f t="shared" si="3"/>
        <v>273.5</v>
      </c>
      <c r="I30" s="2">
        <f t="shared" si="4"/>
        <v>177775</v>
      </c>
      <c r="J30" s="2">
        <f t="shared" si="5"/>
        <v>267</v>
      </c>
    </row>
    <row r="31" spans="3:15" x14ac:dyDescent="0.25">
      <c r="C31">
        <f t="shared" si="0"/>
        <v>675</v>
      </c>
      <c r="D31">
        <v>1.35</v>
      </c>
      <c r="E31">
        <f t="shared" si="1"/>
        <v>64.922115088286702</v>
      </c>
      <c r="F31">
        <f t="shared" si="2"/>
        <v>-19.221856534658777</v>
      </c>
      <c r="H31" s="1">
        <f t="shared" si="3"/>
        <v>273.25</v>
      </c>
      <c r="I31" s="2">
        <f t="shared" si="4"/>
        <v>184443.75</v>
      </c>
      <c r="J31" s="2">
        <f t="shared" si="5"/>
        <v>266.5</v>
      </c>
    </row>
    <row r="32" spans="3:15" x14ac:dyDescent="0.25">
      <c r="C32">
        <f t="shared" si="0"/>
        <v>700</v>
      </c>
      <c r="D32">
        <v>1.4</v>
      </c>
      <c r="E32">
        <f t="shared" si="1"/>
        <v>63.971654498440948</v>
      </c>
      <c r="F32">
        <f t="shared" si="2"/>
        <v>-18.766113186626839</v>
      </c>
      <c r="H32" s="1">
        <f t="shared" si="3"/>
        <v>273</v>
      </c>
      <c r="I32" s="2">
        <f t="shared" si="4"/>
        <v>191100</v>
      </c>
      <c r="J32" s="2">
        <f t="shared" si="5"/>
        <v>266</v>
      </c>
    </row>
    <row r="33" spans="3:10" x14ac:dyDescent="0.25">
      <c r="C33">
        <f t="shared" si="0"/>
        <v>725</v>
      </c>
      <c r="D33">
        <v>1.45</v>
      </c>
      <c r="E33">
        <f t="shared" si="1"/>
        <v>63.049089848485174</v>
      </c>
      <c r="F33">
        <f t="shared" si="2"/>
        <v>-18.094932322008191</v>
      </c>
      <c r="H33" s="1">
        <f t="shared" si="3"/>
        <v>272.75</v>
      </c>
      <c r="I33" s="2">
        <f t="shared" si="4"/>
        <v>197743.75</v>
      </c>
      <c r="J33" s="2">
        <f t="shared" si="5"/>
        <v>265.5</v>
      </c>
    </row>
    <row r="34" spans="3:10" x14ac:dyDescent="0.25">
      <c r="C34">
        <f t="shared" si="0"/>
        <v>750</v>
      </c>
      <c r="D34">
        <v>1.5</v>
      </c>
      <c r="E34">
        <f t="shared" si="1"/>
        <v>62.166924919401325</v>
      </c>
      <c r="F34">
        <f t="shared" si="2"/>
        <v>-17.137650067991093</v>
      </c>
      <c r="H34" s="1">
        <f t="shared" si="3"/>
        <v>272.5</v>
      </c>
      <c r="I34" s="2">
        <f t="shared" si="4"/>
        <v>204375</v>
      </c>
      <c r="J34" s="2">
        <f t="shared" si="5"/>
        <v>265</v>
      </c>
    </row>
    <row r="35" spans="3:10" x14ac:dyDescent="0.25">
      <c r="C35">
        <f t="shared" si="0"/>
        <v>775</v>
      </c>
      <c r="D35">
        <v>1.55</v>
      </c>
      <c r="E35">
        <f t="shared" si="1"/>
        <v>61.341407141292095</v>
      </c>
      <c r="F35">
        <f t="shared" si="2"/>
        <v>-15.815138869534401</v>
      </c>
      <c r="H35" s="1">
        <f t="shared" si="3"/>
        <v>272.25</v>
      </c>
      <c r="I35" s="2">
        <f t="shared" si="4"/>
        <v>210993.75</v>
      </c>
      <c r="J35" s="2">
        <f t="shared" si="5"/>
        <v>264.5</v>
      </c>
    </row>
    <row r="36" spans="3:10" x14ac:dyDescent="0.25">
      <c r="C36">
        <f t="shared" si="0"/>
        <v>800</v>
      </c>
      <c r="D36">
        <v>1.6</v>
      </c>
      <c r="E36">
        <f t="shared" si="1"/>
        <v>60.592957434275796</v>
      </c>
      <c r="F36">
        <f t="shared" si="2"/>
        <v>-14.039544484104916</v>
      </c>
      <c r="H36" s="1">
        <f t="shared" si="3"/>
        <v>272</v>
      </c>
      <c r="I36" s="2">
        <f t="shared" si="4"/>
        <v>217600</v>
      </c>
      <c r="J36" s="2">
        <f t="shared" si="5"/>
        <v>264</v>
      </c>
    </row>
    <row r="37" spans="3:10" x14ac:dyDescent="0.25">
      <c r="C37">
        <f t="shared" si="0"/>
        <v>825</v>
      </c>
      <c r="D37">
        <v>1.65</v>
      </c>
      <c r="E37">
        <f t="shared" si="1"/>
        <v>59.946612707057476</v>
      </c>
      <c r="F37">
        <f t="shared" si="2"/>
        <v>-11.714042726822719</v>
      </c>
      <c r="H37" s="1">
        <f t="shared" si="3"/>
        <v>271.75</v>
      </c>
      <c r="I37" s="2">
        <f t="shared" si="4"/>
        <v>224193.75</v>
      </c>
      <c r="J37" s="2">
        <f t="shared" si="5"/>
        <v>263.5</v>
      </c>
    </row>
    <row r="38" spans="3:10" x14ac:dyDescent="0.25">
      <c r="C38">
        <f t="shared" si="0"/>
        <v>850</v>
      </c>
      <c r="D38">
        <v>1.7</v>
      </c>
      <c r="E38">
        <f t="shared" si="1"/>
        <v>59.432480020268308</v>
      </c>
      <c r="F38">
        <f t="shared" si="2"/>
        <v>-8.7326161484107914</v>
      </c>
      <c r="H38" s="1">
        <f t="shared" si="3"/>
        <v>271.5</v>
      </c>
      <c r="I38" s="2">
        <f t="shared" si="4"/>
        <v>230775</v>
      </c>
      <c r="J38" s="2">
        <f t="shared" si="5"/>
        <v>263</v>
      </c>
    </row>
    <row r="39" spans="3:10" x14ac:dyDescent="0.25">
      <c r="C39">
        <f t="shared" si="0"/>
        <v>875</v>
      </c>
      <c r="D39">
        <v>1.75</v>
      </c>
      <c r="E39">
        <f t="shared" si="1"/>
        <v>59.086201417521195</v>
      </c>
      <c r="F39">
        <f t="shared" si="2"/>
        <v>-4.9798506291840745</v>
      </c>
      <c r="H39" s="1">
        <f t="shared" si="3"/>
        <v>271.25</v>
      </c>
      <c r="I39" s="2">
        <f t="shared" si="4"/>
        <v>237343.75</v>
      </c>
      <c r="J39" s="2">
        <f t="shared" si="5"/>
        <v>262.5</v>
      </c>
    </row>
    <row r="40" spans="3:10" x14ac:dyDescent="0.25">
      <c r="C40">
        <f t="shared" si="0"/>
        <v>900</v>
      </c>
      <c r="D40">
        <v>1.8</v>
      </c>
      <c r="E40">
        <f t="shared" si="1"/>
        <v>58.949428432948523</v>
      </c>
      <c r="F40">
        <f t="shared" si="2"/>
        <v>-0.33075167331703881</v>
      </c>
      <c r="H40" s="1">
        <f t="shared" si="3"/>
        <v>271</v>
      </c>
      <c r="I40" s="2">
        <f t="shared" si="4"/>
        <v>243900</v>
      </c>
      <c r="J40" s="2">
        <f t="shared" si="5"/>
        <v>262</v>
      </c>
    </row>
    <row r="41" spans="3:10" x14ac:dyDescent="0.25">
      <c r="C41">
        <f t="shared" si="0"/>
        <v>925</v>
      </c>
      <c r="D41">
        <v>1.85</v>
      </c>
      <c r="E41">
        <f t="shared" si="1"/>
        <v>59.070305299709936</v>
      </c>
      <c r="F41">
        <f t="shared" si="2"/>
        <v>5.349420009208167</v>
      </c>
      <c r="H41" s="1">
        <f t="shared" si="3"/>
        <v>270.75</v>
      </c>
      <c r="I41" s="2">
        <f t="shared" si="4"/>
        <v>250443.75</v>
      </c>
      <c r="J41" s="2">
        <f t="shared" si="5"/>
        <v>261.5</v>
      </c>
    </row>
    <row r="42" spans="3:10" x14ac:dyDescent="0.25">
      <c r="C42">
        <f t="shared" si="0"/>
        <v>950</v>
      </c>
      <c r="D42">
        <v>1.9</v>
      </c>
      <c r="E42">
        <f t="shared" si="1"/>
        <v>59.503959909427181</v>
      </c>
      <c r="F42">
        <f t="shared" si="2"/>
        <v>12.205294238288371</v>
      </c>
      <c r="H42" s="1">
        <f t="shared" si="3"/>
        <v>270.5</v>
      </c>
      <c r="I42" s="2">
        <f t="shared" si="4"/>
        <v>256975</v>
      </c>
      <c r="J42" s="2">
        <f t="shared" si="5"/>
        <v>261</v>
      </c>
    </row>
    <row r="43" spans="3:10" x14ac:dyDescent="0.25">
      <c r="C43">
        <f t="shared" si="0"/>
        <v>975</v>
      </c>
      <c r="D43">
        <v>1.95</v>
      </c>
      <c r="E43">
        <f t="shared" si="1"/>
        <v>60.313001607464734</v>
      </c>
      <c r="F43">
        <f t="shared" si="2"/>
        <v>20.391519209002787</v>
      </c>
      <c r="H43" s="1">
        <f t="shared" si="3"/>
        <v>270.25</v>
      </c>
      <c r="I43" s="2">
        <f t="shared" si="4"/>
        <v>263493.75</v>
      </c>
      <c r="J43" s="2">
        <f t="shared" si="5"/>
        <v>260.5</v>
      </c>
    </row>
    <row r="44" spans="3:10" x14ac:dyDescent="0.25">
      <c r="C44">
        <f t="shared" si="0"/>
        <v>1000</v>
      </c>
      <c r="D44">
        <v>2</v>
      </c>
      <c r="E44">
        <f t="shared" si="1"/>
        <v>61.568024953079281</v>
      </c>
      <c r="F44">
        <f t="shared" si="2"/>
        <v>30.072872417272237</v>
      </c>
      <c r="H44" s="1">
        <f t="shared" si="3"/>
        <v>270</v>
      </c>
      <c r="I44" s="2">
        <f t="shared" si="4"/>
        <v>270000</v>
      </c>
      <c r="J44" s="2">
        <f t="shared" si="5"/>
        <v>260</v>
      </c>
    </row>
    <row r="45" spans="3:10" x14ac:dyDescent="0.25">
      <c r="C45">
        <f t="shared" si="0"/>
        <v>1025</v>
      </c>
      <c r="D45">
        <v>2.0499999999999998</v>
      </c>
      <c r="E45">
        <f t="shared" si="1"/>
        <v>63.348118626269091</v>
      </c>
      <c r="F45">
        <f t="shared" si="2"/>
        <v>41.424355805665336</v>
      </c>
      <c r="H45" s="1">
        <f t="shared" si="3"/>
        <v>269.75</v>
      </c>
      <c r="I45" s="2">
        <f t="shared" si="4"/>
        <v>276493.75</v>
      </c>
      <c r="J45" s="2">
        <f t="shared" si="5"/>
        <v>259.5</v>
      </c>
    </row>
    <row r="46" spans="3:10" x14ac:dyDescent="0.25">
      <c r="C46">
        <f t="shared" si="0"/>
        <v>1050</v>
      </c>
      <c r="D46">
        <v>2.1</v>
      </c>
      <c r="E46">
        <f t="shared" si="1"/>
        <v>65.741378724135885</v>
      </c>
      <c r="F46">
        <f t="shared" si="2"/>
        <v>54.631276426813969</v>
      </c>
      <c r="H46" s="1">
        <f t="shared" si="3"/>
        <v>269.5</v>
      </c>
      <c r="I46" s="2">
        <f t="shared" si="4"/>
        <v>282975</v>
      </c>
      <c r="J46" s="2">
        <f t="shared" si="5"/>
        <v>259</v>
      </c>
    </row>
    <row r="47" spans="3:10" x14ac:dyDescent="0.25">
      <c r="C47">
        <f t="shared" si="0"/>
        <v>1075</v>
      </c>
      <c r="D47">
        <v>2.15</v>
      </c>
      <c r="E47">
        <f t="shared" si="1"/>
        <v>68.845425758119546</v>
      </c>
      <c r="F47">
        <f t="shared" si="2"/>
        <v>69.889314066599496</v>
      </c>
      <c r="H47" s="1">
        <f t="shared" si="3"/>
        <v>269.25</v>
      </c>
      <c r="I47" s="2">
        <f t="shared" si="4"/>
        <v>289443.75</v>
      </c>
      <c r="J47" s="2">
        <f t="shared" si="5"/>
        <v>258.5</v>
      </c>
    </row>
    <row r="48" spans="3:10" x14ac:dyDescent="0.25">
      <c r="C48">
        <f t="shared" si="0"/>
        <v>1100</v>
      </c>
      <c r="D48">
        <v>2.2000000000000002</v>
      </c>
      <c r="E48">
        <f t="shared" si="1"/>
        <v>72.767924738895175</v>
      </c>
      <c r="F48">
        <f t="shared" si="2"/>
        <v>87.404577399568424</v>
      </c>
      <c r="H48" s="1">
        <f t="shared" si="3"/>
        <v>269</v>
      </c>
      <c r="I48" s="2">
        <f t="shared" si="4"/>
        <v>295900</v>
      </c>
      <c r="J48" s="2">
        <f t="shared" si="5"/>
        <v>258</v>
      </c>
    </row>
    <row r="49" spans="3:10" x14ac:dyDescent="0.25">
      <c r="C49">
        <f t="shared" si="0"/>
        <v>1125</v>
      </c>
      <c r="D49">
        <v>2.25</v>
      </c>
      <c r="E49">
        <f t="shared" si="1"/>
        <v>77.62710781727597</v>
      </c>
      <c r="F49">
        <f t="shared" si="2"/>
        <v>107.39365036361559</v>
      </c>
      <c r="H49" s="1">
        <f t="shared" si="3"/>
        <v>268.75</v>
      </c>
      <c r="I49" s="2">
        <f t="shared" si="4"/>
        <v>302343.75</v>
      </c>
      <c r="J49" s="2">
        <f t="shared" si="5"/>
        <v>257.5</v>
      </c>
    </row>
    <row r="50" spans="3:10" x14ac:dyDescent="0.25">
      <c r="C50">
        <f t="shared" si="0"/>
        <v>1150</v>
      </c>
      <c r="D50">
        <v>2.2999999999999998</v>
      </c>
      <c r="E50">
        <f t="shared" si="1"/>
        <v>83.552299036334631</v>
      </c>
      <c r="F50">
        <f t="shared" si="2"/>
        <v>130.08363053870102</v>
      </c>
      <c r="H50" s="1">
        <f t="shared" si="3"/>
        <v>268.5</v>
      </c>
      <c r="I50" s="2">
        <f t="shared" si="4"/>
        <v>308775</v>
      </c>
      <c r="J50" s="2">
        <f t="shared" si="5"/>
        <v>257</v>
      </c>
    </row>
    <row r="51" spans="3:10" x14ac:dyDescent="0.25">
      <c r="C51">
        <f t="shared" si="0"/>
        <v>1175</v>
      </c>
      <c r="D51">
        <v>2.35</v>
      </c>
      <c r="E51">
        <f t="shared" si="1"/>
        <v>90.684440841266053</v>
      </c>
      <c r="F51">
        <f t="shared" si="2"/>
        <v>155.71216139425789</v>
      </c>
      <c r="H51" s="1">
        <f t="shared" si="3"/>
        <v>268.25</v>
      </c>
      <c r="I51" s="2">
        <f t="shared" si="4"/>
        <v>315193.75</v>
      </c>
      <c r="J51" s="2">
        <f t="shared" si="5"/>
        <v>256.5</v>
      </c>
    </row>
    <row r="52" spans="3:10" x14ac:dyDescent="0.25">
      <c r="C52">
        <f t="shared" si="0"/>
        <v>1200</v>
      </c>
      <c r="D52">
        <v>2.4</v>
      </c>
      <c r="E52">
        <f t="shared" si="1"/>
        <v>99.176622088358414</v>
      </c>
      <c r="F52">
        <f t="shared" si="2"/>
        <v>184.52746033121102</v>
      </c>
      <c r="H52" s="1">
        <f t="shared" si="3"/>
        <v>268</v>
      </c>
      <c r="I52" s="2">
        <f t="shared" si="4"/>
        <v>321600</v>
      </c>
      <c r="J52" s="2">
        <f t="shared" si="5"/>
        <v>256</v>
      </c>
    </row>
    <row r="53" spans="3:10" x14ac:dyDescent="0.25">
      <c r="C53">
        <f t="shared" si="0"/>
        <v>1225</v>
      </c>
      <c r="D53">
        <v>2.4500000000000002</v>
      </c>
      <c r="E53">
        <f t="shared" si="1"/>
        <v>109.19460739186839</v>
      </c>
      <c r="F53">
        <f t="shared" si="2"/>
        <v>216.78834448654868</v>
      </c>
      <c r="H53" s="1">
        <f t="shared" si="3"/>
        <v>267.75</v>
      </c>
      <c r="I53" s="2">
        <f t="shared" si="4"/>
        <v>327993.75</v>
      </c>
      <c r="J53" s="2">
        <f t="shared" si="5"/>
        <v>255.5</v>
      </c>
    </row>
    <row r="54" spans="3:10" x14ac:dyDescent="0.25">
      <c r="C54">
        <f t="shared" si="0"/>
        <v>1250</v>
      </c>
      <c r="D54">
        <v>2.5</v>
      </c>
      <c r="E54">
        <f t="shared" si="1"/>
        <v>120.91736774663138</v>
      </c>
      <c r="F54">
        <f t="shared" si="2"/>
        <v>252.76425629073549</v>
      </c>
      <c r="H54" s="1">
        <f t="shared" si="3"/>
        <v>267.5</v>
      </c>
      <c r="I54" s="2">
        <f t="shared" si="4"/>
        <v>334375</v>
      </c>
      <c r="J54" s="2">
        <f t="shared" si="5"/>
        <v>255</v>
      </c>
    </row>
    <row r="55" spans="3:10" x14ac:dyDescent="0.25">
      <c r="C55">
        <f t="shared" si="0"/>
        <v>1275</v>
      </c>
      <c r="D55">
        <v>2.5499999999999998</v>
      </c>
      <c r="E55">
        <f t="shared" si="1"/>
        <v>134.53761246390229</v>
      </c>
      <c r="F55">
        <f t="shared" si="2"/>
        <v>292.73529077074028</v>
      </c>
      <c r="H55" s="1">
        <f t="shared" si="3"/>
        <v>267.25</v>
      </c>
      <c r="I55" s="2">
        <f t="shared" si="4"/>
        <v>340743.75</v>
      </c>
      <c r="J55" s="2">
        <f t="shared" si="5"/>
        <v>254.5</v>
      </c>
    </row>
    <row r="56" spans="3:10" x14ac:dyDescent="0.25">
      <c r="C56">
        <f t="shared" si="0"/>
        <v>1300</v>
      </c>
      <c r="D56">
        <v>2.6</v>
      </c>
      <c r="E56">
        <f t="shared" si="1"/>
        <v>150.26232255720157</v>
      </c>
      <c r="F56">
        <f t="shared" si="2"/>
        <v>336.99222657399258</v>
      </c>
      <c r="H56" s="1">
        <f t="shared" si="3"/>
        <v>267</v>
      </c>
      <c r="I56" s="2">
        <f t="shared" si="4"/>
        <v>347100</v>
      </c>
      <c r="J56" s="2">
        <f t="shared" si="5"/>
        <v>254</v>
      </c>
    </row>
    <row r="57" spans="3:10" x14ac:dyDescent="0.25">
      <c r="C57">
        <f t="shared" si="0"/>
        <v>1325</v>
      </c>
      <c r="D57">
        <v>2.65</v>
      </c>
      <c r="E57">
        <f t="shared" si="1"/>
        <v>168.31328581286402</v>
      </c>
      <c r="F57">
        <f t="shared" si="2"/>
        <v>385.83656265141684</v>
      </c>
      <c r="H57" s="1">
        <f t="shared" si="3"/>
        <v>266.75</v>
      </c>
      <c r="I57" s="2">
        <f t="shared" si="4"/>
        <v>353443.75</v>
      </c>
      <c r="J57" s="2">
        <f t="shared" si="5"/>
        <v>253.5</v>
      </c>
    </row>
    <row r="58" spans="3:10" x14ac:dyDescent="0.25">
      <c r="C58">
        <f t="shared" si="0"/>
        <v>1350</v>
      </c>
      <c r="D58">
        <v>2.7</v>
      </c>
      <c r="E58">
        <f t="shared" si="1"/>
        <v>188.92763387555993</v>
      </c>
      <c r="F58">
        <f t="shared" si="2"/>
        <v>439.58056248114752</v>
      </c>
      <c r="H58" s="1">
        <f t="shared" si="3"/>
        <v>266.5</v>
      </c>
      <c r="I58" s="2">
        <f t="shared" si="4"/>
        <v>359775</v>
      </c>
      <c r="J58" s="2">
        <f t="shared" si="5"/>
        <v>253</v>
      </c>
    </row>
    <row r="59" spans="3:10" x14ac:dyDescent="0.25">
      <c r="C59">
        <f t="shared" si="0"/>
        <v>1375</v>
      </c>
      <c r="D59">
        <v>2.75</v>
      </c>
      <c r="E59">
        <f t="shared" si="1"/>
        <v>212.35838177132894</v>
      </c>
      <c r="F59">
        <f t="shared" si="2"/>
        <v>498.54730763917479</v>
      </c>
      <c r="H59" s="1">
        <f t="shared" si="3"/>
        <v>266.25</v>
      </c>
      <c r="I59" s="2">
        <f t="shared" si="4"/>
        <v>366093.75</v>
      </c>
      <c r="J59" s="2">
        <f t="shared" si="5"/>
        <v>252.5</v>
      </c>
    </row>
    <row r="60" spans="3:10" x14ac:dyDescent="0.25">
      <c r="C60">
        <f t="shared" si="0"/>
        <v>1400</v>
      </c>
      <c r="D60">
        <v>2.8</v>
      </c>
      <c r="E60">
        <f t="shared" si="1"/>
        <v>238.87497037872308</v>
      </c>
      <c r="F60">
        <f t="shared" si="2"/>
        <v>563.07076242979474</v>
      </c>
      <c r="H60" s="1">
        <f t="shared" si="3"/>
        <v>266</v>
      </c>
      <c r="I60" s="2">
        <f t="shared" si="4"/>
        <v>372400</v>
      </c>
      <c r="J60" s="2">
        <f t="shared" si="5"/>
        <v>252</v>
      </c>
    </row>
    <row r="61" spans="3:10" x14ac:dyDescent="0.25">
      <c r="C61">
        <f t="shared" si="0"/>
        <v>1425</v>
      </c>
      <c r="D61">
        <v>2.85</v>
      </c>
      <c r="E61">
        <f t="shared" si="1"/>
        <v>268.76381244160143</v>
      </c>
      <c r="F61">
        <f t="shared" si="2"/>
        <v>633.49585117821687</v>
      </c>
      <c r="H61" s="1">
        <f t="shared" si="3"/>
        <v>265.75</v>
      </c>
      <c r="I61" s="2">
        <f t="shared" si="4"/>
        <v>378693.75</v>
      </c>
      <c r="J61" s="2">
        <f t="shared" si="5"/>
        <v>251.5</v>
      </c>
    </row>
    <row r="62" spans="3:10" x14ac:dyDescent="0.25">
      <c r="C62">
        <f t="shared" si="0"/>
        <v>1450</v>
      </c>
      <c r="D62">
        <v>2.9</v>
      </c>
      <c r="E62">
        <f t="shared" si="1"/>
        <v>302.32884279413759</v>
      </c>
      <c r="F62">
        <f t="shared" si="2"/>
        <v>710.17854966117341</v>
      </c>
      <c r="H62" s="1">
        <f t="shared" si="3"/>
        <v>265.5</v>
      </c>
      <c r="I62" s="2">
        <f t="shared" si="4"/>
        <v>384975</v>
      </c>
      <c r="J62" s="2">
        <f t="shared" si="5"/>
        <v>251</v>
      </c>
    </row>
    <row r="63" spans="3:10" x14ac:dyDescent="0.25">
      <c r="C63">
        <f t="shared" si="0"/>
        <v>1475</v>
      </c>
      <c r="D63">
        <v>2.95</v>
      </c>
      <c r="E63">
        <f t="shared" si="1"/>
        <v>339.89207353892749</v>
      </c>
      <c r="F63">
        <f t="shared" si="2"/>
        <v>793.4859920101195</v>
      </c>
      <c r="H63" s="1">
        <f t="shared" si="3"/>
        <v>265.25</v>
      </c>
      <c r="I63" s="2">
        <f t="shared" si="4"/>
        <v>391243.75</v>
      </c>
      <c r="J63" s="2">
        <f t="shared" si="5"/>
        <v>250.5</v>
      </c>
    </row>
    <row r="64" spans="3:10" x14ac:dyDescent="0.25">
      <c r="C64">
        <f t="shared" si="0"/>
        <v>1500</v>
      </c>
      <c r="D64">
        <v>3</v>
      </c>
      <c r="E64">
        <f t="shared" si="1"/>
        <v>381.79415498198927</v>
      </c>
      <c r="F64">
        <f t="shared" si="2"/>
        <v>883.79659426699266</v>
      </c>
      <c r="H64" s="1">
        <f t="shared" si="3"/>
        <v>265</v>
      </c>
      <c r="I64" s="2">
        <f t="shared" si="4"/>
        <v>397500</v>
      </c>
      <c r="J64" s="2">
        <f t="shared" si="5"/>
        <v>250</v>
      </c>
    </row>
    <row r="65" spans="3:10" x14ac:dyDescent="0.25">
      <c r="C65">
        <f t="shared" si="0"/>
        <v>1525</v>
      </c>
      <c r="D65">
        <v>3.05</v>
      </c>
      <c r="E65">
        <f t="shared" si="1"/>
        <v>428.39494318334562</v>
      </c>
      <c r="F65">
        <f t="shared" si="2"/>
        <v>981.50019560614794</v>
      </c>
      <c r="H65" s="1">
        <f t="shared" si="3"/>
        <v>264.75</v>
      </c>
      <c r="I65" s="2">
        <f t="shared" si="4"/>
        <v>403743.75</v>
      </c>
      <c r="J65" s="2">
        <f t="shared" si="5"/>
        <v>249.5</v>
      </c>
    </row>
    <row r="66" spans="3:10" x14ac:dyDescent="0.25">
      <c r="C66">
        <f t="shared" si="0"/>
        <v>1550</v>
      </c>
      <c r="D66">
        <v>3.1</v>
      </c>
      <c r="E66">
        <f t="shared" si="1"/>
        <v>480.07407502817523</v>
      </c>
      <c r="F66">
        <f t="shared" si="2"/>
        <v>1086.9982180595359</v>
      </c>
      <c r="H66" s="1">
        <f t="shared" si="3"/>
        <v>264.5</v>
      </c>
      <c r="I66" s="2">
        <f t="shared" si="4"/>
        <v>409975</v>
      </c>
      <c r="J66" s="2">
        <f t="shared" si="5"/>
        <v>249</v>
      </c>
    </row>
    <row r="67" spans="3:10" x14ac:dyDescent="0.25">
      <c r="C67">
        <f t="shared" si="0"/>
        <v>1575</v>
      </c>
      <c r="D67">
        <v>3.15</v>
      </c>
      <c r="E67">
        <f t="shared" si="1"/>
        <v>537.23155176078149</v>
      </c>
      <c r="F67">
        <f t="shared" si="2"/>
        <v>1200.7038453973314</v>
      </c>
      <c r="H67" s="1">
        <f t="shared" si="3"/>
        <v>264.25</v>
      </c>
      <c r="I67" s="2">
        <f t="shared" si="4"/>
        <v>416193.75</v>
      </c>
      <c r="J67" s="2">
        <f t="shared" si="5"/>
        <v>248.5</v>
      </c>
    </row>
    <row r="68" spans="3:10" x14ac:dyDescent="0.25">
      <c r="C68">
        <f t="shared" si="0"/>
        <v>1600</v>
      </c>
      <c r="D68">
        <v>3.2</v>
      </c>
      <c r="E68">
        <f t="shared" si="1"/>
        <v>600.28833195149548</v>
      </c>
      <c r="F68">
        <f t="shared" si="2"/>
        <v>1323.0422216248371</v>
      </c>
      <c r="H68" s="1">
        <f t="shared" si="3"/>
        <v>264</v>
      </c>
      <c r="I68" s="2">
        <f t="shared" si="4"/>
        <v>422400</v>
      </c>
      <c r="J68" s="2">
        <f t="shared" si="5"/>
        <v>248</v>
      </c>
    </row>
    <row r="69" spans="3:10" x14ac:dyDescent="0.25">
      <c r="C69">
        <f t="shared" ref="C69:C109" si="6">+(D69*500)</f>
        <v>1625</v>
      </c>
      <c r="D69">
        <v>3.25</v>
      </c>
      <c r="E69">
        <f t="shared" ref="E69:E109" si="7">(D69^6-$A$2*D69^4+$B$2*D69-$E$2*SIN($C$2*D69)+$D$2)</f>
        <v>669.68693488474685</v>
      </c>
      <c r="F69">
        <f t="shared" ref="F69:F109" si="8">6*D69^5-20*D69^3-15-20*COS(D69*2)</f>
        <v>1454.4506693604396</v>
      </c>
      <c r="H69" s="1">
        <f t="shared" ref="H69:H109" si="9">28*$E$2-C69/($A$2*20)</f>
        <v>263.75</v>
      </c>
      <c r="I69" s="2">
        <f t="shared" ref="I69:I109" si="10">280*C69-C69^2/100</f>
        <v>428593.75</v>
      </c>
      <c r="J69" s="2">
        <f t="shared" ref="J69:J109" si="11">280-C69/50</f>
        <v>247.5</v>
      </c>
    </row>
    <row r="70" spans="3:10" x14ac:dyDescent="0.25">
      <c r="C70">
        <f t="shared" si="6"/>
        <v>1650</v>
      </c>
      <c r="D70">
        <v>3.3</v>
      </c>
      <c r="E70">
        <f t="shared" si="7"/>
        <v>745.89205536486588</v>
      </c>
      <c r="F70">
        <f t="shared" si="8"/>
        <v>1595.378928160829</v>
      </c>
      <c r="H70" s="1">
        <f t="shared" si="9"/>
        <v>263.5</v>
      </c>
      <c r="I70" s="2">
        <f t="shared" si="10"/>
        <v>434775</v>
      </c>
      <c r="J70" s="2">
        <f t="shared" si="11"/>
        <v>247</v>
      </c>
    </row>
    <row r="71" spans="3:10" x14ac:dyDescent="0.25">
      <c r="C71">
        <f t="shared" si="6"/>
        <v>1675</v>
      </c>
      <c r="D71">
        <v>3.35</v>
      </c>
      <c r="E71">
        <f t="shared" si="7"/>
        <v>829.39119093445913</v>
      </c>
      <c r="F71">
        <f t="shared" si="8"/>
        <v>1746.2894126602937</v>
      </c>
      <c r="H71" s="1">
        <f t="shared" si="9"/>
        <v>263.25</v>
      </c>
      <c r="I71" s="2">
        <f t="shared" si="10"/>
        <v>440943.75</v>
      </c>
      <c r="J71" s="2">
        <f t="shared" si="11"/>
        <v>246.5</v>
      </c>
    </row>
    <row r="72" spans="3:10" x14ac:dyDescent="0.25">
      <c r="C72">
        <f t="shared" si="6"/>
        <v>1700</v>
      </c>
      <c r="D72">
        <v>3.4</v>
      </c>
      <c r="E72">
        <f t="shared" si="7"/>
        <v>920.69528248861354</v>
      </c>
      <c r="F72">
        <f t="shared" si="8"/>
        <v>1907.657490193003</v>
      </c>
      <c r="H72" s="1">
        <f t="shared" si="9"/>
        <v>263</v>
      </c>
      <c r="I72" s="2">
        <f t="shared" si="10"/>
        <v>447100</v>
      </c>
      <c r="J72" s="2">
        <f t="shared" si="11"/>
        <v>246</v>
      </c>
    </row>
    <row r="73" spans="3:10" x14ac:dyDescent="0.25">
      <c r="C73">
        <f t="shared" si="6"/>
        <v>1725</v>
      </c>
      <c r="D73">
        <v>3.45</v>
      </c>
      <c r="E73">
        <f t="shared" si="7"/>
        <v>1020.3393692467436</v>
      </c>
      <c r="F73">
        <f t="shared" si="8"/>
        <v>2079.9717773724938</v>
      </c>
      <c r="H73" s="1">
        <f t="shared" si="9"/>
        <v>262.75</v>
      </c>
      <c r="I73" s="2">
        <f t="shared" si="10"/>
        <v>453243.75</v>
      </c>
      <c r="J73" s="2">
        <f t="shared" si="11"/>
        <v>245.5</v>
      </c>
    </row>
    <row r="74" spans="3:10" x14ac:dyDescent="0.25">
      <c r="C74">
        <f t="shared" si="6"/>
        <v>1750</v>
      </c>
      <c r="D74">
        <v>3.5</v>
      </c>
      <c r="E74">
        <f t="shared" si="7"/>
        <v>1128.883259012812</v>
      </c>
      <c r="F74">
        <f t="shared" si="8"/>
        <v>2263.734454913134</v>
      </c>
      <c r="H74" s="1">
        <f t="shared" si="9"/>
        <v>262.5</v>
      </c>
      <c r="I74" s="2">
        <f t="shared" si="10"/>
        <v>459375</v>
      </c>
      <c r="J74" s="2">
        <f t="shared" si="11"/>
        <v>245</v>
      </c>
    </row>
    <row r="75" spans="3:10" x14ac:dyDescent="0.25">
      <c r="C75">
        <f t="shared" si="6"/>
        <v>1775</v>
      </c>
      <c r="D75">
        <v>3.55</v>
      </c>
      <c r="E75">
        <f t="shared" si="7"/>
        <v>1246.9122146143661</v>
      </c>
      <c r="F75">
        <f t="shared" si="8"/>
        <v>2459.4615997961432</v>
      </c>
      <c r="H75" s="1">
        <f t="shared" si="9"/>
        <v>262.25</v>
      </c>
      <c r="I75" s="2">
        <f t="shared" si="10"/>
        <v>465493.75</v>
      </c>
      <c r="J75" s="2">
        <f t="shared" si="11"/>
        <v>244.5</v>
      </c>
    </row>
    <row r="76" spans="3:10" x14ac:dyDescent="0.25">
      <c r="C76">
        <f t="shared" si="6"/>
        <v>1800</v>
      </c>
      <c r="D76">
        <v>3.6</v>
      </c>
      <c r="E76">
        <f t="shared" si="7"/>
        <v>1375.037657361509</v>
      </c>
      <c r="F76">
        <f t="shared" si="8"/>
        <v>2667.6835337093557</v>
      </c>
      <c r="H76" s="1">
        <f t="shared" si="9"/>
        <v>262</v>
      </c>
      <c r="I76" s="2">
        <f t="shared" si="10"/>
        <v>471600</v>
      </c>
      <c r="J76" s="2">
        <f t="shared" si="11"/>
        <v>244</v>
      </c>
    </row>
    <row r="77" spans="3:10" x14ac:dyDescent="0.25">
      <c r="C77">
        <f t="shared" si="6"/>
        <v>1825</v>
      </c>
      <c r="D77">
        <v>3.65</v>
      </c>
      <c r="E77">
        <f t="shared" si="7"/>
        <v>1513.8978883093394</v>
      </c>
      <c r="F77">
        <f t="shared" si="8"/>
        <v>2888.9451865273777</v>
      </c>
      <c r="H77" s="1">
        <f t="shared" si="9"/>
        <v>261.75</v>
      </c>
      <c r="I77" s="2">
        <f t="shared" si="10"/>
        <v>477693.75</v>
      </c>
      <c r="J77" s="2">
        <f t="shared" si="11"/>
        <v>243.5</v>
      </c>
    </row>
    <row r="78" spans="3:10" x14ac:dyDescent="0.25">
      <c r="C78">
        <f t="shared" si="6"/>
        <v>1850</v>
      </c>
      <c r="D78">
        <v>3.7</v>
      </c>
      <c r="E78">
        <f t="shared" si="7"/>
        <v>1664.1588280418846</v>
      </c>
      <c r="F78">
        <f t="shared" si="8"/>
        <v>3123.8064734485129</v>
      </c>
      <c r="H78" s="1">
        <f t="shared" si="9"/>
        <v>261.5</v>
      </c>
      <c r="I78" s="2">
        <f t="shared" si="10"/>
        <v>483775</v>
      </c>
      <c r="J78" s="2">
        <f t="shared" si="11"/>
        <v>243</v>
      </c>
    </row>
    <row r="79" spans="3:10" x14ac:dyDescent="0.25">
      <c r="C79">
        <f t="shared" si="6"/>
        <v>1875</v>
      </c>
      <c r="D79">
        <v>3.75</v>
      </c>
      <c r="E79">
        <f t="shared" si="7"/>
        <v>1826.5147756228776</v>
      </c>
      <c r="F79">
        <f t="shared" si="8"/>
        <v>3372.8426842682993</v>
      </c>
      <c r="H79" s="1">
        <f t="shared" si="9"/>
        <v>261.25</v>
      </c>
      <c r="I79" s="2">
        <f t="shared" si="10"/>
        <v>489843.75</v>
      </c>
      <c r="J79" s="2">
        <f t="shared" si="11"/>
        <v>242.5</v>
      </c>
    </row>
    <row r="80" spans="3:10" x14ac:dyDescent="0.25">
      <c r="C80">
        <f t="shared" si="6"/>
        <v>1900</v>
      </c>
      <c r="D80">
        <v>3.8</v>
      </c>
      <c r="E80">
        <f t="shared" si="7"/>
        <v>2001.6891872796848</v>
      </c>
      <c r="F80">
        <f t="shared" si="8"/>
        <v>3636.6448831483558</v>
      </c>
      <c r="H80" s="1">
        <f t="shared" si="9"/>
        <v>261</v>
      </c>
      <c r="I80" s="2">
        <f t="shared" si="10"/>
        <v>495900</v>
      </c>
      <c r="J80" s="2">
        <f t="shared" si="11"/>
        <v>242</v>
      </c>
    </row>
    <row r="81" spans="3:10" x14ac:dyDescent="0.25">
      <c r="C81">
        <f t="shared" si="6"/>
        <v>1925</v>
      </c>
      <c r="D81">
        <v>3.85</v>
      </c>
      <c r="E81">
        <f t="shared" si="7"/>
        <v>2190.4354753018556</v>
      </c>
      <c r="F81">
        <f t="shared" si="8"/>
        <v>3915.8203171342439</v>
      </c>
      <c r="H81" s="1">
        <f t="shared" si="9"/>
        <v>260.75</v>
      </c>
      <c r="I81" s="2">
        <f t="shared" si="10"/>
        <v>501943.75</v>
      </c>
      <c r="J81" s="2">
        <f t="shared" si="11"/>
        <v>241.5</v>
      </c>
    </row>
    <row r="82" spans="3:10" x14ac:dyDescent="0.25">
      <c r="C82">
        <f t="shared" si="6"/>
        <v>1950</v>
      </c>
      <c r="D82">
        <v>3.9</v>
      </c>
      <c r="E82">
        <f t="shared" si="7"/>
        <v>2393.5378275462535</v>
      </c>
      <c r="F82">
        <f t="shared" si="8"/>
        <v>4210.9928315887455</v>
      </c>
      <c r="H82" s="1">
        <f t="shared" si="9"/>
        <v>260.5</v>
      </c>
      <c r="I82" s="2">
        <f t="shared" si="10"/>
        <v>507975</v>
      </c>
      <c r="J82" s="2">
        <f t="shared" si="11"/>
        <v>241</v>
      </c>
    </row>
    <row r="83" spans="3:10" x14ac:dyDescent="0.25">
      <c r="C83">
        <f t="shared" si="6"/>
        <v>1975</v>
      </c>
      <c r="D83">
        <v>3.95</v>
      </c>
      <c r="E83">
        <f t="shared" si="7"/>
        <v>2611.8120478472279</v>
      </c>
      <c r="F83">
        <f t="shared" si="8"/>
        <v>4522.8032906377921</v>
      </c>
      <c r="H83" s="1">
        <f t="shared" si="9"/>
        <v>260.25</v>
      </c>
      <c r="I83" s="2">
        <f t="shared" si="10"/>
        <v>513993.75</v>
      </c>
      <c r="J83" s="2">
        <f t="shared" si="11"/>
        <v>240.5</v>
      </c>
    </row>
    <row r="84" spans="3:10" x14ac:dyDescent="0.25">
      <c r="C84">
        <f t="shared" si="6"/>
        <v>2000</v>
      </c>
      <c r="D84">
        <v>4</v>
      </c>
      <c r="E84">
        <f t="shared" si="7"/>
        <v>2846.106417533766</v>
      </c>
      <c r="F84">
        <f t="shared" si="8"/>
        <v>4851.9100006761719</v>
      </c>
      <c r="H84" s="1">
        <f t="shared" si="9"/>
        <v>260</v>
      </c>
      <c r="I84" s="2">
        <f t="shared" si="10"/>
        <v>520000</v>
      </c>
      <c r="J84" s="2">
        <f t="shared" si="11"/>
        <v>240</v>
      </c>
    </row>
    <row r="85" spans="3:10" x14ac:dyDescent="0.25">
      <c r="C85">
        <f t="shared" si="6"/>
        <v>2025</v>
      </c>
      <c r="D85">
        <v>4.05</v>
      </c>
      <c r="E85">
        <f t="shared" si="7"/>
        <v>3097.3025781571737</v>
      </c>
      <c r="F85">
        <f t="shared" si="8"/>
        <v>5198.9891349497138</v>
      </c>
      <c r="H85" s="1">
        <f t="shared" si="9"/>
        <v>259.75</v>
      </c>
      <c r="I85" s="2">
        <f t="shared" si="10"/>
        <v>525993.75</v>
      </c>
      <c r="J85" s="2">
        <f t="shared" si="11"/>
        <v>239.5</v>
      </c>
    </row>
    <row r="86" spans="3:10" x14ac:dyDescent="0.25">
      <c r="C86">
        <f t="shared" si="6"/>
        <v>2050</v>
      </c>
      <c r="D86">
        <v>4.0999999999999996</v>
      </c>
      <c r="E86">
        <f t="shared" si="7"/>
        <v>3366.3164354332007</v>
      </c>
      <c r="F86">
        <f t="shared" si="8"/>
        <v>5564.7351572196749</v>
      </c>
      <c r="H86" s="1">
        <f t="shared" si="9"/>
        <v>259.5</v>
      </c>
      <c r="I86" s="2">
        <f t="shared" si="10"/>
        <v>531975</v>
      </c>
      <c r="J86" s="2">
        <f t="shared" si="11"/>
        <v>239</v>
      </c>
    </row>
    <row r="87" spans="3:10" x14ac:dyDescent="0.25">
      <c r="C87">
        <f t="shared" si="6"/>
        <v>2075</v>
      </c>
      <c r="D87">
        <v>4.1500000000000004</v>
      </c>
      <c r="E87">
        <f t="shared" si="7"/>
        <v>3654.0990843030645</v>
      </c>
      <c r="F87">
        <f t="shared" si="8"/>
        <v>5949.8612425244155</v>
      </c>
      <c r="H87" s="1">
        <f t="shared" si="9"/>
        <v>259.25</v>
      </c>
      <c r="I87" s="2">
        <f t="shared" si="10"/>
        <v>537943.75</v>
      </c>
      <c r="J87" s="2">
        <f t="shared" si="11"/>
        <v>238.5</v>
      </c>
    </row>
    <row r="88" spans="3:10" x14ac:dyDescent="0.25">
      <c r="C88">
        <f t="shared" si="6"/>
        <v>2100</v>
      </c>
      <c r="D88">
        <v>4.2</v>
      </c>
      <c r="E88">
        <f t="shared" si="7"/>
        <v>3961.637754919117</v>
      </c>
      <c r="F88">
        <f t="shared" si="8"/>
        <v>6355.0996930823339</v>
      </c>
      <c r="H88" s="1">
        <f t="shared" si="9"/>
        <v>259</v>
      </c>
      <c r="I88" s="2">
        <f t="shared" si="10"/>
        <v>543900</v>
      </c>
      <c r="J88" s="2">
        <f t="shared" si="11"/>
        <v>238</v>
      </c>
    </row>
    <row r="89" spans="3:10" x14ac:dyDescent="0.25">
      <c r="C89">
        <f t="shared" si="6"/>
        <v>2125</v>
      </c>
      <c r="D89">
        <v>4.25</v>
      </c>
      <c r="E89">
        <f t="shared" si="7"/>
        <v>4289.9567792643902</v>
      </c>
      <c r="F89">
        <f t="shared" si="8"/>
        <v>6781.2023474286962</v>
      </c>
      <c r="H89" s="1">
        <f t="shared" si="9"/>
        <v>258.75</v>
      </c>
      <c r="I89" s="2">
        <f t="shared" si="10"/>
        <v>549843.75</v>
      </c>
      <c r="J89" s="2">
        <f t="shared" si="11"/>
        <v>237.5</v>
      </c>
    </row>
    <row r="90" spans="3:10" x14ac:dyDescent="0.25">
      <c r="C90">
        <f t="shared" si="6"/>
        <v>2150</v>
      </c>
      <c r="D90">
        <v>4.3</v>
      </c>
      <c r="E90">
        <f t="shared" si="7"/>
        <v>4640.1185780212581</v>
      </c>
      <c r="F90">
        <f t="shared" si="8"/>
        <v>7228.9409809464005</v>
      </c>
      <c r="H90" s="1">
        <f t="shared" si="9"/>
        <v>258.5</v>
      </c>
      <c r="I90" s="2">
        <f t="shared" si="10"/>
        <v>555775</v>
      </c>
      <c r="J90" s="2">
        <f t="shared" si="11"/>
        <v>237</v>
      </c>
    </row>
    <row r="91" spans="3:10" x14ac:dyDescent="0.25">
      <c r="C91">
        <f t="shared" si="6"/>
        <v>2175</v>
      </c>
      <c r="D91">
        <v>4.3499999999999996</v>
      </c>
      <c r="E91">
        <f t="shared" si="7"/>
        <v>5013.2246672147985</v>
      </c>
      <c r="F91">
        <f t="shared" si="8"/>
        <v>7699.1076960369437</v>
      </c>
      <c r="H91" s="1">
        <f t="shared" si="9"/>
        <v>258.25</v>
      </c>
      <c r="I91" s="2">
        <f t="shared" si="10"/>
        <v>561693.75</v>
      </c>
      <c r="J91" s="2">
        <f t="shared" si="11"/>
        <v>236.5</v>
      </c>
    </row>
    <row r="92" spans="3:10" x14ac:dyDescent="0.25">
      <c r="C92">
        <f t="shared" si="6"/>
        <v>2200</v>
      </c>
      <c r="D92">
        <v>4.4000000000000004</v>
      </c>
      <c r="E92">
        <f t="shared" si="7"/>
        <v>5410.416684071085</v>
      </c>
      <c r="F92">
        <f t="shared" si="8"/>
        <v>8192.5153002812367</v>
      </c>
      <c r="H92" s="1">
        <f t="shared" si="9"/>
        <v>258</v>
      </c>
      <c r="I92" s="2">
        <f t="shared" si="10"/>
        <v>567600</v>
      </c>
      <c r="J92" s="2">
        <f t="shared" si="11"/>
        <v>236</v>
      </c>
    </row>
    <row r="93" spans="3:10" x14ac:dyDescent="0.25">
      <c r="C93">
        <f t="shared" si="6"/>
        <v>2225</v>
      </c>
      <c r="D93">
        <v>4.45</v>
      </c>
      <c r="E93">
        <f t="shared" si="7"/>
        <v>5832.8774314510483</v>
      </c>
      <c r="F93">
        <f t="shared" si="8"/>
        <v>8709.9976710598239</v>
      </c>
      <c r="H93" s="1">
        <f t="shared" si="9"/>
        <v>257.75</v>
      </c>
      <c r="I93" s="2">
        <f t="shared" si="10"/>
        <v>573493.75</v>
      </c>
      <c r="J93" s="2">
        <f t="shared" si="11"/>
        <v>235.5</v>
      </c>
    </row>
    <row r="94" spans="3:10" x14ac:dyDescent="0.25">
      <c r="C94">
        <f t="shared" si="6"/>
        <v>2250</v>
      </c>
      <c r="D94">
        <v>4.5</v>
      </c>
      <c r="E94">
        <f t="shared" si="7"/>
        <v>6281.8319401475828</v>
      </c>
      <c r="F94">
        <f t="shared" si="8"/>
        <v>9252.4101052376936</v>
      </c>
      <c r="H94" s="1">
        <f t="shared" si="9"/>
        <v>257.5</v>
      </c>
      <c r="I94" s="2">
        <f t="shared" si="10"/>
        <v>579375</v>
      </c>
      <c r="J94" s="2">
        <f t="shared" si="11"/>
        <v>235</v>
      </c>
    </row>
    <row r="95" spans="3:10" x14ac:dyDescent="0.25">
      <c r="C95">
        <f t="shared" si="6"/>
        <v>2275</v>
      </c>
      <c r="D95">
        <v>4.55</v>
      </c>
      <c r="E95">
        <f t="shared" si="7"/>
        <v>6758.5485482671293</v>
      </c>
      <c r="F95">
        <f t="shared" si="8"/>
        <v>9820.6296526676197</v>
      </c>
      <c r="H95" s="1">
        <f t="shared" si="9"/>
        <v>257.25</v>
      </c>
      <c r="I95" s="2">
        <f t="shared" si="10"/>
        <v>585243.75</v>
      </c>
      <c r="J95" s="2">
        <f t="shared" si="11"/>
        <v>234.5</v>
      </c>
    </row>
    <row r="96" spans="3:10" x14ac:dyDescent="0.25">
      <c r="C96">
        <f t="shared" si="6"/>
        <v>2300</v>
      </c>
      <c r="D96">
        <v>4.5999999999999996</v>
      </c>
      <c r="E96">
        <f t="shared" si="7"/>
        <v>7264.3399968589947</v>
      </c>
      <c r="F96">
        <f t="shared" si="8"/>
        <v>10415.555432428078</v>
      </c>
      <c r="H96" s="1">
        <f t="shared" si="9"/>
        <v>257</v>
      </c>
      <c r="I96" s="2">
        <f t="shared" si="10"/>
        <v>591100</v>
      </c>
      <c r="J96" s="2">
        <f t="shared" si="11"/>
        <v>234</v>
      </c>
    </row>
    <row r="97" spans="3:10" x14ac:dyDescent="0.25">
      <c r="C97">
        <f t="shared" si="6"/>
        <v>2325</v>
      </c>
      <c r="D97">
        <v>4.6500000000000004</v>
      </c>
      <c r="E97">
        <f t="shared" si="7"/>
        <v>7800.5645409055578</v>
      </c>
      <c r="F97">
        <f t="shared" si="8"/>
        <v>11038.108930884056</v>
      </c>
      <c r="H97" s="1">
        <f t="shared" si="9"/>
        <v>256.75</v>
      </c>
      <c r="I97" s="2">
        <f t="shared" si="10"/>
        <v>596943.75</v>
      </c>
      <c r="J97" s="2">
        <f t="shared" si="11"/>
        <v>233.5</v>
      </c>
    </row>
    <row r="98" spans="3:10" x14ac:dyDescent="0.25">
      <c r="C98">
        <f t="shared" si="6"/>
        <v>2350</v>
      </c>
      <c r="D98">
        <v>4.7</v>
      </c>
      <c r="E98">
        <f t="shared" si="7"/>
        <v>8368.6270747454728</v>
      </c>
      <c r="F98">
        <f t="shared" si="8"/>
        <v>11689.234280840708</v>
      </c>
      <c r="H98" s="1">
        <f t="shared" si="9"/>
        <v>256.5</v>
      </c>
      <c r="I98" s="2">
        <f t="shared" si="10"/>
        <v>602775</v>
      </c>
      <c r="J98" s="2">
        <f t="shared" si="11"/>
        <v>233</v>
      </c>
    </row>
    <row r="99" spans="3:10" x14ac:dyDescent="0.25">
      <c r="C99">
        <f t="shared" si="6"/>
        <v>2375</v>
      </c>
      <c r="D99">
        <v>4.75</v>
      </c>
      <c r="E99">
        <f t="shared" si="7"/>
        <v>8969.9802709702435</v>
      </c>
      <c r="F99">
        <f t="shared" si="8"/>
        <v>12369.898521248928</v>
      </c>
      <c r="H99" s="1">
        <f t="shared" si="9"/>
        <v>256.25</v>
      </c>
      <c r="I99" s="2">
        <f t="shared" si="10"/>
        <v>608593.75</v>
      </c>
      <c r="J99" s="2">
        <f t="shared" si="11"/>
        <v>232.5</v>
      </c>
    </row>
    <row r="100" spans="3:10" x14ac:dyDescent="0.25">
      <c r="C100">
        <f t="shared" si="6"/>
        <v>2400</v>
      </c>
      <c r="D100">
        <v>4.8</v>
      </c>
      <c r="E100">
        <f t="shared" si="7"/>
        <v>9606.125731812228</v>
      </c>
      <c r="F100">
        <f t="shared" si="8"/>
        <v>13081.091837115882</v>
      </c>
      <c r="H100" s="1">
        <f t="shared" si="9"/>
        <v>256</v>
      </c>
      <c r="I100" s="2">
        <f t="shared" si="10"/>
        <v>614400</v>
      </c>
      <c r="J100" s="2">
        <f t="shared" si="11"/>
        <v>232</v>
      </c>
    </row>
    <row r="101" spans="3:10" x14ac:dyDescent="0.25">
      <c r="C101">
        <f t="shared" si="6"/>
        <v>2425</v>
      </c>
      <c r="D101">
        <v>4.8499999999999996</v>
      </c>
      <c r="E101">
        <f t="shared" si="7"/>
        <v>10278.615152029732</v>
      </c>
      <c r="F101">
        <f t="shared" si="8"/>
        <v>13823.82777947162</v>
      </c>
      <c r="H101" s="1">
        <f t="shared" si="9"/>
        <v>255.75</v>
      </c>
      <c r="I101" s="2">
        <f t="shared" si="10"/>
        <v>620193.75</v>
      </c>
      <c r="J101" s="2">
        <f t="shared" si="11"/>
        <v>231.5</v>
      </c>
    </row>
    <row r="102" spans="3:10" x14ac:dyDescent="0.25">
      <c r="C102">
        <f t="shared" si="6"/>
        <v>2450</v>
      </c>
      <c r="D102">
        <v>4.9000000000000004</v>
      </c>
      <c r="E102">
        <f t="shared" si="7"/>
        <v>10989.051492292527</v>
      </c>
      <c r="F102">
        <f t="shared" si="8"/>
        <v>14599.143465442105</v>
      </c>
      <c r="H102" s="1">
        <f t="shared" si="9"/>
        <v>255.5</v>
      </c>
      <c r="I102" s="2">
        <f t="shared" si="10"/>
        <v>625975</v>
      </c>
      <c r="J102" s="2">
        <f t="shared" si="11"/>
        <v>231</v>
      </c>
    </row>
    <row r="103" spans="3:10" x14ac:dyDescent="0.25">
      <c r="C103">
        <f t="shared" si="6"/>
        <v>2475</v>
      </c>
      <c r="D103">
        <v>4.95</v>
      </c>
      <c r="E103">
        <f t="shared" si="7"/>
        <v>11739.090162078381</v>
      </c>
      <c r="F103">
        <f t="shared" si="8"/>
        <v>15408.099758677507</v>
      </c>
      <c r="H103" s="1">
        <f t="shared" si="9"/>
        <v>255.25</v>
      </c>
      <c r="I103" s="2">
        <f t="shared" si="10"/>
        <v>631743.75</v>
      </c>
      <c r="J103" s="2">
        <f t="shared" si="11"/>
        <v>230.5</v>
      </c>
    </row>
    <row r="104" spans="3:10" x14ac:dyDescent="0.25">
      <c r="C104">
        <f t="shared" si="6"/>
        <v>2500</v>
      </c>
      <c r="D104">
        <v>5</v>
      </c>
      <c r="E104">
        <f t="shared" si="7"/>
        <v>12530.440211108893</v>
      </c>
      <c r="F104">
        <f t="shared" si="8"/>
        <v>16251.781430581528</v>
      </c>
      <c r="H104" s="1">
        <f t="shared" si="9"/>
        <v>255</v>
      </c>
      <c r="I104" s="2">
        <f t="shared" si="10"/>
        <v>637500</v>
      </c>
      <c r="J104" s="2">
        <f t="shared" si="11"/>
        <v>230</v>
      </c>
    </row>
    <row r="105" spans="3:10" x14ac:dyDescent="0.25">
      <c r="C105">
        <f t="shared" si="6"/>
        <v>2525</v>
      </c>
      <c r="D105">
        <v>5.05</v>
      </c>
      <c r="E105">
        <f t="shared" si="7"/>
        <v>13364.865528379552</v>
      </c>
      <c r="F105">
        <f t="shared" si="8"/>
        <v>17131.297302978383</v>
      </c>
      <c r="H105" s="1">
        <f t="shared" si="9"/>
        <v>254.75</v>
      </c>
      <c r="I105" s="2">
        <f t="shared" si="10"/>
        <v>643243.75</v>
      </c>
      <c r="J105" s="2">
        <f t="shared" si="11"/>
        <v>229.5</v>
      </c>
    </row>
    <row r="106" spans="3:10" x14ac:dyDescent="0.25">
      <c r="C106">
        <f t="shared" si="6"/>
        <v>2550</v>
      </c>
      <c r="D106">
        <v>5.0999999999999996</v>
      </c>
      <c r="E106">
        <f t="shared" si="7"/>
        <v>14244.186047875932</v>
      </c>
      <c r="F106">
        <f t="shared" si="8"/>
        <v>18047.780373040539</v>
      </c>
      <c r="H106" s="1">
        <f t="shared" si="9"/>
        <v>254.5</v>
      </c>
      <c r="I106" s="2">
        <f t="shared" si="10"/>
        <v>648975</v>
      </c>
      <c r="J106" s="2">
        <f t="shared" si="11"/>
        <v>229</v>
      </c>
    </row>
    <row r="107" spans="3:10" x14ac:dyDescent="0.25">
      <c r="C107">
        <f t="shared" si="6"/>
        <v>2575</v>
      </c>
      <c r="D107">
        <v>5.15</v>
      </c>
      <c r="E107">
        <f t="shared" si="7"/>
        <v>15170.278960113268</v>
      </c>
      <c r="F107">
        <f t="shared" si="8"/>
        <v>19002.387921476911</v>
      </c>
      <c r="H107" s="1">
        <f t="shared" si="9"/>
        <v>254.25</v>
      </c>
      <c r="I107" s="2">
        <f t="shared" si="10"/>
        <v>654693.75</v>
      </c>
      <c r="J107" s="2">
        <f t="shared" si="11"/>
        <v>228.5</v>
      </c>
    </row>
    <row r="108" spans="3:10" x14ac:dyDescent="0.25">
      <c r="C108">
        <f t="shared" si="6"/>
        <v>2600</v>
      </c>
      <c r="D108">
        <v>5.2</v>
      </c>
      <c r="E108">
        <f t="shared" si="7"/>
        <v>16145.079928690862</v>
      </c>
      <c r="F108">
        <f t="shared" si="8"/>
        <v>19996.301605148554</v>
      </c>
      <c r="H108" s="1">
        <f t="shared" si="9"/>
        <v>254</v>
      </c>
      <c r="I108" s="2">
        <f t="shared" si="10"/>
        <v>660400</v>
      </c>
      <c r="J108" s="2">
        <f t="shared" si="11"/>
        <v>228</v>
      </c>
    </row>
    <row r="109" spans="3:10" x14ac:dyDescent="0.25">
      <c r="C109">
        <f t="shared" si="6"/>
        <v>2625</v>
      </c>
      <c r="D109">
        <v>5.25</v>
      </c>
      <c r="E109">
        <f t="shared" si="7"/>
        <v>17170.584311115341</v>
      </c>
      <c r="F109">
        <f t="shared" si="8"/>
        <v>21030.727535434919</v>
      </c>
      <c r="H109" s="1">
        <f t="shared" si="9"/>
        <v>253.75</v>
      </c>
      <c r="I109" s="2">
        <f t="shared" si="10"/>
        <v>666093.75</v>
      </c>
      <c r="J109" s="2">
        <f t="shared" si="11"/>
        <v>227.5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topLeftCell="A37" workbookViewId="0">
      <selection activeCell="M36" sqref="M36"/>
    </sheetView>
  </sheetViews>
  <sheetFormatPr defaultRowHeight="15" x14ac:dyDescent="0.25"/>
  <sheetData>
    <row r="2" spans="2:7" s="17" customFormat="1" ht="18.75" x14ac:dyDescent="0.3">
      <c r="B2" s="18" t="s">
        <v>23</v>
      </c>
    </row>
    <row r="3" spans="2:7" s="17" customFormat="1" ht="18.75" x14ac:dyDescent="0.3">
      <c r="B3" s="18" t="s">
        <v>24</v>
      </c>
    </row>
    <row r="4" spans="2:7" s="17" customFormat="1" ht="18.75" x14ac:dyDescent="0.3">
      <c r="B4" s="18" t="s">
        <v>25</v>
      </c>
    </row>
    <row r="5" spans="2:7" s="17" customFormat="1" ht="18.75" x14ac:dyDescent="0.3">
      <c r="B5" s="18" t="s">
        <v>26</v>
      </c>
    </row>
    <row r="6" spans="2:7" s="17" customFormat="1" ht="18.75" x14ac:dyDescent="0.3">
      <c r="B6" s="18" t="s">
        <v>27</v>
      </c>
    </row>
    <row r="7" spans="2:7" s="17" customFormat="1" ht="18.75" x14ac:dyDescent="0.3">
      <c r="B7" s="18" t="s">
        <v>28</v>
      </c>
    </row>
    <row r="8" spans="2:7" s="17" customFormat="1" ht="18.75" x14ac:dyDescent="0.3">
      <c r="B8" s="18" t="s">
        <v>29</v>
      </c>
    </row>
    <row r="10" spans="2:7" ht="18.75" x14ac:dyDescent="0.3">
      <c r="D10" t="s">
        <v>36</v>
      </c>
      <c r="E10" s="17">
        <v>6000</v>
      </c>
    </row>
    <row r="12" spans="2:7" ht="18.75" x14ac:dyDescent="0.3">
      <c r="B12" s="18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</row>
    <row r="13" spans="2:7" x14ac:dyDescent="0.25">
      <c r="B13">
        <v>0</v>
      </c>
      <c r="C13">
        <f t="shared" ref="C13:C63" si="0">3440/4-2*B13</f>
        <v>860</v>
      </c>
      <c r="D13" s="1">
        <f t="shared" ref="D13:D63" si="1">2880/8-0.75*B13</f>
        <v>360</v>
      </c>
      <c r="E13" s="1">
        <f t="shared" ref="E13:E63" si="2">2760/6-4/6*B13</f>
        <v>460</v>
      </c>
      <c r="F13" s="1">
        <f t="shared" ref="F13:F44" si="3">$E$10/16-14/16*B13</f>
        <v>375</v>
      </c>
      <c r="G13">
        <v>420</v>
      </c>
    </row>
    <row r="14" spans="2:7" x14ac:dyDescent="0.25">
      <c r="B14">
        <v>10</v>
      </c>
      <c r="C14">
        <f t="shared" si="0"/>
        <v>840</v>
      </c>
      <c r="D14" s="1">
        <f t="shared" si="1"/>
        <v>352.5</v>
      </c>
      <c r="E14" s="1">
        <f t="shared" si="2"/>
        <v>453.33333333333331</v>
      </c>
      <c r="F14" s="1">
        <f t="shared" si="3"/>
        <v>366.25</v>
      </c>
      <c r="G14">
        <v>420</v>
      </c>
    </row>
    <row r="15" spans="2:7" x14ac:dyDescent="0.25">
      <c r="B15">
        <v>20</v>
      </c>
      <c r="C15">
        <f t="shared" si="0"/>
        <v>820</v>
      </c>
      <c r="D15" s="1">
        <f t="shared" si="1"/>
        <v>345</v>
      </c>
      <c r="E15" s="1">
        <f t="shared" si="2"/>
        <v>446.66666666666669</v>
      </c>
      <c r="F15" s="1">
        <f t="shared" si="3"/>
        <v>357.5</v>
      </c>
      <c r="G15">
        <v>420</v>
      </c>
    </row>
    <row r="16" spans="2:7" x14ac:dyDescent="0.25">
      <c r="B16">
        <v>30</v>
      </c>
      <c r="C16">
        <f t="shared" si="0"/>
        <v>800</v>
      </c>
      <c r="D16" s="1">
        <f t="shared" si="1"/>
        <v>337.5</v>
      </c>
      <c r="E16" s="1">
        <f t="shared" si="2"/>
        <v>440</v>
      </c>
      <c r="F16" s="1">
        <f t="shared" si="3"/>
        <v>348.75</v>
      </c>
      <c r="G16">
        <v>420</v>
      </c>
    </row>
    <row r="17" spans="2:16" x14ac:dyDescent="0.25">
      <c r="B17">
        <v>40</v>
      </c>
      <c r="C17">
        <f t="shared" si="0"/>
        <v>780</v>
      </c>
      <c r="D17" s="1">
        <f t="shared" si="1"/>
        <v>330</v>
      </c>
      <c r="E17" s="1">
        <f t="shared" si="2"/>
        <v>433.33333333333331</v>
      </c>
      <c r="F17" s="1">
        <f t="shared" si="3"/>
        <v>340</v>
      </c>
      <c r="G17">
        <v>420</v>
      </c>
    </row>
    <row r="18" spans="2:16" x14ac:dyDescent="0.25">
      <c r="B18">
        <v>50</v>
      </c>
      <c r="C18">
        <f t="shared" si="0"/>
        <v>760</v>
      </c>
      <c r="D18" s="1">
        <f t="shared" si="1"/>
        <v>322.5</v>
      </c>
      <c r="E18" s="1">
        <f t="shared" si="2"/>
        <v>426.66666666666669</v>
      </c>
      <c r="F18" s="1">
        <f t="shared" si="3"/>
        <v>331.25</v>
      </c>
      <c r="G18">
        <v>420</v>
      </c>
    </row>
    <row r="19" spans="2:16" x14ac:dyDescent="0.25">
      <c r="B19">
        <v>60</v>
      </c>
      <c r="C19">
        <f t="shared" si="0"/>
        <v>740</v>
      </c>
      <c r="D19" s="1">
        <f t="shared" si="1"/>
        <v>315</v>
      </c>
      <c r="E19" s="1">
        <f t="shared" si="2"/>
        <v>420</v>
      </c>
      <c r="F19" s="1">
        <f t="shared" si="3"/>
        <v>322.5</v>
      </c>
      <c r="G19">
        <v>420</v>
      </c>
    </row>
    <row r="20" spans="2:16" x14ac:dyDescent="0.25">
      <c r="B20">
        <v>70</v>
      </c>
      <c r="C20">
        <f t="shared" si="0"/>
        <v>720</v>
      </c>
      <c r="D20" s="1">
        <f t="shared" si="1"/>
        <v>307.5</v>
      </c>
      <c r="E20" s="1">
        <f t="shared" si="2"/>
        <v>413.33333333333331</v>
      </c>
      <c r="F20" s="1">
        <f t="shared" si="3"/>
        <v>313.75</v>
      </c>
      <c r="G20">
        <v>420</v>
      </c>
    </row>
    <row r="21" spans="2:16" x14ac:dyDescent="0.25">
      <c r="B21">
        <v>80</v>
      </c>
      <c r="C21">
        <f t="shared" si="0"/>
        <v>700</v>
      </c>
      <c r="D21" s="1">
        <f t="shared" si="1"/>
        <v>300</v>
      </c>
      <c r="E21" s="1">
        <f t="shared" si="2"/>
        <v>406.66666666666669</v>
      </c>
      <c r="F21" s="1">
        <f t="shared" si="3"/>
        <v>305</v>
      </c>
      <c r="G21">
        <v>420</v>
      </c>
    </row>
    <row r="22" spans="2:16" x14ac:dyDescent="0.25">
      <c r="B22">
        <v>90</v>
      </c>
      <c r="C22">
        <f t="shared" si="0"/>
        <v>680</v>
      </c>
      <c r="D22" s="1">
        <f t="shared" si="1"/>
        <v>292.5</v>
      </c>
      <c r="E22" s="1">
        <f t="shared" si="2"/>
        <v>400</v>
      </c>
      <c r="F22" s="1">
        <f t="shared" si="3"/>
        <v>296.25</v>
      </c>
      <c r="G22">
        <v>420</v>
      </c>
    </row>
    <row r="23" spans="2:16" x14ac:dyDescent="0.25">
      <c r="B23">
        <v>100</v>
      </c>
      <c r="C23">
        <f t="shared" si="0"/>
        <v>660</v>
      </c>
      <c r="D23" s="1">
        <f t="shared" si="1"/>
        <v>285</v>
      </c>
      <c r="E23" s="1">
        <f t="shared" si="2"/>
        <v>393.33333333333337</v>
      </c>
      <c r="F23" s="1">
        <f t="shared" si="3"/>
        <v>287.5</v>
      </c>
      <c r="G23">
        <v>420</v>
      </c>
    </row>
    <row r="24" spans="2:16" x14ac:dyDescent="0.25">
      <c r="B24">
        <v>110</v>
      </c>
      <c r="C24">
        <f t="shared" si="0"/>
        <v>640</v>
      </c>
      <c r="D24" s="1">
        <f t="shared" si="1"/>
        <v>277.5</v>
      </c>
      <c r="E24" s="1">
        <f t="shared" si="2"/>
        <v>386.66666666666669</v>
      </c>
      <c r="F24" s="1">
        <f t="shared" si="3"/>
        <v>278.75</v>
      </c>
      <c r="G24">
        <v>420</v>
      </c>
    </row>
    <row r="25" spans="2:16" x14ac:dyDescent="0.25">
      <c r="B25">
        <v>120</v>
      </c>
      <c r="C25">
        <f t="shared" si="0"/>
        <v>620</v>
      </c>
      <c r="D25" s="1">
        <f t="shared" si="1"/>
        <v>270</v>
      </c>
      <c r="E25" s="1">
        <f t="shared" si="2"/>
        <v>380</v>
      </c>
      <c r="F25" s="1">
        <f t="shared" si="3"/>
        <v>270</v>
      </c>
      <c r="G25">
        <v>420</v>
      </c>
      <c r="J25" t="s">
        <v>37</v>
      </c>
    </row>
    <row r="26" spans="2:16" x14ac:dyDescent="0.25">
      <c r="B26">
        <v>130</v>
      </c>
      <c r="C26">
        <f t="shared" si="0"/>
        <v>600</v>
      </c>
      <c r="D26" s="1">
        <f t="shared" si="1"/>
        <v>262.5</v>
      </c>
      <c r="E26" s="1">
        <f t="shared" si="2"/>
        <v>373.33333333333337</v>
      </c>
      <c r="F26" s="1">
        <f t="shared" si="3"/>
        <v>261.25</v>
      </c>
      <c r="G26">
        <v>420</v>
      </c>
    </row>
    <row r="27" spans="2:16" ht="18.75" x14ac:dyDescent="0.3">
      <c r="B27">
        <v>140</v>
      </c>
      <c r="C27">
        <f t="shared" si="0"/>
        <v>580</v>
      </c>
      <c r="D27" s="1">
        <f t="shared" si="1"/>
        <v>255</v>
      </c>
      <c r="E27" s="1">
        <f t="shared" si="2"/>
        <v>366.66666666666669</v>
      </c>
      <c r="F27" s="1">
        <f t="shared" si="3"/>
        <v>252.5</v>
      </c>
      <c r="G27">
        <v>420</v>
      </c>
      <c r="J27" s="18" t="s">
        <v>30</v>
      </c>
      <c r="K27" t="s">
        <v>31</v>
      </c>
      <c r="L27" t="s">
        <v>32</v>
      </c>
      <c r="M27" t="s">
        <v>38</v>
      </c>
    </row>
    <row r="28" spans="2:16" x14ac:dyDescent="0.25">
      <c r="B28">
        <v>150</v>
      </c>
      <c r="C28">
        <f t="shared" si="0"/>
        <v>560</v>
      </c>
      <c r="D28" s="1">
        <f t="shared" si="1"/>
        <v>247.5</v>
      </c>
      <c r="E28" s="1">
        <f t="shared" si="2"/>
        <v>360</v>
      </c>
      <c r="F28" s="1">
        <f t="shared" si="3"/>
        <v>243.75</v>
      </c>
      <c r="G28">
        <v>420</v>
      </c>
      <c r="J28">
        <v>400</v>
      </c>
      <c r="K28">
        <f t="shared" ref="K28" si="4">3440/4-2*J28</f>
        <v>60</v>
      </c>
      <c r="L28" s="1">
        <f t="shared" ref="L28" si="5">2880/8-0.75*J28</f>
        <v>60</v>
      </c>
      <c r="M28" s="1">
        <f>K28-L28</f>
        <v>0</v>
      </c>
    </row>
    <row r="29" spans="2:16" x14ac:dyDescent="0.25">
      <c r="B29">
        <v>160</v>
      </c>
      <c r="C29">
        <f t="shared" si="0"/>
        <v>540</v>
      </c>
      <c r="D29" s="1">
        <f t="shared" si="1"/>
        <v>240</v>
      </c>
      <c r="E29" s="1">
        <f t="shared" si="2"/>
        <v>353.33333333333337</v>
      </c>
      <c r="F29" s="1">
        <f t="shared" si="3"/>
        <v>235</v>
      </c>
      <c r="G29">
        <v>420</v>
      </c>
    </row>
    <row r="30" spans="2:16" x14ac:dyDescent="0.25">
      <c r="B30">
        <v>170</v>
      </c>
      <c r="C30">
        <f t="shared" si="0"/>
        <v>520</v>
      </c>
      <c r="D30" s="1">
        <f t="shared" si="1"/>
        <v>232.5</v>
      </c>
      <c r="E30" s="1">
        <f t="shared" si="2"/>
        <v>346.66666666666669</v>
      </c>
      <c r="F30" s="1">
        <f t="shared" si="3"/>
        <v>226.25</v>
      </c>
      <c r="G30">
        <v>420</v>
      </c>
    </row>
    <row r="31" spans="2:16" x14ac:dyDescent="0.25">
      <c r="B31">
        <v>180</v>
      </c>
      <c r="C31">
        <f t="shared" si="0"/>
        <v>500</v>
      </c>
      <c r="D31" s="1">
        <f t="shared" si="1"/>
        <v>225</v>
      </c>
      <c r="E31" s="1">
        <f t="shared" si="2"/>
        <v>340</v>
      </c>
      <c r="F31" s="1">
        <f t="shared" si="3"/>
        <v>217.5</v>
      </c>
      <c r="G31">
        <v>420</v>
      </c>
      <c r="K31" t="s">
        <v>39</v>
      </c>
      <c r="P31" s="19">
        <f>14*J28+16*K28</f>
        <v>6560</v>
      </c>
    </row>
    <row r="32" spans="2:16" x14ac:dyDescent="0.25">
      <c r="B32">
        <v>190</v>
      </c>
      <c r="C32">
        <f t="shared" si="0"/>
        <v>480</v>
      </c>
      <c r="D32" s="1">
        <f t="shared" si="1"/>
        <v>217.5</v>
      </c>
      <c r="E32" s="1">
        <f t="shared" si="2"/>
        <v>333.33333333333337</v>
      </c>
      <c r="F32" s="1">
        <f t="shared" si="3"/>
        <v>208.75</v>
      </c>
      <c r="G32">
        <v>420</v>
      </c>
    </row>
    <row r="33" spans="2:7" x14ac:dyDescent="0.25">
      <c r="B33">
        <v>200</v>
      </c>
      <c r="C33">
        <f t="shared" si="0"/>
        <v>460</v>
      </c>
      <c r="D33" s="1">
        <f t="shared" si="1"/>
        <v>210</v>
      </c>
      <c r="E33" s="1">
        <f t="shared" si="2"/>
        <v>326.66666666666669</v>
      </c>
      <c r="F33" s="1">
        <f t="shared" si="3"/>
        <v>200</v>
      </c>
      <c r="G33">
        <v>420</v>
      </c>
    </row>
    <row r="34" spans="2:7" x14ac:dyDescent="0.25">
      <c r="B34">
        <v>210</v>
      </c>
      <c r="C34">
        <f t="shared" si="0"/>
        <v>440</v>
      </c>
      <c r="D34" s="1">
        <f t="shared" si="1"/>
        <v>202.5</v>
      </c>
      <c r="E34" s="1">
        <f t="shared" si="2"/>
        <v>320</v>
      </c>
      <c r="F34" s="1">
        <f t="shared" si="3"/>
        <v>191.25</v>
      </c>
      <c r="G34">
        <v>420</v>
      </c>
    </row>
    <row r="35" spans="2:7" x14ac:dyDescent="0.25">
      <c r="B35">
        <v>220</v>
      </c>
      <c r="C35">
        <f t="shared" si="0"/>
        <v>420</v>
      </c>
      <c r="D35" s="1">
        <f t="shared" si="1"/>
        <v>195</v>
      </c>
      <c r="E35" s="1">
        <f t="shared" si="2"/>
        <v>313.33333333333337</v>
      </c>
      <c r="F35" s="1">
        <f t="shared" si="3"/>
        <v>182.5</v>
      </c>
      <c r="G35">
        <v>420</v>
      </c>
    </row>
    <row r="36" spans="2:7" x14ac:dyDescent="0.25">
      <c r="B36">
        <v>230</v>
      </c>
      <c r="C36">
        <f t="shared" si="0"/>
        <v>400</v>
      </c>
      <c r="D36" s="1">
        <f t="shared" si="1"/>
        <v>187.5</v>
      </c>
      <c r="E36" s="1">
        <f t="shared" si="2"/>
        <v>306.66666666666669</v>
      </c>
      <c r="F36" s="1">
        <f t="shared" si="3"/>
        <v>173.75</v>
      </c>
      <c r="G36">
        <v>420</v>
      </c>
    </row>
    <row r="37" spans="2:7" x14ac:dyDescent="0.25">
      <c r="B37">
        <v>240</v>
      </c>
      <c r="C37">
        <f t="shared" si="0"/>
        <v>380</v>
      </c>
      <c r="D37" s="1">
        <f t="shared" si="1"/>
        <v>180</v>
      </c>
      <c r="E37" s="1">
        <f t="shared" si="2"/>
        <v>300</v>
      </c>
      <c r="F37" s="1">
        <f t="shared" si="3"/>
        <v>165</v>
      </c>
      <c r="G37">
        <v>420</v>
      </c>
    </row>
    <row r="38" spans="2:7" x14ac:dyDescent="0.25">
      <c r="B38">
        <v>250</v>
      </c>
      <c r="C38">
        <f t="shared" si="0"/>
        <v>360</v>
      </c>
      <c r="D38" s="1">
        <f t="shared" si="1"/>
        <v>172.5</v>
      </c>
      <c r="E38" s="1">
        <f t="shared" si="2"/>
        <v>293.33333333333337</v>
      </c>
      <c r="F38" s="1">
        <f t="shared" si="3"/>
        <v>156.25</v>
      </c>
      <c r="G38">
        <v>420</v>
      </c>
    </row>
    <row r="39" spans="2:7" x14ac:dyDescent="0.25">
      <c r="B39">
        <v>260</v>
      </c>
      <c r="C39">
        <f t="shared" si="0"/>
        <v>340</v>
      </c>
      <c r="D39" s="1">
        <f t="shared" si="1"/>
        <v>165</v>
      </c>
      <c r="E39" s="1">
        <f t="shared" si="2"/>
        <v>286.66666666666669</v>
      </c>
      <c r="F39" s="1">
        <f t="shared" si="3"/>
        <v>147.5</v>
      </c>
      <c r="G39">
        <v>420</v>
      </c>
    </row>
    <row r="40" spans="2:7" x14ac:dyDescent="0.25">
      <c r="B40">
        <v>270</v>
      </c>
      <c r="C40">
        <f t="shared" si="0"/>
        <v>320</v>
      </c>
      <c r="D40" s="1">
        <f t="shared" si="1"/>
        <v>157.5</v>
      </c>
      <c r="E40" s="1">
        <f t="shared" si="2"/>
        <v>280</v>
      </c>
      <c r="F40" s="1">
        <f t="shared" si="3"/>
        <v>138.75</v>
      </c>
      <c r="G40">
        <v>420</v>
      </c>
    </row>
    <row r="41" spans="2:7" x14ac:dyDescent="0.25">
      <c r="B41">
        <v>280</v>
      </c>
      <c r="C41">
        <f t="shared" si="0"/>
        <v>300</v>
      </c>
      <c r="D41" s="1">
        <f t="shared" si="1"/>
        <v>150</v>
      </c>
      <c r="E41" s="1">
        <f t="shared" si="2"/>
        <v>273.33333333333337</v>
      </c>
      <c r="F41" s="1">
        <f t="shared" si="3"/>
        <v>130</v>
      </c>
      <c r="G41">
        <v>420</v>
      </c>
    </row>
    <row r="42" spans="2:7" x14ac:dyDescent="0.25">
      <c r="B42">
        <v>290</v>
      </c>
      <c r="C42">
        <f t="shared" si="0"/>
        <v>280</v>
      </c>
      <c r="D42" s="1">
        <f t="shared" si="1"/>
        <v>142.5</v>
      </c>
      <c r="E42" s="1">
        <f t="shared" si="2"/>
        <v>266.66666666666669</v>
      </c>
      <c r="F42" s="1">
        <f t="shared" si="3"/>
        <v>121.25</v>
      </c>
      <c r="G42">
        <v>420</v>
      </c>
    </row>
    <row r="43" spans="2:7" x14ac:dyDescent="0.25">
      <c r="B43">
        <v>300</v>
      </c>
      <c r="C43">
        <f t="shared" si="0"/>
        <v>260</v>
      </c>
      <c r="D43" s="1">
        <f t="shared" si="1"/>
        <v>135</v>
      </c>
      <c r="E43" s="1">
        <f t="shared" si="2"/>
        <v>260</v>
      </c>
      <c r="F43" s="1">
        <f t="shared" si="3"/>
        <v>112.5</v>
      </c>
      <c r="G43">
        <v>420</v>
      </c>
    </row>
    <row r="44" spans="2:7" x14ac:dyDescent="0.25">
      <c r="B44">
        <v>310</v>
      </c>
      <c r="C44">
        <f t="shared" si="0"/>
        <v>240</v>
      </c>
      <c r="D44" s="1">
        <f t="shared" si="1"/>
        <v>127.5</v>
      </c>
      <c r="E44" s="1">
        <f t="shared" si="2"/>
        <v>253.33333333333334</v>
      </c>
      <c r="F44" s="1">
        <f t="shared" si="3"/>
        <v>103.75</v>
      </c>
      <c r="G44">
        <v>420</v>
      </c>
    </row>
    <row r="45" spans="2:7" x14ac:dyDescent="0.25">
      <c r="B45">
        <v>320</v>
      </c>
      <c r="C45">
        <f t="shared" si="0"/>
        <v>220</v>
      </c>
      <c r="D45" s="1">
        <f t="shared" si="1"/>
        <v>120</v>
      </c>
      <c r="E45" s="1">
        <f t="shared" si="2"/>
        <v>246.66666666666669</v>
      </c>
      <c r="F45" s="1">
        <f t="shared" ref="F45:F63" si="6">$E$10/16-14/16*B45</f>
        <v>95</v>
      </c>
      <c r="G45">
        <v>420</v>
      </c>
    </row>
    <row r="46" spans="2:7" x14ac:dyDescent="0.25">
      <c r="B46">
        <v>330</v>
      </c>
      <c r="C46">
        <f t="shared" si="0"/>
        <v>200</v>
      </c>
      <c r="D46" s="1">
        <f t="shared" si="1"/>
        <v>112.5</v>
      </c>
      <c r="E46" s="1">
        <f t="shared" si="2"/>
        <v>240</v>
      </c>
      <c r="F46" s="1">
        <f t="shared" si="6"/>
        <v>86.25</v>
      </c>
      <c r="G46">
        <v>420</v>
      </c>
    </row>
    <row r="47" spans="2:7" x14ac:dyDescent="0.25">
      <c r="B47">
        <v>340</v>
      </c>
      <c r="C47">
        <f t="shared" si="0"/>
        <v>180</v>
      </c>
      <c r="D47" s="1">
        <f t="shared" si="1"/>
        <v>105</v>
      </c>
      <c r="E47" s="1">
        <f t="shared" si="2"/>
        <v>233.33333333333334</v>
      </c>
      <c r="F47" s="1">
        <f t="shared" si="6"/>
        <v>77.5</v>
      </c>
      <c r="G47">
        <v>420</v>
      </c>
    </row>
    <row r="48" spans="2:7" x14ac:dyDescent="0.25">
      <c r="B48">
        <v>350</v>
      </c>
      <c r="C48">
        <f t="shared" si="0"/>
        <v>160</v>
      </c>
      <c r="D48" s="1">
        <f t="shared" si="1"/>
        <v>97.5</v>
      </c>
      <c r="E48" s="1">
        <f t="shared" si="2"/>
        <v>226.66666666666669</v>
      </c>
      <c r="F48" s="1">
        <f t="shared" si="6"/>
        <v>68.75</v>
      </c>
      <c r="G48">
        <v>420</v>
      </c>
    </row>
    <row r="49" spans="2:7" x14ac:dyDescent="0.25">
      <c r="B49">
        <v>360</v>
      </c>
      <c r="C49">
        <f t="shared" si="0"/>
        <v>140</v>
      </c>
      <c r="D49" s="1">
        <f t="shared" si="1"/>
        <v>90</v>
      </c>
      <c r="E49" s="1">
        <f t="shared" si="2"/>
        <v>220</v>
      </c>
      <c r="F49" s="1">
        <f t="shared" si="6"/>
        <v>60</v>
      </c>
      <c r="G49">
        <v>420</v>
      </c>
    </row>
    <row r="50" spans="2:7" x14ac:dyDescent="0.25">
      <c r="B50">
        <v>370</v>
      </c>
      <c r="C50">
        <f t="shared" si="0"/>
        <v>120</v>
      </c>
      <c r="D50" s="1">
        <f t="shared" si="1"/>
        <v>82.5</v>
      </c>
      <c r="E50" s="1">
        <f t="shared" si="2"/>
        <v>213.33333333333334</v>
      </c>
      <c r="F50" s="1">
        <f t="shared" si="6"/>
        <v>51.25</v>
      </c>
      <c r="G50">
        <v>420</v>
      </c>
    </row>
    <row r="51" spans="2:7" x14ac:dyDescent="0.25">
      <c r="B51">
        <v>380</v>
      </c>
      <c r="C51">
        <f t="shared" si="0"/>
        <v>100</v>
      </c>
      <c r="D51" s="1">
        <f t="shared" si="1"/>
        <v>75</v>
      </c>
      <c r="E51" s="1">
        <f t="shared" si="2"/>
        <v>206.66666666666669</v>
      </c>
      <c r="F51" s="1">
        <f t="shared" si="6"/>
        <v>42.5</v>
      </c>
      <c r="G51">
        <v>420</v>
      </c>
    </row>
    <row r="52" spans="2:7" x14ac:dyDescent="0.25">
      <c r="B52">
        <v>390</v>
      </c>
      <c r="C52">
        <f t="shared" si="0"/>
        <v>80</v>
      </c>
      <c r="D52" s="1">
        <f t="shared" si="1"/>
        <v>67.5</v>
      </c>
      <c r="E52" s="1">
        <f t="shared" si="2"/>
        <v>200</v>
      </c>
      <c r="F52" s="1">
        <f t="shared" si="6"/>
        <v>33.75</v>
      </c>
      <c r="G52">
        <v>420</v>
      </c>
    </row>
    <row r="53" spans="2:7" x14ac:dyDescent="0.25">
      <c r="B53">
        <v>400</v>
      </c>
      <c r="C53">
        <f t="shared" si="0"/>
        <v>60</v>
      </c>
      <c r="D53" s="1">
        <f t="shared" si="1"/>
        <v>60</v>
      </c>
      <c r="E53" s="1">
        <f t="shared" si="2"/>
        <v>193.33333333333337</v>
      </c>
      <c r="F53" s="1">
        <f t="shared" si="6"/>
        <v>25</v>
      </c>
      <c r="G53">
        <v>420</v>
      </c>
    </row>
    <row r="54" spans="2:7" x14ac:dyDescent="0.25">
      <c r="B54">
        <v>410</v>
      </c>
      <c r="C54">
        <f t="shared" si="0"/>
        <v>40</v>
      </c>
      <c r="D54" s="1">
        <f t="shared" si="1"/>
        <v>52.5</v>
      </c>
      <c r="E54" s="1">
        <f t="shared" si="2"/>
        <v>186.66666666666669</v>
      </c>
      <c r="F54" s="1">
        <f t="shared" si="6"/>
        <v>16.25</v>
      </c>
      <c r="G54">
        <v>420</v>
      </c>
    </row>
    <row r="55" spans="2:7" x14ac:dyDescent="0.25">
      <c r="B55">
        <v>420</v>
      </c>
      <c r="C55">
        <f t="shared" si="0"/>
        <v>20</v>
      </c>
      <c r="D55" s="1">
        <f t="shared" si="1"/>
        <v>45</v>
      </c>
      <c r="E55" s="1">
        <f t="shared" si="2"/>
        <v>180</v>
      </c>
      <c r="F55" s="1">
        <f t="shared" si="6"/>
        <v>7.5</v>
      </c>
      <c r="G55">
        <v>420</v>
      </c>
    </row>
    <row r="56" spans="2:7" x14ac:dyDescent="0.25">
      <c r="B56">
        <v>430</v>
      </c>
      <c r="C56">
        <f t="shared" si="0"/>
        <v>0</v>
      </c>
      <c r="D56" s="1">
        <f t="shared" si="1"/>
        <v>37.5</v>
      </c>
      <c r="E56" s="1">
        <f t="shared" si="2"/>
        <v>173.33333333333337</v>
      </c>
      <c r="F56" s="1">
        <f t="shared" si="6"/>
        <v>-1.25</v>
      </c>
      <c r="G56">
        <v>420</v>
      </c>
    </row>
    <row r="57" spans="2:7" x14ac:dyDescent="0.25">
      <c r="B57">
        <v>440</v>
      </c>
      <c r="C57">
        <f t="shared" si="0"/>
        <v>-20</v>
      </c>
      <c r="D57" s="1">
        <f t="shared" si="1"/>
        <v>30</v>
      </c>
      <c r="E57" s="1">
        <f t="shared" si="2"/>
        <v>166.66666666666669</v>
      </c>
      <c r="F57" s="1">
        <f t="shared" si="6"/>
        <v>-10</v>
      </c>
      <c r="G57">
        <v>420</v>
      </c>
    </row>
    <row r="58" spans="2:7" x14ac:dyDescent="0.25">
      <c r="B58">
        <v>450</v>
      </c>
      <c r="C58">
        <f t="shared" si="0"/>
        <v>-40</v>
      </c>
      <c r="D58" s="1">
        <f t="shared" si="1"/>
        <v>22.5</v>
      </c>
      <c r="E58" s="1">
        <f t="shared" si="2"/>
        <v>160</v>
      </c>
      <c r="F58" s="1">
        <f t="shared" si="6"/>
        <v>-18.75</v>
      </c>
      <c r="G58">
        <v>420</v>
      </c>
    </row>
    <row r="59" spans="2:7" x14ac:dyDescent="0.25">
      <c r="B59">
        <v>460</v>
      </c>
      <c r="C59">
        <f t="shared" si="0"/>
        <v>-60</v>
      </c>
      <c r="D59" s="1">
        <f t="shared" si="1"/>
        <v>15</v>
      </c>
      <c r="E59" s="1">
        <f t="shared" si="2"/>
        <v>153.33333333333337</v>
      </c>
      <c r="F59" s="1">
        <f t="shared" si="6"/>
        <v>-27.5</v>
      </c>
      <c r="G59">
        <v>420</v>
      </c>
    </row>
    <row r="60" spans="2:7" x14ac:dyDescent="0.25">
      <c r="B60">
        <v>470</v>
      </c>
      <c r="C60">
        <f t="shared" si="0"/>
        <v>-80</v>
      </c>
      <c r="D60" s="1">
        <f t="shared" si="1"/>
        <v>7.5</v>
      </c>
      <c r="E60" s="1">
        <f t="shared" si="2"/>
        <v>146.66666666666669</v>
      </c>
      <c r="F60" s="1">
        <f t="shared" si="6"/>
        <v>-36.25</v>
      </c>
      <c r="G60">
        <v>420</v>
      </c>
    </row>
    <row r="61" spans="2:7" x14ac:dyDescent="0.25">
      <c r="B61">
        <v>480</v>
      </c>
      <c r="C61">
        <f t="shared" si="0"/>
        <v>-100</v>
      </c>
      <c r="D61" s="1">
        <f t="shared" si="1"/>
        <v>0</v>
      </c>
      <c r="E61" s="1">
        <f t="shared" si="2"/>
        <v>140</v>
      </c>
      <c r="F61" s="1">
        <f t="shared" si="6"/>
        <v>-45</v>
      </c>
      <c r="G61">
        <v>420</v>
      </c>
    </row>
    <row r="62" spans="2:7" x14ac:dyDescent="0.25">
      <c r="B62">
        <v>490</v>
      </c>
      <c r="C62">
        <f t="shared" si="0"/>
        <v>-120</v>
      </c>
      <c r="D62" s="1">
        <f t="shared" si="1"/>
        <v>-7.5</v>
      </c>
      <c r="E62" s="1">
        <f t="shared" si="2"/>
        <v>133.33333333333337</v>
      </c>
      <c r="F62" s="1">
        <f t="shared" si="6"/>
        <v>-53.75</v>
      </c>
      <c r="G62">
        <v>420</v>
      </c>
    </row>
    <row r="63" spans="2:7" x14ac:dyDescent="0.25">
      <c r="B63">
        <v>500</v>
      </c>
      <c r="C63">
        <f t="shared" si="0"/>
        <v>-140</v>
      </c>
      <c r="D63" s="1">
        <f t="shared" si="1"/>
        <v>-15</v>
      </c>
      <c r="E63" s="1">
        <f t="shared" si="2"/>
        <v>126.66666666666669</v>
      </c>
      <c r="F63" s="1">
        <f t="shared" si="6"/>
        <v>-62.5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30"/>
  <sheetViews>
    <sheetView tabSelected="1" topLeftCell="D4" workbookViewId="0">
      <selection activeCell="V16" sqref="V16"/>
    </sheetView>
  </sheetViews>
  <sheetFormatPr defaultRowHeight="12.75" x14ac:dyDescent="0.2"/>
  <cols>
    <col min="1" max="7" width="9.140625" style="3"/>
    <col min="8" max="8" width="9.85546875" style="3" bestFit="1" customWidth="1"/>
    <col min="9" max="17" width="9.140625" style="3"/>
    <col min="18" max="18" width="9.85546875" style="3" bestFit="1" customWidth="1"/>
    <col min="19" max="16384" width="9.140625" style="3"/>
  </cols>
  <sheetData>
    <row r="4" spans="2:22" ht="13.5" thickBot="1" x14ac:dyDescent="0.25"/>
    <row r="5" spans="2:22" ht="31.5" thickTop="1" thickBot="1" x14ac:dyDescent="0.3">
      <c r="C5" s="4" t="s">
        <v>7</v>
      </c>
      <c r="D5" s="5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M5" s="25" t="s">
        <v>7</v>
      </c>
      <c r="N5" s="26" t="s">
        <v>8</v>
      </c>
      <c r="O5" s="27" t="s">
        <v>10</v>
      </c>
      <c r="P5" s="28" t="s">
        <v>55</v>
      </c>
      <c r="Q5" s="28" t="s">
        <v>11</v>
      </c>
      <c r="R5" s="28" t="s">
        <v>12</v>
      </c>
      <c r="S5" s="28" t="s">
        <v>13</v>
      </c>
      <c r="T5" s="29"/>
    </row>
    <row r="6" spans="2:22" ht="30.75" thickBot="1" x14ac:dyDescent="0.3">
      <c r="C6" s="8" t="s">
        <v>15</v>
      </c>
      <c r="D6" s="9">
        <v>0</v>
      </c>
      <c r="E6" s="9">
        <v>14</v>
      </c>
      <c r="F6" s="10">
        <v>16</v>
      </c>
      <c r="G6" s="9">
        <v>0</v>
      </c>
      <c r="H6" s="9">
        <v>0</v>
      </c>
      <c r="I6" s="9">
        <v>0</v>
      </c>
      <c r="J6" s="9">
        <v>0</v>
      </c>
      <c r="K6" s="24" t="s">
        <v>54</v>
      </c>
      <c r="M6" s="30" t="s">
        <v>15</v>
      </c>
      <c r="N6" s="31">
        <v>0</v>
      </c>
      <c r="O6" s="32">
        <v>28</v>
      </c>
      <c r="P6" s="31">
        <v>24</v>
      </c>
      <c r="Q6" s="31">
        <v>0</v>
      </c>
      <c r="R6" s="31">
        <v>0</v>
      </c>
      <c r="S6" s="31">
        <v>0</v>
      </c>
      <c r="T6" s="33" t="s">
        <v>54</v>
      </c>
    </row>
    <row r="7" spans="2:22" ht="30.75" thickBot="1" x14ac:dyDescent="0.3">
      <c r="C7" s="8" t="s">
        <v>16</v>
      </c>
      <c r="D7" s="9">
        <v>3440</v>
      </c>
      <c r="E7" s="9">
        <v>-8</v>
      </c>
      <c r="F7" s="10">
        <v>-4</v>
      </c>
      <c r="G7" s="9">
        <v>-1</v>
      </c>
      <c r="H7" s="9">
        <v>0</v>
      </c>
      <c r="I7" s="9">
        <v>0</v>
      </c>
      <c r="J7" s="9">
        <v>0</v>
      </c>
      <c r="K7" s="24">
        <f>D7/-F7</f>
        <v>860</v>
      </c>
      <c r="M7" s="34" t="s">
        <v>16</v>
      </c>
      <c r="N7" s="35">
        <v>332</v>
      </c>
      <c r="O7" s="35">
        <v>-8</v>
      </c>
      <c r="P7" s="35">
        <v>-5</v>
      </c>
      <c r="Q7" s="35">
        <v>-1</v>
      </c>
      <c r="R7" s="35">
        <v>0</v>
      </c>
      <c r="S7" s="35">
        <v>0</v>
      </c>
      <c r="T7" s="36">
        <f>N7/-O7</f>
        <v>41.5</v>
      </c>
    </row>
    <row r="8" spans="2:22" ht="16.5" customHeight="1" thickBot="1" x14ac:dyDescent="0.3">
      <c r="C8" s="11" t="s">
        <v>17</v>
      </c>
      <c r="D8" s="10">
        <v>2880</v>
      </c>
      <c r="E8" s="10">
        <v>-6</v>
      </c>
      <c r="F8" s="10">
        <v>-8</v>
      </c>
      <c r="G8" s="10">
        <v>0</v>
      </c>
      <c r="H8" s="10">
        <v>-1</v>
      </c>
      <c r="I8" s="10">
        <v>0</v>
      </c>
      <c r="J8" s="10">
        <v>0</v>
      </c>
      <c r="K8" s="24">
        <f t="shared" ref="K8:K10" si="0">D8/-F8</f>
        <v>360</v>
      </c>
      <c r="M8" s="30" t="s">
        <v>17</v>
      </c>
      <c r="N8" s="31">
        <v>290</v>
      </c>
      <c r="O8" s="35">
        <v>-5</v>
      </c>
      <c r="P8" s="31">
        <v>-8</v>
      </c>
      <c r="Q8" s="31">
        <v>0</v>
      </c>
      <c r="R8" s="31">
        <v>-1</v>
      </c>
      <c r="S8" s="31">
        <v>0</v>
      </c>
      <c r="T8" s="33">
        <f t="shared" ref="T8:T9" si="1">N8/-O8</f>
        <v>58</v>
      </c>
    </row>
    <row r="9" spans="2:22" ht="30.75" thickBot="1" x14ac:dyDescent="0.3">
      <c r="C9" s="8" t="s">
        <v>18</v>
      </c>
      <c r="D9" s="9">
        <v>2760</v>
      </c>
      <c r="E9" s="9">
        <v>-4</v>
      </c>
      <c r="F9" s="10">
        <v>-6</v>
      </c>
      <c r="G9" s="9">
        <v>0</v>
      </c>
      <c r="H9" s="9">
        <v>0</v>
      </c>
      <c r="I9" s="9">
        <v>-1</v>
      </c>
      <c r="J9" s="9">
        <v>0</v>
      </c>
      <c r="K9" s="24">
        <f t="shared" si="0"/>
        <v>460</v>
      </c>
      <c r="M9" s="30" t="s">
        <v>18</v>
      </c>
      <c r="N9" s="31">
        <v>32</v>
      </c>
      <c r="O9" s="35">
        <v>0</v>
      </c>
      <c r="P9" s="31">
        <v>-1</v>
      </c>
      <c r="Q9" s="31">
        <v>0</v>
      </c>
      <c r="R9" s="31">
        <v>0</v>
      </c>
      <c r="S9" s="31">
        <v>-1</v>
      </c>
      <c r="T9" s="33" t="e">
        <f t="shared" si="1"/>
        <v>#DIV/0!</v>
      </c>
    </row>
    <row r="10" spans="2:22" ht="16.5" thickBot="1" x14ac:dyDescent="0.3">
      <c r="C10" s="8" t="s">
        <v>19</v>
      </c>
      <c r="D10" s="9">
        <v>420</v>
      </c>
      <c r="E10" s="9">
        <v>-1</v>
      </c>
      <c r="F10" s="10">
        <v>0</v>
      </c>
      <c r="G10" s="9">
        <v>0</v>
      </c>
      <c r="H10" s="9">
        <v>0</v>
      </c>
      <c r="I10" s="9">
        <v>0</v>
      </c>
      <c r="J10" s="9">
        <v>-1</v>
      </c>
      <c r="K10" s="24" t="e">
        <f t="shared" si="0"/>
        <v>#DIV/0!</v>
      </c>
      <c r="M10" s="29"/>
      <c r="N10" s="29"/>
      <c r="O10" s="29"/>
      <c r="P10" s="29"/>
      <c r="Q10" s="29"/>
      <c r="R10" s="29"/>
      <c r="S10" s="29"/>
      <c r="T10" s="29"/>
    </row>
    <row r="11" spans="2:22" ht="15.75" x14ac:dyDescent="0.25">
      <c r="M11" s="29"/>
      <c r="N11" s="29"/>
      <c r="O11" s="29"/>
      <c r="P11" s="29"/>
      <c r="Q11" s="29"/>
      <c r="R11" s="29"/>
      <c r="S11" s="29"/>
      <c r="T11" s="29"/>
    </row>
    <row r="12" spans="2:22" ht="15.75" x14ac:dyDescent="0.25">
      <c r="C12" s="12" t="s">
        <v>20</v>
      </c>
      <c r="M12" s="37"/>
      <c r="N12" s="29"/>
      <c r="O12" s="29"/>
      <c r="P12" s="29"/>
      <c r="Q12" s="29"/>
      <c r="R12" s="29"/>
      <c r="S12" s="29"/>
      <c r="T12" s="29"/>
    </row>
    <row r="13" spans="2:22" ht="15.75" x14ac:dyDescent="0.25">
      <c r="B13" s="13" t="s">
        <v>21</v>
      </c>
      <c r="M13" s="29"/>
      <c r="N13" s="29"/>
      <c r="O13" s="29"/>
      <c r="P13" s="29"/>
      <c r="Q13" s="29"/>
      <c r="R13" s="29"/>
      <c r="S13" s="29"/>
      <c r="T13" s="29"/>
    </row>
    <row r="14" spans="2:22" ht="16.5" thickBot="1" x14ac:dyDescent="0.3">
      <c r="M14" s="29"/>
      <c r="N14" s="29"/>
      <c r="O14" s="29"/>
      <c r="P14" s="29"/>
      <c r="Q14" s="29"/>
      <c r="R14" s="29"/>
      <c r="S14" s="29"/>
      <c r="T14" s="29"/>
    </row>
    <row r="15" spans="2:22" ht="31.5" thickTop="1" thickBot="1" x14ac:dyDescent="0.3">
      <c r="C15" s="4" t="s">
        <v>7</v>
      </c>
      <c r="D15" s="5" t="s">
        <v>8</v>
      </c>
      <c r="E15" s="14" t="s">
        <v>9</v>
      </c>
      <c r="F15" s="6" t="s">
        <v>12</v>
      </c>
      <c r="G15" s="6" t="s">
        <v>11</v>
      </c>
      <c r="H15" s="6" t="s">
        <v>12</v>
      </c>
      <c r="I15" s="6" t="s">
        <v>13</v>
      </c>
      <c r="J15" s="6" t="s">
        <v>14</v>
      </c>
      <c r="M15" s="38" t="s">
        <v>7</v>
      </c>
      <c r="N15" s="39" t="s">
        <v>8</v>
      </c>
      <c r="O15" s="27" t="s">
        <v>11</v>
      </c>
      <c r="P15" s="40" t="s">
        <v>12</v>
      </c>
      <c r="Q15" s="40" t="s">
        <v>11</v>
      </c>
      <c r="R15" s="40" t="s">
        <v>12</v>
      </c>
      <c r="S15" s="40" t="s">
        <v>13</v>
      </c>
      <c r="T15" s="29"/>
      <c r="V15" s="3">
        <f>7000/3</f>
        <v>2333.3333333333335</v>
      </c>
    </row>
    <row r="16" spans="2:22" ht="30.75" thickBot="1" x14ac:dyDescent="0.3">
      <c r="C16" s="8" t="s">
        <v>15</v>
      </c>
      <c r="D16" s="9">
        <f t="shared" ref="D16:J17" si="2">D6+D$18*$F6</f>
        <v>5760</v>
      </c>
      <c r="E16" s="15">
        <f t="shared" si="2"/>
        <v>2</v>
      </c>
      <c r="F16" s="9">
        <f t="shared" si="2"/>
        <v>0</v>
      </c>
      <c r="G16" s="9">
        <f t="shared" si="2"/>
        <v>0</v>
      </c>
      <c r="H16" s="9">
        <f t="shared" si="2"/>
        <v>-2</v>
      </c>
      <c r="I16" s="9">
        <f t="shared" si="2"/>
        <v>0</v>
      </c>
      <c r="J16" s="9">
        <f t="shared" si="2"/>
        <v>0</v>
      </c>
      <c r="K16" s="24" t="s">
        <v>54</v>
      </c>
      <c r="M16" s="41" t="s">
        <v>15</v>
      </c>
      <c r="N16" s="42">
        <f>N6+N17*$O$6</f>
        <v>1162</v>
      </c>
      <c r="O16" s="35">
        <f t="shared" ref="O16:S16" si="3">O6+O17*$O$6</f>
        <v>0</v>
      </c>
      <c r="P16" s="42">
        <f t="shared" si="3"/>
        <v>6.5</v>
      </c>
      <c r="Q16" s="42">
        <f t="shared" si="3"/>
        <v>-3.5</v>
      </c>
      <c r="R16" s="42">
        <f t="shared" si="3"/>
        <v>0</v>
      </c>
      <c r="S16" s="42">
        <f t="shared" si="3"/>
        <v>0</v>
      </c>
      <c r="T16" s="33"/>
      <c r="V16" s="3">
        <f>V15/3.45</f>
        <v>676.32850241545896</v>
      </c>
    </row>
    <row r="17" spans="2:22" ht="16.5" thickBot="1" x14ac:dyDescent="0.3">
      <c r="C17" s="16" t="s">
        <v>16</v>
      </c>
      <c r="D17" s="15">
        <f t="shared" si="2"/>
        <v>2000</v>
      </c>
      <c r="E17" s="15">
        <f t="shared" si="2"/>
        <v>-5</v>
      </c>
      <c r="F17" s="15">
        <f t="shared" si="2"/>
        <v>0</v>
      </c>
      <c r="G17" s="15">
        <f t="shared" si="2"/>
        <v>-1</v>
      </c>
      <c r="H17" s="15">
        <f t="shared" si="2"/>
        <v>0.5</v>
      </c>
      <c r="I17" s="15">
        <f t="shared" si="2"/>
        <v>0</v>
      </c>
      <c r="J17" s="15">
        <f t="shared" si="2"/>
        <v>0</v>
      </c>
      <c r="K17" s="24">
        <f>D17/-E17</f>
        <v>400</v>
      </c>
      <c r="M17" s="43" t="s">
        <v>10</v>
      </c>
      <c r="N17" s="44">
        <f>N7/-$O$7</f>
        <v>41.5</v>
      </c>
      <c r="O17" s="35">
        <f t="shared" ref="O17:S17" si="4">O7/-$O$7</f>
        <v>-1</v>
      </c>
      <c r="P17" s="44">
        <f t="shared" si="4"/>
        <v>-0.625</v>
      </c>
      <c r="Q17" s="44">
        <f t="shared" si="4"/>
        <v>-0.125</v>
      </c>
      <c r="R17" s="44">
        <f t="shared" si="4"/>
        <v>0</v>
      </c>
      <c r="S17" s="44">
        <f t="shared" si="4"/>
        <v>0</v>
      </c>
      <c r="T17" s="33"/>
      <c r="V17" s="3">
        <v>170</v>
      </c>
    </row>
    <row r="18" spans="2:22" ht="16.5" thickBot="1" x14ac:dyDescent="0.3">
      <c r="B18" s="13"/>
      <c r="C18" s="8" t="s">
        <v>10</v>
      </c>
      <c r="D18" s="9">
        <f t="shared" ref="D18:J18" si="5">D8/-$F$8</f>
        <v>360</v>
      </c>
      <c r="E18" s="15">
        <f t="shared" si="5"/>
        <v>-0.75</v>
      </c>
      <c r="F18" s="9">
        <f t="shared" si="5"/>
        <v>-1</v>
      </c>
      <c r="G18" s="9">
        <f t="shared" si="5"/>
        <v>0</v>
      </c>
      <c r="H18" s="9">
        <f t="shared" si="5"/>
        <v>-0.125</v>
      </c>
      <c r="I18" s="9">
        <f t="shared" si="5"/>
        <v>0</v>
      </c>
      <c r="J18" s="9">
        <f t="shared" si="5"/>
        <v>0</v>
      </c>
      <c r="K18" s="24">
        <f t="shared" ref="K18:K20" si="6">D18/-E18</f>
        <v>480</v>
      </c>
      <c r="M18" s="45" t="s">
        <v>12</v>
      </c>
      <c r="N18" s="46">
        <f>N8+N17*$O$8</f>
        <v>82.5</v>
      </c>
      <c r="O18" s="47">
        <f t="shared" ref="O18:S18" si="7">O8+O17*$O$8</f>
        <v>0</v>
      </c>
      <c r="P18" s="46">
        <f t="shared" si="7"/>
        <v>-4.875</v>
      </c>
      <c r="Q18" s="46">
        <f t="shared" si="7"/>
        <v>0.625</v>
      </c>
      <c r="R18" s="46">
        <f t="shared" si="7"/>
        <v>-1</v>
      </c>
      <c r="S18" s="46">
        <f t="shared" si="7"/>
        <v>0</v>
      </c>
      <c r="T18" s="33"/>
      <c r="V18" s="3">
        <f>1600/3.45</f>
        <v>463.76811594202894</v>
      </c>
    </row>
    <row r="19" spans="2:22" ht="30.75" thickBot="1" x14ac:dyDescent="0.3">
      <c r="C19" s="8" t="s">
        <v>18</v>
      </c>
      <c r="D19" s="9">
        <f t="shared" ref="D19:J20" si="8">D9+D$18*$F9</f>
        <v>600</v>
      </c>
      <c r="E19" s="15">
        <f t="shared" si="8"/>
        <v>0.5</v>
      </c>
      <c r="F19" s="9">
        <f t="shared" si="8"/>
        <v>0</v>
      </c>
      <c r="G19" s="9">
        <f t="shared" si="8"/>
        <v>0</v>
      </c>
      <c r="H19" s="9">
        <f t="shared" si="8"/>
        <v>0.75</v>
      </c>
      <c r="I19" s="9">
        <f t="shared" si="8"/>
        <v>-1</v>
      </c>
      <c r="J19" s="9">
        <f t="shared" si="8"/>
        <v>0</v>
      </c>
      <c r="K19" s="24">
        <f t="shared" si="6"/>
        <v>-1200</v>
      </c>
      <c r="M19" s="53" t="s">
        <v>18</v>
      </c>
      <c r="N19" s="54">
        <f>N9+N17*$O$9</f>
        <v>32</v>
      </c>
      <c r="O19" s="55">
        <f t="shared" ref="O19:S19" si="9">O9+O17*$O$9</f>
        <v>0</v>
      </c>
      <c r="P19" s="54">
        <f t="shared" si="9"/>
        <v>-1</v>
      </c>
      <c r="Q19" s="54">
        <f t="shared" si="9"/>
        <v>0</v>
      </c>
      <c r="R19" s="54">
        <f t="shared" si="9"/>
        <v>0</v>
      </c>
      <c r="S19" s="54">
        <f t="shared" si="9"/>
        <v>-1</v>
      </c>
      <c r="T19" s="33"/>
      <c r="V19" s="3">
        <f>V17+V18</f>
        <v>633.768115942029</v>
      </c>
    </row>
    <row r="20" spans="2:22" ht="16.5" thickBot="1" x14ac:dyDescent="0.3">
      <c r="C20" s="8" t="s">
        <v>19</v>
      </c>
      <c r="D20" s="9">
        <f t="shared" si="8"/>
        <v>420</v>
      </c>
      <c r="E20" s="15">
        <f t="shared" si="8"/>
        <v>-1</v>
      </c>
      <c r="F20" s="9">
        <f t="shared" si="8"/>
        <v>0</v>
      </c>
      <c r="G20" s="9">
        <f t="shared" si="8"/>
        <v>0</v>
      </c>
      <c r="H20" s="9">
        <f t="shared" si="8"/>
        <v>0</v>
      </c>
      <c r="I20" s="9">
        <f t="shared" si="8"/>
        <v>0</v>
      </c>
      <c r="J20" s="9">
        <f t="shared" si="8"/>
        <v>-1</v>
      </c>
      <c r="K20" s="24">
        <f t="shared" si="6"/>
        <v>420</v>
      </c>
      <c r="L20" s="48"/>
      <c r="M20" s="49"/>
      <c r="N20" s="50"/>
      <c r="O20" s="50"/>
      <c r="P20" s="50"/>
      <c r="Q20" s="50"/>
      <c r="R20" s="50"/>
      <c r="S20" s="50"/>
      <c r="T20" s="51"/>
    </row>
    <row r="21" spans="2:22" ht="15.75" x14ac:dyDescent="0.25">
      <c r="L21" s="48"/>
      <c r="M21" s="52"/>
      <c r="N21" s="52"/>
      <c r="O21" s="52"/>
      <c r="P21" s="52"/>
      <c r="Q21" s="52"/>
      <c r="R21" s="52"/>
      <c r="S21" s="52"/>
      <c r="T21" s="52"/>
    </row>
    <row r="22" spans="2:22" x14ac:dyDescent="0.2">
      <c r="D22" s="3" t="s">
        <v>22</v>
      </c>
      <c r="N22" s="3" t="s">
        <v>22</v>
      </c>
    </row>
    <row r="24" spans="2:22" ht="13.5" thickBot="1" x14ac:dyDescent="0.25"/>
    <row r="25" spans="2:22" ht="27" thickTop="1" thickBot="1" x14ac:dyDescent="0.25">
      <c r="C25" s="4" t="s">
        <v>7</v>
      </c>
      <c r="D25" s="5" t="s">
        <v>8</v>
      </c>
      <c r="E25" s="14" t="s">
        <v>9</v>
      </c>
      <c r="F25" s="6" t="s">
        <v>12</v>
      </c>
      <c r="G25" s="6" t="s">
        <v>11</v>
      </c>
      <c r="H25" s="6" t="s">
        <v>12</v>
      </c>
      <c r="I25" s="6" t="s">
        <v>13</v>
      </c>
      <c r="J25" s="6" t="s">
        <v>14</v>
      </c>
      <c r="M25" s="4" t="s">
        <v>7</v>
      </c>
      <c r="N25" s="5" t="s">
        <v>8</v>
      </c>
      <c r="O25" s="14" t="s">
        <v>9</v>
      </c>
      <c r="P25" s="6" t="s">
        <v>12</v>
      </c>
      <c r="Q25" s="6" t="s">
        <v>11</v>
      </c>
      <c r="R25" s="6" t="s">
        <v>12</v>
      </c>
      <c r="S25" s="6" t="s">
        <v>13</v>
      </c>
    </row>
    <row r="26" spans="2:22" ht="26.25" thickBot="1" x14ac:dyDescent="0.25">
      <c r="C26" s="8" t="s">
        <v>15</v>
      </c>
      <c r="D26" s="9">
        <f t="shared" ref="D26:J26" si="10">D16+D$27*$E16</f>
        <v>6560</v>
      </c>
      <c r="E26" s="9">
        <f t="shared" si="10"/>
        <v>0</v>
      </c>
      <c r="F26" s="9">
        <f t="shared" si="10"/>
        <v>0</v>
      </c>
      <c r="G26" s="9">
        <f t="shared" si="10"/>
        <v>-0.4</v>
      </c>
      <c r="H26" s="9">
        <f t="shared" si="10"/>
        <v>-1.8</v>
      </c>
      <c r="I26" s="9">
        <f t="shared" si="10"/>
        <v>0</v>
      </c>
      <c r="J26" s="9">
        <f t="shared" si="10"/>
        <v>0</v>
      </c>
      <c r="M26" s="8" t="s">
        <v>15</v>
      </c>
      <c r="N26" s="9">
        <f t="shared" ref="N26:S26" si="11">N16+N$27*$E16</f>
        <v>1178.5999999999999</v>
      </c>
      <c r="O26" s="9">
        <f t="shared" si="11"/>
        <v>-0.4</v>
      </c>
      <c r="P26" s="9">
        <f t="shared" si="11"/>
        <v>6.25</v>
      </c>
      <c r="Q26" s="9">
        <f t="shared" si="11"/>
        <v>-3.55</v>
      </c>
      <c r="R26" s="9">
        <f t="shared" si="11"/>
        <v>0</v>
      </c>
      <c r="S26" s="9">
        <f t="shared" si="11"/>
        <v>0</v>
      </c>
    </row>
    <row r="27" spans="2:22" ht="13.5" thickBot="1" x14ac:dyDescent="0.25">
      <c r="C27" s="16" t="s">
        <v>16</v>
      </c>
      <c r="D27" s="15">
        <f t="shared" ref="D27:J27" si="12">D17/-$E$17</f>
        <v>400</v>
      </c>
      <c r="E27" s="15">
        <f t="shared" si="12"/>
        <v>-1</v>
      </c>
      <c r="F27" s="15">
        <f t="shared" si="12"/>
        <v>0</v>
      </c>
      <c r="G27" s="15">
        <f t="shared" si="12"/>
        <v>-0.2</v>
      </c>
      <c r="H27" s="15">
        <f t="shared" si="12"/>
        <v>0.1</v>
      </c>
      <c r="I27" s="15">
        <f t="shared" si="12"/>
        <v>0</v>
      </c>
      <c r="J27" s="15">
        <f t="shared" si="12"/>
        <v>0</v>
      </c>
      <c r="M27" s="16" t="s">
        <v>16</v>
      </c>
      <c r="N27" s="15">
        <f t="shared" ref="N27:S27" si="13">N17/-$E$17</f>
        <v>8.3000000000000007</v>
      </c>
      <c r="O27" s="15">
        <f t="shared" si="13"/>
        <v>-0.2</v>
      </c>
      <c r="P27" s="15">
        <f t="shared" si="13"/>
        <v>-0.125</v>
      </c>
      <c r="Q27" s="15">
        <f t="shared" si="13"/>
        <v>-2.5000000000000001E-2</v>
      </c>
      <c r="R27" s="15">
        <f t="shared" si="13"/>
        <v>0</v>
      </c>
      <c r="S27" s="15">
        <f t="shared" si="13"/>
        <v>0</v>
      </c>
    </row>
    <row r="28" spans="2:22" ht="13.5" thickBot="1" x14ac:dyDescent="0.25">
      <c r="C28" s="8" t="s">
        <v>10</v>
      </c>
      <c r="D28" s="9">
        <f t="shared" ref="D28:J30" si="14">D18+D$27*$E18</f>
        <v>60</v>
      </c>
      <c r="E28" s="9">
        <f t="shared" si="14"/>
        <v>0</v>
      </c>
      <c r="F28" s="9">
        <f t="shared" si="14"/>
        <v>-1</v>
      </c>
      <c r="G28" s="9">
        <f t="shared" si="14"/>
        <v>0.15000000000000002</v>
      </c>
      <c r="H28" s="9">
        <f t="shared" si="14"/>
        <v>-0.2</v>
      </c>
      <c r="I28" s="9">
        <f t="shared" si="14"/>
        <v>0</v>
      </c>
      <c r="J28" s="9">
        <f t="shared" si="14"/>
        <v>0</v>
      </c>
      <c r="M28" s="8" t="s">
        <v>10</v>
      </c>
      <c r="N28" s="9">
        <f t="shared" ref="N28:S28" si="15">N18+N$27*$E18</f>
        <v>76.275000000000006</v>
      </c>
      <c r="O28" s="9">
        <f t="shared" si="15"/>
        <v>0.15000000000000002</v>
      </c>
      <c r="P28" s="9">
        <f t="shared" si="15"/>
        <v>-4.78125</v>
      </c>
      <c r="Q28" s="9">
        <f t="shared" si="15"/>
        <v>0.64375000000000004</v>
      </c>
      <c r="R28" s="9">
        <f t="shared" si="15"/>
        <v>-1</v>
      </c>
      <c r="S28" s="9">
        <f t="shared" si="15"/>
        <v>0</v>
      </c>
    </row>
    <row r="29" spans="2:22" ht="13.5" thickBot="1" x14ac:dyDescent="0.25">
      <c r="C29" s="8" t="s">
        <v>18</v>
      </c>
      <c r="D29" s="9">
        <f t="shared" si="14"/>
        <v>800</v>
      </c>
      <c r="E29" s="9">
        <f t="shared" si="14"/>
        <v>0</v>
      </c>
      <c r="F29" s="9">
        <f t="shared" si="14"/>
        <v>0</v>
      </c>
      <c r="G29" s="9">
        <f t="shared" si="14"/>
        <v>-0.1</v>
      </c>
      <c r="H29" s="9">
        <f t="shared" si="14"/>
        <v>0.8</v>
      </c>
      <c r="I29" s="9">
        <f t="shared" si="14"/>
        <v>-1</v>
      </c>
      <c r="J29" s="9">
        <f t="shared" si="14"/>
        <v>0</v>
      </c>
      <c r="M29" s="8" t="s">
        <v>18</v>
      </c>
      <c r="N29" s="9">
        <f t="shared" ref="N29:S29" si="16">N19+N$27*$E19</f>
        <v>36.15</v>
      </c>
      <c r="O29" s="9">
        <f t="shared" si="16"/>
        <v>-0.1</v>
      </c>
      <c r="P29" s="9">
        <f t="shared" si="16"/>
        <v>-1.0625</v>
      </c>
      <c r="Q29" s="9">
        <f t="shared" si="16"/>
        <v>-1.2500000000000001E-2</v>
      </c>
      <c r="R29" s="9">
        <f t="shared" si="16"/>
        <v>0</v>
      </c>
      <c r="S29" s="9">
        <f t="shared" si="16"/>
        <v>-1</v>
      </c>
    </row>
    <row r="30" spans="2:22" ht="13.5" thickBot="1" x14ac:dyDescent="0.25">
      <c r="C30" s="8" t="s">
        <v>19</v>
      </c>
      <c r="D30" s="9">
        <f t="shared" si="14"/>
        <v>20</v>
      </c>
      <c r="E30" s="9">
        <f t="shared" si="14"/>
        <v>0</v>
      </c>
      <c r="F30" s="9">
        <f t="shared" si="14"/>
        <v>0</v>
      </c>
      <c r="G30" s="9">
        <f t="shared" si="14"/>
        <v>0.2</v>
      </c>
      <c r="H30" s="9">
        <f t="shared" si="14"/>
        <v>-0.1</v>
      </c>
      <c r="I30" s="9">
        <f t="shared" si="14"/>
        <v>0</v>
      </c>
      <c r="J30" s="9">
        <f t="shared" si="14"/>
        <v>-1</v>
      </c>
      <c r="M30" s="8" t="s">
        <v>19</v>
      </c>
      <c r="N30" s="9">
        <f t="shared" ref="N30:S30" si="17">N20+N$27*$E20</f>
        <v>-8.3000000000000007</v>
      </c>
      <c r="O30" s="9">
        <f t="shared" si="17"/>
        <v>0.2</v>
      </c>
      <c r="P30" s="9">
        <f t="shared" si="17"/>
        <v>0.125</v>
      </c>
      <c r="Q30" s="9">
        <f t="shared" si="17"/>
        <v>2.5000000000000001E-2</v>
      </c>
      <c r="R30" s="9">
        <f t="shared" si="17"/>
        <v>0</v>
      </c>
      <c r="S30" s="9">
        <f t="shared" si="17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G13" sqref="G13"/>
    </sheetView>
  </sheetViews>
  <sheetFormatPr defaultRowHeight="15" x14ac:dyDescent="0.25"/>
  <cols>
    <col min="2" max="2" width="12" customWidth="1"/>
    <col min="3" max="3" width="9.7109375" customWidth="1"/>
    <col min="4" max="4" width="7.7109375" customWidth="1"/>
    <col min="5" max="5" width="7.85546875" customWidth="1"/>
    <col min="6" max="6" width="6" customWidth="1"/>
    <col min="7" max="7" width="6.28515625" customWidth="1"/>
    <col min="8" max="8" width="6.7109375" customWidth="1"/>
    <col min="9" max="10" width="9.28515625" bestFit="1" customWidth="1"/>
    <col min="11" max="11" width="10.28515625" bestFit="1" customWidth="1"/>
  </cols>
  <sheetData>
    <row r="2" spans="2:11" ht="131.25" thickBot="1" x14ac:dyDescent="0.35">
      <c r="B2" s="20"/>
      <c r="C2" s="21" t="s">
        <v>40</v>
      </c>
      <c r="D2" s="21" t="s">
        <v>41</v>
      </c>
      <c r="E2" s="21" t="s">
        <v>42</v>
      </c>
      <c r="F2" s="21" t="s">
        <v>43</v>
      </c>
      <c r="G2" s="21" t="s">
        <v>44</v>
      </c>
      <c r="H2" s="21" t="s">
        <v>45</v>
      </c>
      <c r="I2" s="21" t="s">
        <v>46</v>
      </c>
      <c r="J2" s="21" t="s">
        <v>47</v>
      </c>
      <c r="K2" s="21" t="s">
        <v>48</v>
      </c>
    </row>
    <row r="3" spans="2:11" ht="18.75" thickTop="1" thickBot="1" x14ac:dyDescent="0.35">
      <c r="B3" s="20" t="s">
        <v>49</v>
      </c>
      <c r="C3" s="20">
        <f>MIN(D3,10)*F3+MAX(D3-10,0)*G3</f>
        <v>1000</v>
      </c>
      <c r="D3" s="22">
        <v>20</v>
      </c>
      <c r="E3" s="20">
        <v>25</v>
      </c>
      <c r="F3" s="20">
        <v>60</v>
      </c>
      <c r="G3" s="20">
        <v>40</v>
      </c>
      <c r="H3" s="20">
        <v>1700</v>
      </c>
      <c r="I3" s="20">
        <f>H3*D3</f>
        <v>34000</v>
      </c>
      <c r="J3" s="20">
        <v>30000</v>
      </c>
      <c r="K3" s="20">
        <f>J3*D3</f>
        <v>600000</v>
      </c>
    </row>
    <row r="4" spans="2:11" ht="18.75" thickTop="1" thickBot="1" x14ac:dyDescent="0.35">
      <c r="B4" s="20" t="s">
        <v>50</v>
      </c>
      <c r="C4" s="20">
        <f t="shared" ref="C4:C5" si="0">MIN(D4,10)*F4+MAX(D4-10,0)*G4</f>
        <v>1075</v>
      </c>
      <c r="D4" s="22">
        <v>15</v>
      </c>
      <c r="E4" s="20">
        <v>25</v>
      </c>
      <c r="F4" s="20">
        <v>80</v>
      </c>
      <c r="G4" s="20">
        <v>55</v>
      </c>
      <c r="H4" s="20">
        <v>2800</v>
      </c>
      <c r="I4" s="20">
        <f t="shared" ref="I4:I5" si="1">H4*D4</f>
        <v>42000</v>
      </c>
      <c r="J4" s="20">
        <v>60000</v>
      </c>
      <c r="K4" s="20">
        <f t="shared" ref="K4:K5" si="2">J4*D4</f>
        <v>900000</v>
      </c>
    </row>
    <row r="5" spans="2:11" ht="18.75" thickTop="1" thickBot="1" x14ac:dyDescent="0.35">
      <c r="B5" s="20" t="s">
        <v>51</v>
      </c>
      <c r="C5" s="20">
        <f t="shared" si="0"/>
        <v>350</v>
      </c>
      <c r="D5" s="22">
        <v>5</v>
      </c>
      <c r="E5" s="20">
        <v>25</v>
      </c>
      <c r="F5" s="20">
        <v>70</v>
      </c>
      <c r="G5" s="20">
        <v>35</v>
      </c>
      <c r="H5" s="20">
        <v>1200</v>
      </c>
      <c r="I5" s="20">
        <f t="shared" si="1"/>
        <v>6000</v>
      </c>
      <c r="J5" s="20">
        <v>45000</v>
      </c>
      <c r="K5" s="20">
        <f t="shared" si="2"/>
        <v>225000</v>
      </c>
    </row>
    <row r="6" spans="2:11" ht="18.75" thickTop="1" thickBot="1" x14ac:dyDescent="0.35">
      <c r="B6" s="20" t="s">
        <v>52</v>
      </c>
      <c r="C6" s="23">
        <f>SUM(C3:C5)</f>
        <v>2425</v>
      </c>
      <c r="D6" s="22">
        <f>SUM(D3:D5)</f>
        <v>40</v>
      </c>
      <c r="E6" s="20"/>
      <c r="F6" s="20"/>
      <c r="G6" s="20"/>
      <c r="H6" s="20"/>
      <c r="I6" s="20">
        <f>SUM(I3:I5)</f>
        <v>82000</v>
      </c>
      <c r="J6" s="20"/>
      <c r="K6" s="20">
        <f>SUM(K3:K5)</f>
        <v>1725000</v>
      </c>
    </row>
    <row r="7" spans="2:11" ht="18.75" thickTop="1" thickBot="1" x14ac:dyDescent="0.35">
      <c r="B7" s="20" t="s">
        <v>53</v>
      </c>
      <c r="C7" s="20"/>
      <c r="D7" s="20"/>
      <c r="E7" s="20"/>
      <c r="F7" s="20"/>
      <c r="G7" s="20"/>
      <c r="H7" s="20"/>
      <c r="I7" s="20">
        <v>72000</v>
      </c>
      <c r="J7" s="20"/>
      <c r="K7" s="20">
        <v>1800000</v>
      </c>
    </row>
    <row r="8" spans="2:11" ht="15.75" thickTop="1" x14ac:dyDescent="0.25"/>
    <row r="29" spans="4:4" x14ac:dyDescent="0.25">
      <c r="D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Kastu modeliavimas</vt:lpstr>
      <vt:lpstr>Grafinis Simplekso</vt:lpstr>
      <vt:lpstr>Simplekso_formules</vt:lpstr>
      <vt:lpstr>Reklama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Virgis</dc:creator>
  <cp:lastModifiedBy>Dalia Krikščiūnienė</cp:lastModifiedBy>
  <cp:lastPrinted>2012-05-07T11:47:58Z</cp:lastPrinted>
  <dcterms:created xsi:type="dcterms:W3CDTF">2011-03-02T15:35:30Z</dcterms:created>
  <dcterms:modified xsi:type="dcterms:W3CDTF">2012-05-07T15:30:48Z</dcterms:modified>
</cp:coreProperties>
</file>