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4245" windowHeight="111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6" i="1" l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<sst xmlns="http://schemas.openxmlformats.org/spreadsheetml/2006/main" count="132" uniqueCount="73">
  <si>
    <t>Jméno</t>
  </si>
  <si>
    <t>pohlaví</t>
  </si>
  <si>
    <t>dynamometrie ruční</t>
  </si>
  <si>
    <t>dynamometrie zádová</t>
  </si>
  <si>
    <t>skok daleký</t>
  </si>
  <si>
    <t>skok dosažný</t>
  </si>
  <si>
    <t>zachycení tyče</t>
  </si>
  <si>
    <t>reaktometrie</t>
  </si>
  <si>
    <t>Tapping paží</t>
  </si>
  <si>
    <t>Chůze pozpátku</t>
  </si>
  <si>
    <t>Balancování tyčí</t>
  </si>
  <si>
    <t>pohyblivost v ramenou</t>
  </si>
  <si>
    <t>skok na přesnost</t>
  </si>
  <si>
    <t>překračování tyče</t>
  </si>
  <si>
    <t>předklon v sedě</t>
  </si>
  <si>
    <t>výkrut tyčí</t>
  </si>
  <si>
    <t>plameňák</t>
  </si>
  <si>
    <t>stoj na kladince</t>
  </si>
  <si>
    <t>skok vzad</t>
  </si>
  <si>
    <t>výskok s otočkou</t>
  </si>
  <si>
    <t>[m/z]</t>
  </si>
  <si>
    <t>levá</t>
  </si>
  <si>
    <t>pravá</t>
  </si>
  <si>
    <t>[N]</t>
  </si>
  <si>
    <t>[cm]</t>
  </si>
  <si>
    <t>zrak</t>
  </si>
  <si>
    <t>sluch</t>
  </si>
  <si>
    <t>[n]</t>
  </si>
  <si>
    <t>[s]</t>
  </si>
  <si>
    <t>cm</t>
  </si>
  <si>
    <t>[n/6Os]</t>
  </si>
  <si>
    <t>[ms]</t>
  </si>
  <si>
    <t>Benýšková, Emma</t>
  </si>
  <si>
    <t>z</t>
  </si>
  <si>
    <t>Berná, Adéla</t>
  </si>
  <si>
    <t>Burešová, Natálie</t>
  </si>
  <si>
    <t>x</t>
  </si>
  <si>
    <t>Čejková, Alena</t>
  </si>
  <si>
    <t>Fierlová, Barbara</t>
  </si>
  <si>
    <t>Horňová, Adriana</t>
  </si>
  <si>
    <t>Hůlková, Markéta</t>
  </si>
  <si>
    <t>Chrobáková, Karolína</t>
  </si>
  <si>
    <t>Jindřichová, Simona</t>
  </si>
  <si>
    <t>Kadlečíková, Edita</t>
  </si>
  <si>
    <t>Kašparová, Karolína</t>
  </si>
  <si>
    <t>Klimešová, Lucie</t>
  </si>
  <si>
    <t>Kocourková, Sára</t>
  </si>
  <si>
    <t>Koželuhová, Lucie</t>
  </si>
  <si>
    <t>Kožoušková, Petra</t>
  </si>
  <si>
    <t>Kožušníková, Kristýna</t>
  </si>
  <si>
    <t>Kunclová, Natálie</t>
  </si>
  <si>
    <t>Machalová, Denisa</t>
  </si>
  <si>
    <t>Macharáčková, Kateřina</t>
  </si>
  <si>
    <t>Melicharová, Saša</t>
  </si>
  <si>
    <t>Mrázková, Aneta</t>
  </si>
  <si>
    <t>Nováková, Eliška</t>
  </si>
  <si>
    <t>Novotná, Simona</t>
  </si>
  <si>
    <t>Provazová, Michaela</t>
  </si>
  <si>
    <t>Smilková, Sára</t>
  </si>
  <si>
    <t>Stará, Karolína</t>
  </si>
  <si>
    <t>Šedová, Eliška</t>
  </si>
  <si>
    <t>Šikolová, Natálie</t>
  </si>
  <si>
    <t>Šikralová, Veronika</t>
  </si>
  <si>
    <t>Šléglová, Tereza</t>
  </si>
  <si>
    <t>Zahradníčková, Eliška</t>
  </si>
  <si>
    <t>Ziková, Adéla</t>
  </si>
  <si>
    <t>Žáková, Simona</t>
  </si>
  <si>
    <t>percentil</t>
  </si>
  <si>
    <t>výpočty</t>
  </si>
  <si>
    <t>aritmetický průměr</t>
  </si>
  <si>
    <t>medián</t>
  </si>
  <si>
    <t>směrodatná odchylka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</si>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</sst>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DAE3F3"/>
        <bgColor rgb="FFD0CECE"/>
      </patternFill>
    </fill>
    <fill>
      <patternFill patternType="solid">
        <fgColor rgb="FFFFC000"/>
        <bgColor rgb="FFFFCF3B"/>
      </patternFill>
    </fill>
    <fill>
      <patternFill patternType="solid">
        <fgColor rgb="FFFFFF00"/>
        <bgColor rgb="FFFFCF3B"/>
      </patternFill>
    </fill>
    <fill>
      <patternFill patternType="solid">
        <fgColor rgb="FFFFE699"/>
        <bgColor rgb="FFFFD96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4" borderId="0" xfId="0" applyFont="1" applyFill="1" applyBorder="1" applyAlignment="1">
      <alignment horizontal="left" wrapText="1"/>
    </xf>
    <xf numFmtId="0" fontId="4" fillId="0" borderId="0" xfId="0" applyFont="1"/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 wrapText="1"/>
    </xf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5" fillId="7" borderId="7" xfId="0" applyFont="1" applyFill="1" applyBorder="1" applyAlignment="1">
      <alignment horizontal="center" vertical="center" wrapText="1"/>
    </xf>
    <xf numFmtId="0" fontId="0" fillId="7" borderId="8" xfId="0" applyFill="1" applyBorder="1"/>
    <xf numFmtId="0" fontId="0" fillId="7" borderId="1" xfId="0" applyFill="1" applyBorder="1"/>
    <xf numFmtId="0" fontId="0" fillId="7" borderId="9" xfId="0" applyFill="1" applyBorder="1"/>
    <xf numFmtId="0" fontId="5" fillId="7" borderId="10" xfId="0" applyFont="1" applyFill="1" applyBorder="1" applyAlignment="1">
      <alignment horizontal="center" vertical="center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zoomScale="70" zoomScaleNormal="70" workbookViewId="0">
      <pane ySplit="3" topLeftCell="A5" activePane="bottomLeft" state="frozen"/>
      <selection pane="bottomLeft" activeCell="O27" sqref="O27"/>
    </sheetView>
  </sheetViews>
  <sheetFormatPr defaultRowHeight="15" x14ac:dyDescent="0.25"/>
  <cols>
    <col min="1" max="1" width="24.42578125" customWidth="1"/>
  </cols>
  <sheetData>
    <row r="1" spans="1:24" ht="45" x14ac:dyDescent="0.25">
      <c r="A1" s="42" t="s">
        <v>0</v>
      </c>
      <c r="B1" s="1" t="s">
        <v>1</v>
      </c>
      <c r="C1" s="43" t="s">
        <v>2</v>
      </c>
      <c r="D1" s="43"/>
      <c r="E1" s="1" t="s">
        <v>3</v>
      </c>
      <c r="F1" s="1" t="s">
        <v>4</v>
      </c>
      <c r="G1" s="1" t="s">
        <v>5</v>
      </c>
      <c r="H1" s="43" t="s">
        <v>6</v>
      </c>
      <c r="I1" s="43"/>
      <c r="J1" s="43" t="s">
        <v>7</v>
      </c>
      <c r="K1" s="43"/>
      <c r="L1" s="1" t="s">
        <v>8</v>
      </c>
      <c r="M1" s="1" t="s">
        <v>9</v>
      </c>
      <c r="N1" s="1" t="s">
        <v>10</v>
      </c>
      <c r="O1" s="43" t="s">
        <v>11</v>
      </c>
      <c r="P1" s="43"/>
      <c r="Q1" s="1" t="s">
        <v>12</v>
      </c>
      <c r="R1" s="2" t="s">
        <v>13</v>
      </c>
      <c r="S1" s="1" t="s">
        <v>14</v>
      </c>
      <c r="T1" s="3" t="s">
        <v>15</v>
      </c>
      <c r="U1" s="1" t="s">
        <v>16</v>
      </c>
      <c r="V1" s="3" t="s">
        <v>17</v>
      </c>
      <c r="W1" s="1" t="s">
        <v>18</v>
      </c>
      <c r="X1" s="3" t="s">
        <v>19</v>
      </c>
    </row>
    <row r="2" spans="1:24" x14ac:dyDescent="0.25">
      <c r="A2" s="42"/>
      <c r="B2" s="41" t="s">
        <v>20</v>
      </c>
      <c r="C2" s="4" t="s">
        <v>21</v>
      </c>
      <c r="D2" s="4" t="s">
        <v>22</v>
      </c>
      <c r="E2" s="4" t="s">
        <v>23</v>
      </c>
      <c r="F2" s="41" t="s">
        <v>24</v>
      </c>
      <c r="G2" s="41" t="s">
        <v>24</v>
      </c>
      <c r="H2" s="4" t="s">
        <v>22</v>
      </c>
      <c r="I2" s="5" t="s">
        <v>21</v>
      </c>
      <c r="J2" s="6" t="s">
        <v>25</v>
      </c>
      <c r="K2" s="6" t="s">
        <v>26</v>
      </c>
      <c r="L2" s="41" t="s">
        <v>27</v>
      </c>
      <c r="M2" s="41" t="s">
        <v>27</v>
      </c>
      <c r="N2" s="41" t="s">
        <v>28</v>
      </c>
      <c r="O2" s="4" t="s">
        <v>21</v>
      </c>
      <c r="P2" s="4" t="s">
        <v>22</v>
      </c>
      <c r="Q2" s="41" t="s">
        <v>24</v>
      </c>
      <c r="R2" s="7" t="s">
        <v>28</v>
      </c>
      <c r="S2" s="41" t="s">
        <v>24</v>
      </c>
      <c r="T2" s="8" t="s">
        <v>29</v>
      </c>
      <c r="U2" s="41" t="s">
        <v>30</v>
      </c>
      <c r="V2" s="7" t="s">
        <v>28</v>
      </c>
      <c r="W2" s="41" t="s">
        <v>27</v>
      </c>
      <c r="X2" s="8" t="s">
        <v>29</v>
      </c>
    </row>
    <row r="3" spans="1:24" x14ac:dyDescent="0.25">
      <c r="A3" s="42"/>
      <c r="B3" s="41"/>
      <c r="C3" s="4" t="s">
        <v>23</v>
      </c>
      <c r="D3" s="4" t="s">
        <v>23</v>
      </c>
      <c r="E3" s="4"/>
      <c r="F3" s="41"/>
      <c r="G3" s="41"/>
      <c r="H3" s="4" t="s">
        <v>24</v>
      </c>
      <c r="I3" s="5" t="s">
        <v>24</v>
      </c>
      <c r="J3" s="6" t="s">
        <v>31</v>
      </c>
      <c r="K3" s="6" t="s">
        <v>31</v>
      </c>
      <c r="L3" s="41"/>
      <c r="M3" s="41"/>
      <c r="N3" s="41"/>
      <c r="O3" s="4" t="s">
        <v>24</v>
      </c>
      <c r="P3" s="4" t="s">
        <v>24</v>
      </c>
      <c r="Q3" s="41"/>
      <c r="R3" s="9"/>
      <c r="S3" s="41"/>
      <c r="T3" s="8"/>
      <c r="U3" s="41"/>
      <c r="V3" s="8"/>
      <c r="W3" s="41"/>
      <c r="X3" s="8"/>
    </row>
    <row r="4" spans="1:24" x14ac:dyDescent="0.25">
      <c r="A4" s="10" t="s">
        <v>32</v>
      </c>
      <c r="B4" t="s">
        <v>33</v>
      </c>
      <c r="C4">
        <v>407</v>
      </c>
      <c r="D4">
        <v>413</v>
      </c>
      <c r="E4">
        <v>1080</v>
      </c>
      <c r="F4">
        <v>210</v>
      </c>
      <c r="G4">
        <v>43</v>
      </c>
      <c r="H4">
        <v>18.3</v>
      </c>
      <c r="I4">
        <v>15.6</v>
      </c>
      <c r="J4">
        <v>276</v>
      </c>
      <c r="K4">
        <v>267</v>
      </c>
      <c r="L4">
        <v>46</v>
      </c>
      <c r="M4">
        <v>2</v>
      </c>
      <c r="N4">
        <v>6.43</v>
      </c>
      <c r="O4">
        <v>10</v>
      </c>
      <c r="P4">
        <v>10</v>
      </c>
      <c r="Q4">
        <v>6</v>
      </c>
      <c r="R4">
        <v>11.6</v>
      </c>
      <c r="S4">
        <v>36</v>
      </c>
      <c r="T4">
        <v>60</v>
      </c>
      <c r="U4">
        <v>1</v>
      </c>
      <c r="V4">
        <v>55.5</v>
      </c>
      <c r="W4">
        <v>98</v>
      </c>
      <c r="X4">
        <v>405</v>
      </c>
    </row>
    <row r="5" spans="1:24" x14ac:dyDescent="0.25">
      <c r="A5" s="10" t="s">
        <v>34</v>
      </c>
      <c r="B5" t="s">
        <v>33</v>
      </c>
      <c r="C5">
        <v>281</v>
      </c>
      <c r="D5">
        <v>306</v>
      </c>
      <c r="E5">
        <v>850</v>
      </c>
      <c r="F5">
        <v>195</v>
      </c>
      <c r="G5">
        <v>40</v>
      </c>
      <c r="H5">
        <v>15</v>
      </c>
      <c r="I5">
        <v>17</v>
      </c>
      <c r="J5">
        <v>256</v>
      </c>
      <c r="K5">
        <v>243</v>
      </c>
      <c r="L5">
        <v>40</v>
      </c>
      <c r="M5">
        <v>3</v>
      </c>
      <c r="N5">
        <v>49.4</v>
      </c>
      <c r="O5">
        <v>20.5</v>
      </c>
      <c r="P5">
        <v>24</v>
      </c>
      <c r="Q5">
        <v>3</v>
      </c>
      <c r="R5">
        <v>9.6999999999999993</v>
      </c>
      <c r="S5">
        <v>35</v>
      </c>
      <c r="T5">
        <v>61</v>
      </c>
      <c r="U5">
        <v>2</v>
      </c>
      <c r="V5">
        <v>6.25</v>
      </c>
      <c r="W5">
        <v>90</v>
      </c>
      <c r="X5">
        <v>440</v>
      </c>
    </row>
    <row r="6" spans="1:24" x14ac:dyDescent="0.25">
      <c r="A6" s="10" t="s">
        <v>35</v>
      </c>
      <c r="B6" t="s">
        <v>33</v>
      </c>
      <c r="C6">
        <v>229</v>
      </c>
      <c r="D6">
        <v>284</v>
      </c>
      <c r="E6">
        <v>650</v>
      </c>
      <c r="F6">
        <v>182</v>
      </c>
      <c r="G6">
        <v>37</v>
      </c>
      <c r="H6">
        <v>14.7</v>
      </c>
      <c r="I6">
        <v>8.3000000000000007</v>
      </c>
      <c r="J6">
        <v>254</v>
      </c>
      <c r="K6">
        <v>259</v>
      </c>
      <c r="L6">
        <v>47</v>
      </c>
      <c r="M6">
        <v>4</v>
      </c>
      <c r="N6">
        <v>4.5</v>
      </c>
      <c r="O6">
        <v>18</v>
      </c>
      <c r="P6">
        <v>19.5</v>
      </c>
      <c r="Q6">
        <v>1</v>
      </c>
      <c r="R6">
        <v>10.64</v>
      </c>
      <c r="S6">
        <v>32.700000000000003</v>
      </c>
      <c r="T6">
        <v>86</v>
      </c>
      <c r="U6">
        <v>1</v>
      </c>
      <c r="V6">
        <v>18</v>
      </c>
      <c r="W6">
        <v>70</v>
      </c>
      <c r="X6">
        <v>370</v>
      </c>
    </row>
    <row r="7" spans="1:24" x14ac:dyDescent="0.25">
      <c r="A7" s="10" t="s">
        <v>37</v>
      </c>
      <c r="B7" t="s">
        <v>33</v>
      </c>
      <c r="C7">
        <v>150</v>
      </c>
      <c r="D7">
        <v>274</v>
      </c>
      <c r="E7">
        <v>500</v>
      </c>
      <c r="F7">
        <v>147</v>
      </c>
      <c r="G7">
        <v>33</v>
      </c>
      <c r="H7">
        <v>12.6</v>
      </c>
      <c r="I7">
        <v>11.3</v>
      </c>
      <c r="J7">
        <v>291</v>
      </c>
      <c r="K7">
        <v>258</v>
      </c>
      <c r="L7">
        <v>40</v>
      </c>
      <c r="M7">
        <v>3</v>
      </c>
      <c r="N7">
        <v>4.4400000000000004</v>
      </c>
      <c r="O7">
        <v>-5</v>
      </c>
      <c r="P7">
        <v>7</v>
      </c>
      <c r="Q7">
        <v>1</v>
      </c>
      <c r="R7">
        <v>9.42</v>
      </c>
      <c r="S7">
        <v>17.2</v>
      </c>
      <c r="T7">
        <v>49</v>
      </c>
      <c r="U7">
        <v>5</v>
      </c>
      <c r="V7">
        <v>8.5</v>
      </c>
      <c r="W7">
        <v>50</v>
      </c>
      <c r="X7">
        <v>280</v>
      </c>
    </row>
    <row r="8" spans="1:24" x14ac:dyDescent="0.25">
      <c r="A8" s="10" t="s">
        <v>38</v>
      </c>
      <c r="B8" t="s">
        <v>33</v>
      </c>
      <c r="C8">
        <v>310</v>
      </c>
      <c r="D8">
        <v>320</v>
      </c>
      <c r="E8">
        <v>900</v>
      </c>
      <c r="F8">
        <v>220</v>
      </c>
      <c r="G8">
        <v>52</v>
      </c>
      <c r="H8">
        <v>19</v>
      </c>
      <c r="I8">
        <v>18.600000000000001</v>
      </c>
      <c r="J8">
        <v>246</v>
      </c>
      <c r="K8">
        <v>236</v>
      </c>
      <c r="L8">
        <v>49</v>
      </c>
      <c r="M8">
        <v>4</v>
      </c>
      <c r="N8">
        <v>14</v>
      </c>
      <c r="O8">
        <v>9</v>
      </c>
      <c r="P8">
        <v>11</v>
      </c>
      <c r="Q8">
        <v>2</v>
      </c>
      <c r="R8">
        <v>9</v>
      </c>
      <c r="S8">
        <v>26</v>
      </c>
      <c r="T8">
        <v>64</v>
      </c>
      <c r="U8">
        <v>4</v>
      </c>
      <c r="V8">
        <v>5.0999999999999996</v>
      </c>
      <c r="W8">
        <v>90</v>
      </c>
      <c r="X8">
        <v>490</v>
      </c>
    </row>
    <row r="9" spans="1:24" x14ac:dyDescent="0.25">
      <c r="A9" s="10" t="s">
        <v>39</v>
      </c>
      <c r="B9" t="s">
        <v>33</v>
      </c>
      <c r="C9">
        <v>412</v>
      </c>
      <c r="D9">
        <v>399</v>
      </c>
      <c r="E9">
        <v>1100</v>
      </c>
      <c r="F9">
        <v>210</v>
      </c>
      <c r="G9">
        <v>43</v>
      </c>
      <c r="H9">
        <v>17.600000000000001</v>
      </c>
      <c r="I9">
        <v>17.3</v>
      </c>
      <c r="J9">
        <v>260</v>
      </c>
      <c r="K9">
        <v>222</v>
      </c>
      <c r="L9">
        <v>46</v>
      </c>
      <c r="M9">
        <v>7</v>
      </c>
      <c r="N9">
        <v>5.4</v>
      </c>
      <c r="O9">
        <v>-5</v>
      </c>
      <c r="P9">
        <v>7</v>
      </c>
      <c r="Q9">
        <v>1</v>
      </c>
      <c r="R9">
        <v>9.42</v>
      </c>
      <c r="S9">
        <v>17.2</v>
      </c>
      <c r="T9">
        <v>72</v>
      </c>
      <c r="U9">
        <v>4</v>
      </c>
      <c r="V9">
        <v>48</v>
      </c>
      <c r="W9">
        <v>90</v>
      </c>
      <c r="X9">
        <v>450</v>
      </c>
    </row>
    <row r="10" spans="1:24" x14ac:dyDescent="0.25">
      <c r="A10" s="10" t="s">
        <v>40</v>
      </c>
      <c r="B10" t="s">
        <v>33</v>
      </c>
      <c r="C10">
        <v>328</v>
      </c>
      <c r="D10">
        <v>335</v>
      </c>
      <c r="E10">
        <v>800</v>
      </c>
      <c r="F10">
        <v>170</v>
      </c>
      <c r="G10">
        <v>30</v>
      </c>
      <c r="H10">
        <v>19.5</v>
      </c>
      <c r="I10">
        <v>17</v>
      </c>
      <c r="J10">
        <v>244</v>
      </c>
      <c r="K10">
        <v>295</v>
      </c>
      <c r="L10">
        <v>46</v>
      </c>
      <c r="M10">
        <v>2</v>
      </c>
      <c r="N10">
        <v>18.100000000000001</v>
      </c>
      <c r="O10">
        <v>11.5</v>
      </c>
      <c r="P10">
        <v>14.5</v>
      </c>
      <c r="Q10">
        <v>3.5</v>
      </c>
      <c r="R10">
        <v>11.6</v>
      </c>
      <c r="S10">
        <v>35</v>
      </c>
      <c r="T10">
        <v>80</v>
      </c>
      <c r="U10">
        <v>2</v>
      </c>
      <c r="V10">
        <v>16</v>
      </c>
      <c r="W10">
        <v>80</v>
      </c>
      <c r="X10">
        <v>380</v>
      </c>
    </row>
    <row r="11" spans="1:24" x14ac:dyDescent="0.25">
      <c r="A11" s="10" t="s">
        <v>41</v>
      </c>
      <c r="B11" t="s">
        <v>33</v>
      </c>
      <c r="C11">
        <v>284</v>
      </c>
      <c r="D11">
        <v>309</v>
      </c>
      <c r="E11">
        <v>950</v>
      </c>
      <c r="F11">
        <v>185</v>
      </c>
      <c r="G11">
        <v>35</v>
      </c>
      <c r="H11">
        <v>25</v>
      </c>
      <c r="I11">
        <v>23</v>
      </c>
      <c r="J11">
        <v>254</v>
      </c>
      <c r="K11">
        <v>257</v>
      </c>
      <c r="L11">
        <v>40</v>
      </c>
      <c r="M11">
        <v>1</v>
      </c>
      <c r="N11">
        <v>1.87</v>
      </c>
      <c r="O11">
        <v>-9</v>
      </c>
      <c r="P11">
        <v>-1</v>
      </c>
      <c r="Q11">
        <v>3</v>
      </c>
      <c r="R11">
        <v>15.8</v>
      </c>
      <c r="S11">
        <v>22</v>
      </c>
      <c r="T11">
        <v>72</v>
      </c>
      <c r="U11">
        <v>1</v>
      </c>
      <c r="V11">
        <v>4</v>
      </c>
      <c r="W11">
        <v>60</v>
      </c>
      <c r="X11">
        <v>370</v>
      </c>
    </row>
    <row r="12" spans="1:24" x14ac:dyDescent="0.25">
      <c r="A12" s="10" t="s">
        <v>42</v>
      </c>
      <c r="B12" t="s">
        <v>33</v>
      </c>
      <c r="C12">
        <v>274</v>
      </c>
      <c r="D12">
        <v>284</v>
      </c>
      <c r="E12">
        <v>700</v>
      </c>
      <c r="F12">
        <v>180</v>
      </c>
      <c r="G12">
        <v>42</v>
      </c>
      <c r="H12">
        <v>21.6</v>
      </c>
      <c r="I12">
        <v>19.600000000000001</v>
      </c>
      <c r="J12">
        <v>254</v>
      </c>
      <c r="K12">
        <v>263</v>
      </c>
      <c r="L12">
        <v>46</v>
      </c>
      <c r="M12">
        <v>3</v>
      </c>
      <c r="N12">
        <v>13.2</v>
      </c>
      <c r="O12">
        <v>3</v>
      </c>
      <c r="P12">
        <v>2.5</v>
      </c>
      <c r="Q12">
        <v>2.5</v>
      </c>
      <c r="R12">
        <v>9.6</v>
      </c>
      <c r="S12">
        <v>36</v>
      </c>
      <c r="T12">
        <v>72</v>
      </c>
      <c r="U12">
        <v>4</v>
      </c>
      <c r="V12">
        <v>3.4</v>
      </c>
      <c r="W12">
        <v>70</v>
      </c>
      <c r="X12">
        <v>360</v>
      </c>
    </row>
    <row r="13" spans="1:24" x14ac:dyDescent="0.25">
      <c r="A13" s="10" t="s">
        <v>43</v>
      </c>
      <c r="B13" t="s">
        <v>33</v>
      </c>
      <c r="C13">
        <v>240</v>
      </c>
      <c r="D13">
        <v>279</v>
      </c>
      <c r="E13">
        <v>750</v>
      </c>
      <c r="F13">
        <v>146</v>
      </c>
      <c r="G13">
        <v>31</v>
      </c>
      <c r="H13">
        <v>12.3</v>
      </c>
      <c r="I13">
        <v>9.6</v>
      </c>
      <c r="J13">
        <v>257</v>
      </c>
      <c r="K13">
        <v>252</v>
      </c>
      <c r="L13">
        <v>47</v>
      </c>
      <c r="M13">
        <v>1</v>
      </c>
      <c r="N13">
        <v>3.79</v>
      </c>
      <c r="O13">
        <v>-10</v>
      </c>
      <c r="P13">
        <v>4</v>
      </c>
      <c r="Q13">
        <v>6.5</v>
      </c>
      <c r="R13">
        <v>22.1</v>
      </c>
      <c r="S13">
        <v>34</v>
      </c>
      <c r="T13">
        <v>69</v>
      </c>
      <c r="U13">
        <v>4</v>
      </c>
      <c r="V13">
        <v>12.5</v>
      </c>
      <c r="W13">
        <v>50</v>
      </c>
      <c r="X13">
        <v>350</v>
      </c>
    </row>
    <row r="14" spans="1:24" x14ac:dyDescent="0.25">
      <c r="A14" s="10" t="s">
        <v>44</v>
      </c>
      <c r="B14" t="s">
        <v>33</v>
      </c>
      <c r="C14">
        <v>407</v>
      </c>
      <c r="D14">
        <v>455</v>
      </c>
      <c r="E14">
        <v>1050</v>
      </c>
      <c r="F14">
        <v>170</v>
      </c>
      <c r="G14">
        <v>32</v>
      </c>
      <c r="H14">
        <v>14.3</v>
      </c>
      <c r="I14">
        <v>18.3</v>
      </c>
      <c r="J14">
        <v>248</v>
      </c>
      <c r="K14">
        <v>252</v>
      </c>
      <c r="L14">
        <v>47</v>
      </c>
      <c r="M14">
        <v>2</v>
      </c>
      <c r="N14">
        <v>53</v>
      </c>
      <c r="O14">
        <v>3.5</v>
      </c>
      <c r="P14" t="s">
        <v>36</v>
      </c>
      <c r="Q14">
        <v>3</v>
      </c>
      <c r="R14">
        <v>9.56</v>
      </c>
      <c r="S14">
        <v>36</v>
      </c>
      <c r="T14">
        <v>54</v>
      </c>
      <c r="U14">
        <v>7</v>
      </c>
      <c r="V14">
        <v>6.91</v>
      </c>
      <c r="W14">
        <v>75</v>
      </c>
      <c r="X14">
        <v>380</v>
      </c>
    </row>
    <row r="15" spans="1:24" x14ac:dyDescent="0.25">
      <c r="A15" s="10" t="s">
        <v>45</v>
      </c>
      <c r="B15" t="s">
        <v>33</v>
      </c>
      <c r="C15">
        <v>206</v>
      </c>
      <c r="D15">
        <v>246</v>
      </c>
      <c r="E15">
        <v>500</v>
      </c>
      <c r="F15">
        <v>180</v>
      </c>
      <c r="G15">
        <v>34</v>
      </c>
      <c r="H15">
        <v>8.3000000000000007</v>
      </c>
      <c r="I15">
        <v>9.6</v>
      </c>
      <c r="J15">
        <v>80</v>
      </c>
      <c r="K15">
        <v>236</v>
      </c>
      <c r="L15">
        <v>40</v>
      </c>
      <c r="M15">
        <v>2</v>
      </c>
      <c r="N15">
        <v>3</v>
      </c>
      <c r="O15">
        <v>7</v>
      </c>
      <c r="P15">
        <v>11</v>
      </c>
      <c r="Q15">
        <v>3.7</v>
      </c>
      <c r="R15">
        <v>10</v>
      </c>
      <c r="S15">
        <v>19</v>
      </c>
      <c r="T15" t="s">
        <v>36</v>
      </c>
      <c r="U15">
        <v>3</v>
      </c>
      <c r="V15">
        <v>75</v>
      </c>
      <c r="W15">
        <v>60</v>
      </c>
      <c r="X15">
        <v>360</v>
      </c>
    </row>
    <row r="16" spans="1:24" x14ac:dyDescent="0.25">
      <c r="A16" s="10" t="s">
        <v>46</v>
      </c>
      <c r="B16" t="s">
        <v>33</v>
      </c>
      <c r="C16">
        <v>307</v>
      </c>
      <c r="D16">
        <v>284</v>
      </c>
      <c r="E16">
        <v>1100</v>
      </c>
      <c r="F16">
        <v>175</v>
      </c>
      <c r="G16">
        <v>36</v>
      </c>
      <c r="H16">
        <v>17</v>
      </c>
      <c r="I16">
        <v>19.3</v>
      </c>
      <c r="J16">
        <v>255</v>
      </c>
      <c r="K16">
        <v>211</v>
      </c>
      <c r="L16">
        <v>46</v>
      </c>
      <c r="M16">
        <v>1</v>
      </c>
      <c r="N16">
        <v>1.6</v>
      </c>
      <c r="O16">
        <v>-10</v>
      </c>
      <c r="P16">
        <v>8</v>
      </c>
      <c r="Q16">
        <v>3.7</v>
      </c>
      <c r="R16" t="s">
        <v>36</v>
      </c>
      <c r="S16">
        <v>13</v>
      </c>
      <c r="T16">
        <v>83</v>
      </c>
      <c r="U16">
        <v>9</v>
      </c>
      <c r="V16">
        <v>6.7</v>
      </c>
      <c r="W16">
        <v>75</v>
      </c>
      <c r="X16">
        <v>360</v>
      </c>
    </row>
    <row r="17" spans="1:24" x14ac:dyDescent="0.25">
      <c r="A17" s="10" t="s">
        <v>47</v>
      </c>
      <c r="B17" t="s">
        <v>33</v>
      </c>
      <c r="C17">
        <v>286</v>
      </c>
      <c r="D17">
        <v>318</v>
      </c>
      <c r="E17">
        <v>780</v>
      </c>
      <c r="F17">
        <v>201</v>
      </c>
      <c r="G17">
        <v>43</v>
      </c>
      <c r="H17">
        <v>17.3</v>
      </c>
      <c r="I17">
        <v>16</v>
      </c>
      <c r="J17">
        <v>277</v>
      </c>
      <c r="K17">
        <v>233</v>
      </c>
      <c r="L17">
        <v>47</v>
      </c>
      <c r="M17">
        <v>8</v>
      </c>
      <c r="N17">
        <v>16</v>
      </c>
      <c r="O17">
        <v>8.5</v>
      </c>
      <c r="P17">
        <v>12.5</v>
      </c>
      <c r="Q17">
        <v>2</v>
      </c>
      <c r="R17">
        <v>9.4</v>
      </c>
      <c r="S17">
        <v>28</v>
      </c>
      <c r="T17">
        <v>58</v>
      </c>
      <c r="U17">
        <v>1</v>
      </c>
      <c r="V17">
        <v>27</v>
      </c>
      <c r="W17">
        <v>105</v>
      </c>
      <c r="X17">
        <v>400</v>
      </c>
    </row>
    <row r="18" spans="1:24" x14ac:dyDescent="0.25">
      <c r="A18" s="10" t="s">
        <v>48</v>
      </c>
      <c r="B18" t="s">
        <v>33</v>
      </c>
      <c r="C18">
        <v>324</v>
      </c>
      <c r="D18">
        <v>359</v>
      </c>
      <c r="E18">
        <v>900</v>
      </c>
      <c r="F18">
        <v>150</v>
      </c>
      <c r="G18">
        <v>47</v>
      </c>
      <c r="H18">
        <v>14.3</v>
      </c>
      <c r="I18">
        <v>12.6</v>
      </c>
      <c r="J18">
        <v>242</v>
      </c>
      <c r="K18">
        <v>227</v>
      </c>
      <c r="L18">
        <v>50</v>
      </c>
      <c r="M18">
        <v>2</v>
      </c>
      <c r="N18">
        <v>12.5</v>
      </c>
      <c r="O18">
        <v>-16</v>
      </c>
      <c r="P18">
        <v>-12</v>
      </c>
      <c r="Q18">
        <v>2.5</v>
      </c>
      <c r="R18">
        <v>18.3</v>
      </c>
      <c r="S18">
        <v>31</v>
      </c>
      <c r="T18">
        <v>8</v>
      </c>
      <c r="U18">
        <v>3</v>
      </c>
      <c r="V18">
        <v>4.5</v>
      </c>
      <c r="W18">
        <v>100</v>
      </c>
      <c r="X18">
        <v>360</v>
      </c>
    </row>
    <row r="19" spans="1:24" x14ac:dyDescent="0.25">
      <c r="A19" s="10" t="s">
        <v>49</v>
      </c>
      <c r="B19" t="s">
        <v>33</v>
      </c>
      <c r="C19">
        <v>331</v>
      </c>
      <c r="D19">
        <v>329</v>
      </c>
      <c r="E19">
        <v>920</v>
      </c>
      <c r="F19">
        <v>180</v>
      </c>
      <c r="G19">
        <v>41</v>
      </c>
      <c r="H19">
        <v>15</v>
      </c>
      <c r="I19">
        <v>16</v>
      </c>
      <c r="J19">
        <v>254</v>
      </c>
      <c r="K19">
        <v>260</v>
      </c>
      <c r="L19">
        <v>49</v>
      </c>
      <c r="M19">
        <v>1</v>
      </c>
      <c r="N19">
        <v>5</v>
      </c>
      <c r="O19">
        <v>4</v>
      </c>
      <c r="P19">
        <v>13</v>
      </c>
      <c r="Q19">
        <v>7.5</v>
      </c>
      <c r="R19">
        <v>10.210000000000001</v>
      </c>
      <c r="S19">
        <v>23</v>
      </c>
      <c r="T19">
        <v>69</v>
      </c>
      <c r="U19">
        <v>4</v>
      </c>
      <c r="V19">
        <v>20</v>
      </c>
      <c r="W19">
        <v>90</v>
      </c>
      <c r="X19">
        <v>360</v>
      </c>
    </row>
    <row r="20" spans="1:24" x14ac:dyDescent="0.25">
      <c r="A20" s="10" t="s">
        <v>50</v>
      </c>
      <c r="B20" t="s">
        <v>33</v>
      </c>
      <c r="C20">
        <v>196</v>
      </c>
      <c r="D20">
        <v>224</v>
      </c>
      <c r="E20">
        <v>700</v>
      </c>
      <c r="F20">
        <v>170</v>
      </c>
      <c r="G20">
        <v>33</v>
      </c>
      <c r="H20">
        <v>19.600000000000001</v>
      </c>
      <c r="I20">
        <v>15.6</v>
      </c>
      <c r="J20">
        <v>256</v>
      </c>
      <c r="K20">
        <v>238</v>
      </c>
      <c r="L20">
        <v>50</v>
      </c>
      <c r="M20">
        <v>3</v>
      </c>
      <c r="N20">
        <v>3.72</v>
      </c>
      <c r="O20">
        <v>-10</v>
      </c>
      <c r="P20">
        <v>-9</v>
      </c>
      <c r="Q20">
        <v>6.5</v>
      </c>
      <c r="R20">
        <v>17.600000000000001</v>
      </c>
      <c r="S20">
        <v>10</v>
      </c>
      <c r="T20" t="s">
        <v>36</v>
      </c>
      <c r="U20">
        <v>7</v>
      </c>
      <c r="V20">
        <v>12.66</v>
      </c>
      <c r="W20">
        <v>75</v>
      </c>
      <c r="X20">
        <v>340</v>
      </c>
    </row>
    <row r="21" spans="1:24" x14ac:dyDescent="0.25">
      <c r="A21" s="10" t="s">
        <v>51</v>
      </c>
      <c r="B21" t="s">
        <v>33</v>
      </c>
      <c r="C21">
        <v>294</v>
      </c>
      <c r="D21">
        <v>338</v>
      </c>
      <c r="E21">
        <v>810</v>
      </c>
      <c r="F21" t="s">
        <v>36</v>
      </c>
      <c r="G21">
        <v>30</v>
      </c>
      <c r="H21">
        <v>15.6</v>
      </c>
      <c r="I21">
        <v>14.6</v>
      </c>
      <c r="J21">
        <v>260</v>
      </c>
      <c r="K21">
        <v>251</v>
      </c>
      <c r="L21">
        <v>46</v>
      </c>
      <c r="M21">
        <v>3</v>
      </c>
      <c r="N21">
        <v>2.65</v>
      </c>
      <c r="O21">
        <v>7.5</v>
      </c>
      <c r="P21">
        <v>8</v>
      </c>
      <c r="Q21">
        <v>7</v>
      </c>
      <c r="R21" t="s">
        <v>36</v>
      </c>
      <c r="S21">
        <v>28</v>
      </c>
    </row>
    <row r="22" spans="1:24" x14ac:dyDescent="0.25">
      <c r="A22" s="10" t="s">
        <v>52</v>
      </c>
      <c r="B22" t="s">
        <v>33</v>
      </c>
      <c r="C22">
        <v>357</v>
      </c>
      <c r="D22">
        <v>362</v>
      </c>
      <c r="E22">
        <v>1100</v>
      </c>
      <c r="F22">
        <v>197</v>
      </c>
      <c r="G22">
        <v>45</v>
      </c>
      <c r="H22">
        <v>19.3</v>
      </c>
      <c r="I22">
        <v>19.3</v>
      </c>
      <c r="J22">
        <v>276</v>
      </c>
      <c r="K22">
        <v>267</v>
      </c>
      <c r="L22">
        <v>48</v>
      </c>
      <c r="M22">
        <v>3</v>
      </c>
      <c r="N22">
        <v>2.5</v>
      </c>
      <c r="O22" t="s">
        <v>72</v>
      </c>
      <c r="P22">
        <v>4.5</v>
      </c>
      <c r="Q22">
        <v>3</v>
      </c>
      <c r="R22">
        <v>11</v>
      </c>
      <c r="S22">
        <v>38.5</v>
      </c>
      <c r="T22" t="s">
        <v>36</v>
      </c>
      <c r="U22">
        <v>1</v>
      </c>
      <c r="V22">
        <v>49.2</v>
      </c>
      <c r="W22">
        <v>60</v>
      </c>
      <c r="X22">
        <v>440</v>
      </c>
    </row>
    <row r="23" spans="1:24" x14ac:dyDescent="0.25">
      <c r="A23" s="10" t="s">
        <v>53</v>
      </c>
      <c r="B23" t="s">
        <v>33</v>
      </c>
      <c r="C23">
        <v>304</v>
      </c>
      <c r="D23">
        <v>334</v>
      </c>
      <c r="E23">
        <v>1070</v>
      </c>
      <c r="F23">
        <v>220</v>
      </c>
      <c r="G23">
        <v>48</v>
      </c>
      <c r="H23">
        <v>18</v>
      </c>
      <c r="I23">
        <v>10</v>
      </c>
      <c r="J23">
        <v>258</v>
      </c>
      <c r="K23">
        <v>244</v>
      </c>
      <c r="L23">
        <v>43</v>
      </c>
      <c r="M23">
        <v>10</v>
      </c>
      <c r="N23">
        <v>3.65</v>
      </c>
      <c r="O23">
        <v>7.5</v>
      </c>
      <c r="P23">
        <v>11</v>
      </c>
      <c r="Q23">
        <v>2</v>
      </c>
      <c r="R23">
        <v>9.6</v>
      </c>
      <c r="S23">
        <v>29</v>
      </c>
      <c r="T23">
        <v>51</v>
      </c>
      <c r="U23">
        <v>2</v>
      </c>
      <c r="V23">
        <v>13</v>
      </c>
      <c r="W23">
        <v>130</v>
      </c>
      <c r="X23">
        <v>450</v>
      </c>
    </row>
    <row r="24" spans="1:24" x14ac:dyDescent="0.25">
      <c r="A24" s="10" t="s">
        <v>54</v>
      </c>
      <c r="B24" t="s">
        <v>33</v>
      </c>
      <c r="C24">
        <v>296</v>
      </c>
      <c r="D24">
        <v>313</v>
      </c>
      <c r="E24">
        <v>930</v>
      </c>
      <c r="F24">
        <v>175</v>
      </c>
      <c r="G24">
        <v>34</v>
      </c>
      <c r="H24">
        <v>13</v>
      </c>
      <c r="I24">
        <v>12.6</v>
      </c>
      <c r="J24">
        <v>240</v>
      </c>
      <c r="K24">
        <v>242</v>
      </c>
      <c r="L24">
        <v>50</v>
      </c>
      <c r="M24">
        <v>3</v>
      </c>
      <c r="N24">
        <v>30</v>
      </c>
      <c r="O24">
        <v>4</v>
      </c>
      <c r="P24">
        <v>2</v>
      </c>
      <c r="Q24">
        <v>6</v>
      </c>
      <c r="R24">
        <v>10.4</v>
      </c>
      <c r="S24">
        <v>44</v>
      </c>
      <c r="T24">
        <v>60</v>
      </c>
      <c r="U24">
        <v>1</v>
      </c>
      <c r="V24">
        <v>19</v>
      </c>
      <c r="W24">
        <v>80</v>
      </c>
      <c r="X24">
        <v>360</v>
      </c>
    </row>
    <row r="25" spans="1:24" x14ac:dyDescent="0.25">
      <c r="A25" s="10" t="s">
        <v>55</v>
      </c>
      <c r="B25" t="s">
        <v>33</v>
      </c>
      <c r="C25">
        <v>464</v>
      </c>
      <c r="D25">
        <v>523</v>
      </c>
      <c r="E25">
        <v>1300</v>
      </c>
      <c r="F25">
        <v>200</v>
      </c>
      <c r="G25">
        <v>42</v>
      </c>
      <c r="H25">
        <v>16.7</v>
      </c>
      <c r="I25">
        <v>15.7</v>
      </c>
      <c r="J25">
        <v>234</v>
      </c>
      <c r="K25">
        <v>227</v>
      </c>
      <c r="L25">
        <v>47</v>
      </c>
      <c r="M25">
        <v>3</v>
      </c>
      <c r="N25">
        <v>15.8</v>
      </c>
      <c r="O25">
        <v>8</v>
      </c>
      <c r="P25">
        <v>0</v>
      </c>
      <c r="Q25">
        <v>1</v>
      </c>
      <c r="R25">
        <v>11</v>
      </c>
      <c r="S25">
        <v>24</v>
      </c>
      <c r="T25">
        <v>71</v>
      </c>
      <c r="U25">
        <v>5</v>
      </c>
      <c r="V25">
        <v>7.7</v>
      </c>
      <c r="W25">
        <v>110</v>
      </c>
      <c r="X25">
        <v>400</v>
      </c>
    </row>
    <row r="26" spans="1:24" x14ac:dyDescent="0.25">
      <c r="A26" s="10" t="s">
        <v>56</v>
      </c>
      <c r="B26" t="s">
        <v>33</v>
      </c>
      <c r="C26">
        <v>269</v>
      </c>
      <c r="D26">
        <v>343</v>
      </c>
      <c r="E26">
        <v>950</v>
      </c>
      <c r="F26">
        <v>178</v>
      </c>
      <c r="G26">
        <v>34</v>
      </c>
      <c r="H26">
        <v>20</v>
      </c>
      <c r="I26">
        <v>18.600000000000001</v>
      </c>
      <c r="J26">
        <v>260</v>
      </c>
      <c r="K26">
        <v>251</v>
      </c>
      <c r="L26">
        <v>41</v>
      </c>
      <c r="M26">
        <v>3</v>
      </c>
      <c r="N26">
        <v>7.6</v>
      </c>
      <c r="O26">
        <v>-15</v>
      </c>
      <c r="P26">
        <v>-2</v>
      </c>
      <c r="Q26">
        <v>3</v>
      </c>
      <c r="R26" t="s">
        <v>36</v>
      </c>
      <c r="S26">
        <v>9</v>
      </c>
      <c r="T26">
        <v>87</v>
      </c>
      <c r="U26">
        <v>3</v>
      </c>
      <c r="V26">
        <v>35</v>
      </c>
      <c r="W26">
        <v>68</v>
      </c>
      <c r="X26">
        <v>360</v>
      </c>
    </row>
    <row r="27" spans="1:24" x14ac:dyDescent="0.25">
      <c r="A27" s="10" t="s">
        <v>57</v>
      </c>
      <c r="B27" t="s">
        <v>33</v>
      </c>
      <c r="C27">
        <v>282</v>
      </c>
      <c r="D27">
        <v>309</v>
      </c>
      <c r="E27">
        <v>850</v>
      </c>
      <c r="F27">
        <v>185</v>
      </c>
      <c r="G27">
        <v>37</v>
      </c>
      <c r="H27">
        <v>18.600000000000001</v>
      </c>
      <c r="I27">
        <v>20</v>
      </c>
      <c r="J27">
        <v>250</v>
      </c>
      <c r="K27">
        <v>248</v>
      </c>
      <c r="L27">
        <v>43</v>
      </c>
      <c r="M27">
        <v>4</v>
      </c>
      <c r="N27">
        <v>3</v>
      </c>
      <c r="O27">
        <v>-10</v>
      </c>
      <c r="P27">
        <v>8</v>
      </c>
      <c r="Q27">
        <v>8</v>
      </c>
      <c r="R27">
        <v>8.1</v>
      </c>
      <c r="S27">
        <v>41</v>
      </c>
      <c r="T27">
        <v>90</v>
      </c>
      <c r="U27">
        <v>4</v>
      </c>
      <c r="V27">
        <v>18</v>
      </c>
      <c r="W27">
        <v>75</v>
      </c>
      <c r="X27">
        <v>370</v>
      </c>
    </row>
    <row r="28" spans="1:24" x14ac:dyDescent="0.25">
      <c r="A28" s="10" t="s">
        <v>58</v>
      </c>
      <c r="B28" t="s">
        <v>33</v>
      </c>
      <c r="C28">
        <v>400</v>
      </c>
      <c r="D28">
        <v>325</v>
      </c>
      <c r="E28">
        <v>1000</v>
      </c>
      <c r="F28">
        <v>205</v>
      </c>
      <c r="G28">
        <v>37</v>
      </c>
      <c r="H28">
        <v>24</v>
      </c>
      <c r="I28">
        <v>18</v>
      </c>
      <c r="J28">
        <v>289</v>
      </c>
      <c r="K28">
        <v>300</v>
      </c>
      <c r="L28">
        <v>39</v>
      </c>
      <c r="M28">
        <v>10</v>
      </c>
      <c r="N28">
        <v>3.75</v>
      </c>
      <c r="O28">
        <v>-11</v>
      </c>
      <c r="P28">
        <v>11</v>
      </c>
      <c r="Q28">
        <v>5</v>
      </c>
      <c r="R28">
        <v>12</v>
      </c>
      <c r="S28">
        <v>29.5</v>
      </c>
      <c r="T28">
        <v>67</v>
      </c>
      <c r="U28">
        <v>1</v>
      </c>
      <c r="V28">
        <v>37.5</v>
      </c>
      <c r="W28">
        <v>85</v>
      </c>
      <c r="X28">
        <v>360</v>
      </c>
    </row>
    <row r="29" spans="1:24" x14ac:dyDescent="0.25">
      <c r="A29" s="10" t="s">
        <v>59</v>
      </c>
      <c r="B29" t="s">
        <v>33</v>
      </c>
      <c r="C29">
        <v>387</v>
      </c>
      <c r="D29">
        <v>407</v>
      </c>
      <c r="E29">
        <v>790</v>
      </c>
      <c r="F29">
        <v>178</v>
      </c>
      <c r="G29">
        <v>45</v>
      </c>
      <c r="H29">
        <v>10.6</v>
      </c>
      <c r="I29">
        <v>10.6</v>
      </c>
      <c r="J29">
        <v>242</v>
      </c>
      <c r="K29">
        <v>246</v>
      </c>
      <c r="L29">
        <v>42</v>
      </c>
      <c r="M29">
        <v>2</v>
      </c>
      <c r="N29">
        <v>5.55</v>
      </c>
      <c r="O29">
        <v>8</v>
      </c>
      <c r="P29">
        <v>9</v>
      </c>
      <c r="Q29">
        <v>2.5</v>
      </c>
      <c r="R29">
        <v>10.7</v>
      </c>
      <c r="S29">
        <v>11</v>
      </c>
      <c r="T29" t="s">
        <v>36</v>
      </c>
      <c r="U29">
        <v>3</v>
      </c>
      <c r="V29">
        <v>37.799999999999997</v>
      </c>
      <c r="W29">
        <v>70</v>
      </c>
      <c r="X29">
        <v>360</v>
      </c>
    </row>
    <row r="30" spans="1:24" x14ac:dyDescent="0.25">
      <c r="A30" s="10" t="s">
        <v>60</v>
      </c>
      <c r="B30" t="s">
        <v>33</v>
      </c>
      <c r="C30">
        <v>306</v>
      </c>
      <c r="D30">
        <v>366</v>
      </c>
      <c r="E30">
        <v>900</v>
      </c>
      <c r="F30">
        <v>150</v>
      </c>
      <c r="G30">
        <v>37</v>
      </c>
      <c r="H30">
        <v>12.6</v>
      </c>
      <c r="I30">
        <v>12</v>
      </c>
      <c r="J30">
        <v>236</v>
      </c>
      <c r="K30">
        <v>263</v>
      </c>
      <c r="L30">
        <v>52</v>
      </c>
      <c r="M30">
        <v>8</v>
      </c>
      <c r="N30">
        <v>33</v>
      </c>
      <c r="O30">
        <v>6</v>
      </c>
      <c r="P30">
        <v>8.5</v>
      </c>
      <c r="Q30">
        <v>4</v>
      </c>
      <c r="R30">
        <v>12.56</v>
      </c>
      <c r="S30">
        <v>26</v>
      </c>
      <c r="T30">
        <v>90</v>
      </c>
      <c r="U30">
        <v>2</v>
      </c>
      <c r="V30">
        <v>21</v>
      </c>
      <c r="W30">
        <v>85</v>
      </c>
      <c r="X30">
        <v>430</v>
      </c>
    </row>
    <row r="31" spans="1:24" x14ac:dyDescent="0.25">
      <c r="A31" s="10" t="s">
        <v>61</v>
      </c>
      <c r="B31" t="s">
        <v>33</v>
      </c>
      <c r="C31">
        <v>334</v>
      </c>
      <c r="D31">
        <v>337</v>
      </c>
      <c r="E31">
        <v>1000</v>
      </c>
      <c r="F31">
        <v>210</v>
      </c>
      <c r="G31">
        <v>45</v>
      </c>
      <c r="H31">
        <v>14</v>
      </c>
      <c r="I31">
        <v>8</v>
      </c>
      <c r="L31">
        <v>41</v>
      </c>
      <c r="M31">
        <v>11</v>
      </c>
      <c r="N31">
        <v>2.3199999999999998</v>
      </c>
      <c r="O31">
        <v>2</v>
      </c>
      <c r="P31">
        <v>-2.5</v>
      </c>
      <c r="Q31">
        <v>2.5</v>
      </c>
      <c r="R31">
        <v>13.57</v>
      </c>
      <c r="S31">
        <v>29</v>
      </c>
      <c r="T31">
        <v>82</v>
      </c>
      <c r="U31">
        <v>1</v>
      </c>
      <c r="V31">
        <v>60</v>
      </c>
      <c r="W31">
        <v>80</v>
      </c>
      <c r="X31">
        <v>400</v>
      </c>
    </row>
    <row r="32" spans="1:24" x14ac:dyDescent="0.25">
      <c r="A32" s="10" t="s">
        <v>62</v>
      </c>
      <c r="B32" t="s">
        <v>33</v>
      </c>
      <c r="C32">
        <v>376</v>
      </c>
      <c r="D32">
        <v>331</v>
      </c>
      <c r="E32">
        <v>940</v>
      </c>
      <c r="F32">
        <v>203</v>
      </c>
      <c r="G32">
        <v>41</v>
      </c>
      <c r="H32">
        <v>18.600000000000001</v>
      </c>
      <c r="I32">
        <v>16.3</v>
      </c>
      <c r="J32">
        <v>252</v>
      </c>
      <c r="K32">
        <v>280</v>
      </c>
      <c r="L32">
        <v>50</v>
      </c>
      <c r="M32">
        <v>3</v>
      </c>
      <c r="N32">
        <v>25.5</v>
      </c>
      <c r="O32">
        <v>-21</v>
      </c>
      <c r="P32">
        <v>-4</v>
      </c>
      <c r="Q32">
        <v>3</v>
      </c>
      <c r="R32">
        <v>10</v>
      </c>
      <c r="S32">
        <v>27.5</v>
      </c>
      <c r="T32">
        <v>79</v>
      </c>
      <c r="U32">
        <v>5</v>
      </c>
      <c r="V32">
        <v>42.2</v>
      </c>
      <c r="W32">
        <v>120</v>
      </c>
      <c r="X32">
        <v>450</v>
      </c>
    </row>
    <row r="33" spans="1:24" x14ac:dyDescent="0.25">
      <c r="A33" s="10" t="s">
        <v>63</v>
      </c>
      <c r="B33" t="s">
        <v>33</v>
      </c>
      <c r="C33">
        <v>374</v>
      </c>
      <c r="D33">
        <v>385</v>
      </c>
      <c r="E33">
        <v>1100</v>
      </c>
      <c r="F33">
        <v>195</v>
      </c>
      <c r="G33">
        <v>40</v>
      </c>
      <c r="H33">
        <v>17.5</v>
      </c>
      <c r="I33">
        <v>22.5</v>
      </c>
      <c r="J33">
        <v>258</v>
      </c>
      <c r="K33">
        <v>223</v>
      </c>
      <c r="L33">
        <v>38</v>
      </c>
      <c r="M33">
        <v>2</v>
      </c>
      <c r="N33">
        <v>6.3</v>
      </c>
      <c r="O33">
        <v>16.5</v>
      </c>
      <c r="P33">
        <v>15.5</v>
      </c>
      <c r="Q33">
        <v>3</v>
      </c>
      <c r="R33">
        <v>11</v>
      </c>
      <c r="S33">
        <v>22</v>
      </c>
      <c r="T33">
        <v>78</v>
      </c>
      <c r="U33">
        <v>5</v>
      </c>
      <c r="V33">
        <v>13</v>
      </c>
      <c r="W33">
        <v>90</v>
      </c>
      <c r="X33">
        <v>380</v>
      </c>
    </row>
    <row r="34" spans="1:24" x14ac:dyDescent="0.25">
      <c r="A34" s="10" t="s">
        <v>64</v>
      </c>
      <c r="B34" t="s">
        <v>33</v>
      </c>
      <c r="C34">
        <v>375</v>
      </c>
      <c r="D34">
        <v>397</v>
      </c>
      <c r="E34">
        <v>1300</v>
      </c>
      <c r="F34">
        <v>240</v>
      </c>
      <c r="G34">
        <v>50</v>
      </c>
      <c r="H34">
        <v>18.7</v>
      </c>
      <c r="I34">
        <v>15</v>
      </c>
      <c r="J34">
        <v>260</v>
      </c>
      <c r="K34">
        <v>255</v>
      </c>
      <c r="L34">
        <v>43</v>
      </c>
      <c r="M34">
        <v>3</v>
      </c>
      <c r="N34">
        <v>6.25</v>
      </c>
      <c r="O34">
        <v>21.5</v>
      </c>
      <c r="P34">
        <v>23</v>
      </c>
      <c r="Q34">
        <v>0.5</v>
      </c>
      <c r="R34">
        <v>13.07</v>
      </c>
      <c r="S34">
        <v>20</v>
      </c>
      <c r="T34">
        <v>67</v>
      </c>
      <c r="U34">
        <v>8</v>
      </c>
      <c r="V34">
        <v>60</v>
      </c>
      <c r="W34">
        <v>122</v>
      </c>
      <c r="X34">
        <v>540</v>
      </c>
    </row>
    <row r="35" spans="1:24" x14ac:dyDescent="0.25">
      <c r="A35" s="10" t="s">
        <v>65</v>
      </c>
      <c r="B35" t="s">
        <v>33</v>
      </c>
      <c r="C35">
        <v>383</v>
      </c>
      <c r="D35">
        <v>390</v>
      </c>
      <c r="E35">
        <v>950</v>
      </c>
      <c r="F35">
        <v>210</v>
      </c>
      <c r="H35">
        <v>9.3000000000000007</v>
      </c>
      <c r="I35">
        <v>9</v>
      </c>
      <c r="J35">
        <v>264</v>
      </c>
      <c r="K35">
        <v>231</v>
      </c>
      <c r="L35">
        <v>50</v>
      </c>
      <c r="M35">
        <v>18</v>
      </c>
      <c r="N35">
        <v>2</v>
      </c>
      <c r="O35">
        <v>3.5</v>
      </c>
      <c r="P35">
        <v>6</v>
      </c>
      <c r="Q35">
        <v>3.5</v>
      </c>
      <c r="R35">
        <v>11</v>
      </c>
      <c r="S35">
        <v>25</v>
      </c>
      <c r="T35">
        <v>79</v>
      </c>
      <c r="U35">
        <v>2</v>
      </c>
      <c r="V35">
        <v>32.450000000000003</v>
      </c>
      <c r="W35">
        <v>120</v>
      </c>
      <c r="X35">
        <v>460</v>
      </c>
    </row>
    <row r="36" spans="1:24" x14ac:dyDescent="0.25">
      <c r="A36" s="10" t="s">
        <v>66</v>
      </c>
      <c r="B36" t="s">
        <v>33</v>
      </c>
      <c r="C36">
        <v>297</v>
      </c>
      <c r="D36">
        <v>320</v>
      </c>
      <c r="E36">
        <v>650</v>
      </c>
      <c r="F36">
        <v>200</v>
      </c>
      <c r="H36">
        <v>17.3</v>
      </c>
      <c r="I36">
        <v>26</v>
      </c>
      <c r="J36">
        <v>248</v>
      </c>
      <c r="K36">
        <v>248</v>
      </c>
      <c r="L36">
        <v>47</v>
      </c>
      <c r="M36">
        <v>1</v>
      </c>
      <c r="N36">
        <v>6.5</v>
      </c>
      <c r="O36">
        <v>10</v>
      </c>
      <c r="P36">
        <v>14</v>
      </c>
      <c r="Q36">
        <v>8</v>
      </c>
      <c r="R36">
        <v>13.5</v>
      </c>
      <c r="S36">
        <v>23</v>
      </c>
      <c r="T36">
        <v>81</v>
      </c>
      <c r="U36">
        <v>7</v>
      </c>
      <c r="V36">
        <v>5.5</v>
      </c>
      <c r="W36">
        <v>95</v>
      </c>
      <c r="X36">
        <v>400</v>
      </c>
    </row>
    <row r="37" spans="1:24" ht="15.75" thickBot="1" x14ac:dyDescent="0.3"/>
    <row r="38" spans="1:24" x14ac:dyDescent="0.25">
      <c r="A38" s="11" t="s">
        <v>67</v>
      </c>
      <c r="B38" s="38">
        <v>10</v>
      </c>
      <c r="C38" s="35">
        <f>PERCENTILE(C$4:C$36,0.1)</f>
        <v>231.2</v>
      </c>
      <c r="D38" s="28">
        <f t="shared" ref="D38:G38" si="0">PERCENTILE(D$4:D$36,0.1)</f>
        <v>280</v>
      </c>
      <c r="E38" s="28">
        <f t="shared" si="0"/>
        <v>660</v>
      </c>
      <c r="F38" s="28">
        <f t="shared" si="0"/>
        <v>152</v>
      </c>
      <c r="G38" s="28">
        <f t="shared" si="0"/>
        <v>32</v>
      </c>
      <c r="H38" s="29">
        <f>PERCENTILE(H$4:H$28,0.9)</f>
        <v>20.960000000000004</v>
      </c>
      <c r="I38" s="29">
        <f t="shared" ref="I38:J38" si="1">PERCENTILE(I$4:I$28,0.9)</f>
        <v>19.48</v>
      </c>
      <c r="J38" s="29">
        <f t="shared" si="1"/>
        <v>276.60000000000002</v>
      </c>
      <c r="K38" s="29">
        <f>PERCENTILE(K$4:K$28,0.9)</f>
        <v>267</v>
      </c>
      <c r="L38" s="28">
        <f>PERCENTILE(L$4:L$36,0.1)</f>
        <v>40</v>
      </c>
      <c r="M38" s="28">
        <f t="shared" ref="M38:P38" si="2">PERCENTILE(M$4:M$36,0.1)</f>
        <v>1</v>
      </c>
      <c r="N38" s="28">
        <f t="shared" si="2"/>
        <v>2.3559999999999999</v>
      </c>
      <c r="O38" s="28">
        <f t="shared" si="2"/>
        <v>-10.9</v>
      </c>
      <c r="P38" s="28">
        <f t="shared" si="2"/>
        <v>-2.4500000000000002</v>
      </c>
      <c r="Q38" s="29">
        <f>PERCENTILE(Q$4:Q$28,0.9)</f>
        <v>6.8000000000000007</v>
      </c>
      <c r="R38" s="29">
        <f>PERCENTILE(R$4:R$28,0.9)</f>
        <v>17.420000000000005</v>
      </c>
      <c r="S38" s="28">
        <f>PERCENTILE(S$4:S$36,0.1)</f>
        <v>13.84</v>
      </c>
      <c r="T38" s="29">
        <f>PERCENTILE(T$4:T$28,0.9)</f>
        <v>86</v>
      </c>
      <c r="U38" s="29">
        <f>PERCENTILE(U$4:U$28,0.9)</f>
        <v>6.3999999999999986</v>
      </c>
      <c r="V38" s="28">
        <f>PERCENTILE(V$4:V$36,0.1)</f>
        <v>5.14</v>
      </c>
      <c r="W38" s="28">
        <f>PERCENTILE(W$4:W$36,0.1)</f>
        <v>60</v>
      </c>
      <c r="X38" s="30">
        <f>PERCENTILE(X$4:X$36,0.1)</f>
        <v>360</v>
      </c>
    </row>
    <row r="39" spans="1:24" x14ac:dyDescent="0.25">
      <c r="A39" s="12"/>
      <c r="B39" s="39">
        <v>20</v>
      </c>
      <c r="C39" s="36">
        <f>PERCENTILE(C$4:C$36,0.2)</f>
        <v>276.8</v>
      </c>
      <c r="D39" s="27">
        <f t="shared" ref="D39:G39" si="3">PERCENTILE(D$4:D$36,0.2)</f>
        <v>292.8</v>
      </c>
      <c r="E39" s="27">
        <f t="shared" si="3"/>
        <v>762</v>
      </c>
      <c r="F39" s="27">
        <f t="shared" si="3"/>
        <v>171</v>
      </c>
      <c r="G39" s="27">
        <f t="shared" si="3"/>
        <v>34</v>
      </c>
      <c r="H39" s="13">
        <f>PERCENTILE(H$4:H$28,0.8)</f>
        <v>19.52</v>
      </c>
      <c r="I39" s="13">
        <f t="shared" ref="I39:J39" si="4">PERCENTILE(I$4:I$28,0.8)</f>
        <v>18.740000000000002</v>
      </c>
      <c r="J39" s="13">
        <f t="shared" si="4"/>
        <v>263.20000000000005</v>
      </c>
      <c r="K39" s="13">
        <f>PERCENTILE(K$4:K$28,0.8)</f>
        <v>260.60000000000002</v>
      </c>
      <c r="L39" s="27">
        <f>PERCENTILE(L$4:L$36,0.2)</f>
        <v>41</v>
      </c>
      <c r="M39" s="27">
        <f t="shared" ref="M39:P39" si="5">PERCENTILE(M$4:M$36,0.2)</f>
        <v>2</v>
      </c>
      <c r="N39" s="27">
        <f t="shared" si="5"/>
        <v>3</v>
      </c>
      <c r="O39" s="27">
        <f t="shared" si="5"/>
        <v>-10</v>
      </c>
      <c r="P39" s="27">
        <f t="shared" si="5"/>
        <v>0.40000000000000036</v>
      </c>
      <c r="Q39" s="13">
        <f>PERCENTILE(Q$4:Q$28,0.8)</f>
        <v>6.1000000000000014</v>
      </c>
      <c r="R39" s="13">
        <f>PERCENTILE(R$4:R$28,0.8)</f>
        <v>11.92</v>
      </c>
      <c r="S39" s="27">
        <f>PERCENTILE(S$4:S$36,0.2)</f>
        <v>19.399999999999999</v>
      </c>
      <c r="T39" s="13">
        <f>PERCENTILE(T$4:T$28,0.8)</f>
        <v>80</v>
      </c>
      <c r="U39" s="13">
        <f>PERCENTILE(U$4:U$28,0.8)</f>
        <v>4.4000000000000021</v>
      </c>
      <c r="V39" s="27">
        <f>PERCENTILE(V$4:V$36,0.2)</f>
        <v>6.742</v>
      </c>
      <c r="W39" s="27">
        <f>PERCENTILE(W$4:W$36,0.2)</f>
        <v>70</v>
      </c>
      <c r="X39" s="31">
        <f>PERCENTILE(X$4:X$36,0.2)</f>
        <v>360</v>
      </c>
    </row>
    <row r="40" spans="1:24" x14ac:dyDescent="0.25">
      <c r="A40" s="12"/>
      <c r="B40" s="39">
        <v>30</v>
      </c>
      <c r="C40" s="36">
        <f>PERCENTILE(C$4:C$36,0.3)</f>
        <v>285.2</v>
      </c>
      <c r="D40" s="27">
        <f t="shared" ref="D40:G40" si="6">PERCENTILE(D$4:D$36,0.3)</f>
        <v>311.39999999999998</v>
      </c>
      <c r="E40" s="27">
        <f t="shared" si="6"/>
        <v>806</v>
      </c>
      <c r="F40" s="27">
        <f t="shared" si="6"/>
        <v>178</v>
      </c>
      <c r="G40" s="27">
        <f t="shared" si="6"/>
        <v>35</v>
      </c>
      <c r="H40" s="13">
        <f>PERCENTILE(H$4:H$28,0.7)</f>
        <v>18.919999999999998</v>
      </c>
      <c r="I40" s="13">
        <f t="shared" ref="I40:J40" si="7">PERCENTILE(I$4:I$28,0.7)</f>
        <v>18.239999999999998</v>
      </c>
      <c r="J40" s="13">
        <f t="shared" si="7"/>
        <v>259.60000000000002</v>
      </c>
      <c r="K40" s="13">
        <f>PERCENTILE(K$4:K$28,0.7)</f>
        <v>257.8</v>
      </c>
      <c r="L40" s="27">
        <f>PERCENTILE(L$4:L$36,0.3)</f>
        <v>43</v>
      </c>
      <c r="M40" s="27">
        <f t="shared" ref="M40:P40" si="8">PERCENTILE(M$4:M$36,0.3)</f>
        <v>2</v>
      </c>
      <c r="N40" s="27">
        <f t="shared" si="8"/>
        <v>3.738</v>
      </c>
      <c r="O40" s="27">
        <f t="shared" si="8"/>
        <v>-5</v>
      </c>
      <c r="P40" s="27">
        <f t="shared" si="8"/>
        <v>4.1499999999999995</v>
      </c>
      <c r="Q40" s="13">
        <f>PERCENTILE(Q$4:Q$28,0.7)</f>
        <v>4.7399999999999967</v>
      </c>
      <c r="R40" s="13">
        <f>PERCENTILE(R$4:R$28,0.7)</f>
        <v>11.42</v>
      </c>
      <c r="S40" s="27">
        <f>PERCENTILE(S$4:S$36,0.3)</f>
        <v>22.6</v>
      </c>
      <c r="T40" s="13">
        <f>PERCENTILE(T$4:T$28,0.7)</f>
        <v>72</v>
      </c>
      <c r="U40" s="13">
        <f>PERCENTILE(U$4:U$28,0.7)</f>
        <v>4</v>
      </c>
      <c r="V40" s="27">
        <f>PERCENTILE(V$4:V$36,0.3)</f>
        <v>9.6999999999999957</v>
      </c>
      <c r="W40" s="27">
        <f>PERCENTILE(W$4:W$36,0.3)</f>
        <v>75</v>
      </c>
      <c r="X40" s="31">
        <f>PERCENTILE(X$4:X$36,0.3)</f>
        <v>360</v>
      </c>
    </row>
    <row r="41" spans="1:24" x14ac:dyDescent="0.25">
      <c r="A41" s="12"/>
      <c r="B41" s="39">
        <v>40</v>
      </c>
      <c r="C41" s="36">
        <f>PERCENTILE(C$4:C$36,0.4)</f>
        <v>296.8</v>
      </c>
      <c r="D41" s="27">
        <f t="shared" ref="D41:G41" si="9">PERCENTILE(D$4:D$36,0.4)</f>
        <v>320</v>
      </c>
      <c r="E41" s="27">
        <f t="shared" si="9"/>
        <v>890</v>
      </c>
      <c r="F41" s="27">
        <f t="shared" si="9"/>
        <v>180</v>
      </c>
      <c r="G41" s="27">
        <f t="shared" si="9"/>
        <v>37</v>
      </c>
      <c r="H41" s="13">
        <f>PERCENTILE(H$4:H$28,0.6)</f>
        <v>18.12</v>
      </c>
      <c r="I41" s="13">
        <f t="shared" ref="I41:J41" si="10">PERCENTILE(I$4:I$28,0.6)</f>
        <v>17.12</v>
      </c>
      <c r="J41" s="13">
        <f t="shared" si="10"/>
        <v>256.39999999999998</v>
      </c>
      <c r="K41" s="13">
        <f>PERCENTILE(K$4:K$28,0.6)</f>
        <v>252</v>
      </c>
      <c r="L41" s="27">
        <f>PERCENTILE(L$4:L$36,0.4)</f>
        <v>46</v>
      </c>
      <c r="M41" s="27">
        <f t="shared" ref="M41:P41" si="11">PERCENTILE(M$4:M$36,0.4)</f>
        <v>3</v>
      </c>
      <c r="N41" s="27">
        <f t="shared" si="11"/>
        <v>4.4880000000000004</v>
      </c>
      <c r="O41" s="27">
        <f t="shared" si="11"/>
        <v>3.2</v>
      </c>
      <c r="P41" s="27">
        <f t="shared" si="11"/>
        <v>7</v>
      </c>
      <c r="Q41" s="13">
        <f>PERCENTILE(Q$4:Q$28,0.6)</f>
        <v>3.5799999999999996</v>
      </c>
      <c r="R41" s="13">
        <f>PERCENTILE(R$4:R$28,0.6)</f>
        <v>10.856</v>
      </c>
      <c r="S41" s="27">
        <f>PERCENTILE(S$4:S$36,0.4)</f>
        <v>24.8</v>
      </c>
      <c r="T41" s="13">
        <f>PERCENTILE(T$4:T$28,0.6)</f>
        <v>71</v>
      </c>
      <c r="U41" s="13">
        <f>PERCENTILE(U$4:U$28,0.6)</f>
        <v>4</v>
      </c>
      <c r="V41" s="27">
        <f>PERCENTILE(V$4:V$36,0.4)</f>
        <v>13</v>
      </c>
      <c r="W41" s="27">
        <f>PERCENTILE(W$4:W$36,0.4)</f>
        <v>77</v>
      </c>
      <c r="X41" s="31">
        <f>PERCENTILE(X$4:X$36,0.4)</f>
        <v>370</v>
      </c>
    </row>
    <row r="42" spans="1:24" x14ac:dyDescent="0.25">
      <c r="A42" s="12"/>
      <c r="B42" s="39">
        <v>50</v>
      </c>
      <c r="C42" s="36">
        <f>PERCENTILE(C$4:C$36,0.5)</f>
        <v>307</v>
      </c>
      <c r="D42" s="27">
        <f t="shared" ref="D42:G42" si="12">PERCENTILE(D$4:D$36,0.5)</f>
        <v>331</v>
      </c>
      <c r="E42" s="27">
        <f t="shared" si="12"/>
        <v>920</v>
      </c>
      <c r="F42" s="27">
        <f t="shared" si="12"/>
        <v>185</v>
      </c>
      <c r="G42" s="27">
        <f t="shared" si="12"/>
        <v>40</v>
      </c>
      <c r="H42" s="13">
        <f>PERCENTILE(H$4:H$28,0.5)</f>
        <v>17.3</v>
      </c>
      <c r="I42" s="13">
        <f t="shared" ref="I42:J42" si="13">PERCENTILE(I$4:I$28,0.5)</f>
        <v>16</v>
      </c>
      <c r="J42" s="13">
        <f t="shared" si="13"/>
        <v>255</v>
      </c>
      <c r="K42" s="13">
        <f>PERCENTILE(K$4:K$28,0.5)</f>
        <v>251</v>
      </c>
      <c r="L42" s="27">
        <f>PERCENTILE(L$4:L$36,0.5)</f>
        <v>46</v>
      </c>
      <c r="M42" s="27">
        <f t="shared" ref="M42:P42" si="14">PERCENTILE(M$4:M$36,0.5)</f>
        <v>3</v>
      </c>
      <c r="N42" s="27">
        <f t="shared" si="14"/>
        <v>5.55</v>
      </c>
      <c r="O42" s="27">
        <f t="shared" si="14"/>
        <v>4</v>
      </c>
      <c r="P42" s="27">
        <f t="shared" si="14"/>
        <v>8</v>
      </c>
      <c r="Q42" s="13">
        <f t="shared" ref="Q42:U42" si="15">PERCENTILE(Q$4:Q$28,0.5)</f>
        <v>3</v>
      </c>
      <c r="R42" s="13">
        <f t="shared" si="15"/>
        <v>10.305</v>
      </c>
      <c r="S42" s="27">
        <f>PERCENTILE(S$4:S$36,0.5)</f>
        <v>27.5</v>
      </c>
      <c r="T42" s="13">
        <f t="shared" si="15"/>
        <v>69</v>
      </c>
      <c r="U42" s="13">
        <f t="shared" si="15"/>
        <v>3</v>
      </c>
      <c r="V42" s="27">
        <f>PERCENTILE(V$4:V$36,0.5)</f>
        <v>18</v>
      </c>
      <c r="W42" s="27">
        <f>PERCENTILE(W$4:W$36,0.5)</f>
        <v>82.5</v>
      </c>
      <c r="X42" s="31">
        <f>PERCENTILE(X$4:X$36,0.5)</f>
        <v>380</v>
      </c>
    </row>
    <row r="43" spans="1:24" x14ac:dyDescent="0.25">
      <c r="A43" s="12"/>
      <c r="B43" s="39">
        <v>60</v>
      </c>
      <c r="C43" s="36">
        <f>PERCENTILE(C$4:C$36,0.6)</f>
        <v>328.6</v>
      </c>
      <c r="D43" s="27">
        <f t="shared" ref="D43:G43" si="16">PERCENTILE(D$4:D$36,0.6)</f>
        <v>337.2</v>
      </c>
      <c r="E43" s="27">
        <f t="shared" si="16"/>
        <v>950</v>
      </c>
      <c r="F43" s="27">
        <f t="shared" si="16"/>
        <v>196.2</v>
      </c>
      <c r="G43" s="27">
        <f t="shared" si="16"/>
        <v>41</v>
      </c>
      <c r="H43" s="13">
        <f>PERCENTILE(H$4:H$28,0.4)</f>
        <v>16.260000000000002</v>
      </c>
      <c r="I43" s="13">
        <f t="shared" ref="I43:J43" si="17">PERCENTILE(I$4:I$28,0.4)</f>
        <v>15.66</v>
      </c>
      <c r="J43" s="13">
        <f t="shared" si="17"/>
        <v>254</v>
      </c>
      <c r="K43" s="13">
        <f>PERCENTILE(K$4:K$28,0.4)</f>
        <v>243.6</v>
      </c>
      <c r="L43" s="27">
        <f>PERCENTILE(L$4:L$36,0.6)</f>
        <v>47</v>
      </c>
      <c r="M43" s="27">
        <f t="shared" ref="M43:P43" si="18">PERCENTILE(M$4:M$36,0.6)</f>
        <v>3</v>
      </c>
      <c r="N43" s="27">
        <f t="shared" si="18"/>
        <v>6.444</v>
      </c>
      <c r="O43" s="27">
        <f t="shared" si="18"/>
        <v>7.2999999999999989</v>
      </c>
      <c r="P43" s="27">
        <f t="shared" si="18"/>
        <v>9.5999999999999979</v>
      </c>
      <c r="Q43" s="13">
        <f>PERCENTILE(Q$4:Q$28,0.4)</f>
        <v>3</v>
      </c>
      <c r="R43" s="13">
        <f>PERCENTILE(R$4:R$28,0.4)</f>
        <v>9.82</v>
      </c>
      <c r="S43" s="27">
        <f>PERCENTILE(S$4:S$36,0.6)</f>
        <v>29</v>
      </c>
      <c r="T43" s="13">
        <f>PERCENTILE(T$4:T$28,0.4)</f>
        <v>64</v>
      </c>
      <c r="U43" s="13">
        <f>PERCENTILE(U$4:U$28,0.4)</f>
        <v>2.2000000000000011</v>
      </c>
      <c r="V43" s="27">
        <f>PERCENTILE(V$4:V$36,0.6)</f>
        <v>20.599999999999998</v>
      </c>
      <c r="W43" s="27">
        <f>PERCENTILE(W$4:W$36,0.6)</f>
        <v>90</v>
      </c>
      <c r="X43" s="31">
        <f>PERCENTILE(X$4:X$36,0.6)</f>
        <v>400</v>
      </c>
    </row>
    <row r="44" spans="1:24" x14ac:dyDescent="0.25">
      <c r="A44" s="12"/>
      <c r="B44" s="39">
        <v>70</v>
      </c>
      <c r="C44" s="36">
        <f>PERCENTILE(C$4:C$36,0.7)</f>
        <v>363.79999999999995</v>
      </c>
      <c r="D44" s="27">
        <f t="shared" ref="D44:G44" si="19">PERCENTILE(D$4:D$36,0.7)</f>
        <v>360.2</v>
      </c>
      <c r="E44" s="27">
        <f t="shared" si="19"/>
        <v>1000</v>
      </c>
      <c r="F44" s="27">
        <f t="shared" si="19"/>
        <v>200.7</v>
      </c>
      <c r="G44" s="27">
        <f t="shared" si="19"/>
        <v>43</v>
      </c>
      <c r="H44" s="13">
        <f>PERCENTILE(H$4:H$28,0.3)</f>
        <v>15</v>
      </c>
      <c r="I44" s="13">
        <f t="shared" ref="I44:J44" si="20">PERCENTILE(I$4:I$28,0.3)</f>
        <v>14.799999999999999</v>
      </c>
      <c r="J44" s="13">
        <f t="shared" si="20"/>
        <v>250.8</v>
      </c>
      <c r="K44" s="13">
        <f>PERCENTILE(K$4:K$28,0.3)</f>
        <v>238.8</v>
      </c>
      <c r="L44" s="27">
        <f>PERCENTILE(L$4:L$36,0.7)</f>
        <v>47</v>
      </c>
      <c r="M44" s="27">
        <f t="shared" ref="M44:P44" si="21">PERCENTILE(M$4:M$36,0.7)</f>
        <v>3.3999999999999986</v>
      </c>
      <c r="N44" s="27">
        <f t="shared" si="21"/>
        <v>12.78</v>
      </c>
      <c r="O44" s="27">
        <f t="shared" si="21"/>
        <v>8</v>
      </c>
      <c r="P44" s="27">
        <f t="shared" si="21"/>
        <v>11</v>
      </c>
      <c r="Q44" s="13">
        <f>PERCENTILE(Q$4:Q$28,0.3)</f>
        <v>2.5</v>
      </c>
      <c r="R44" s="13">
        <f>PERCENTILE(R$4:R$28,0.3)</f>
        <v>9.6</v>
      </c>
      <c r="S44" s="27">
        <f>PERCENTILE(S$4:S$36,0.7)</f>
        <v>31.68</v>
      </c>
      <c r="T44" s="13">
        <f>PERCENTILE(T$4:T$28,0.3)</f>
        <v>60</v>
      </c>
      <c r="U44" s="13">
        <f>PERCENTILE(U$4:U$28,0.3)</f>
        <v>1.8999999999999995</v>
      </c>
      <c r="V44" s="27">
        <f>PERCENTILE(V$4:V$36,0.7)</f>
        <v>34.234999999999999</v>
      </c>
      <c r="W44" s="27">
        <f>PERCENTILE(W$4:W$36,0.7)</f>
        <v>90</v>
      </c>
      <c r="X44" s="31">
        <f>PERCENTILE(X$4:X$36,0.7)</f>
        <v>403.5</v>
      </c>
    </row>
    <row r="45" spans="1:24" x14ac:dyDescent="0.25">
      <c r="A45" s="12"/>
      <c r="B45" s="39">
        <v>80</v>
      </c>
      <c r="C45" s="36">
        <f>PERCENTILE(C$4:C$36,0.8)</f>
        <v>380.2</v>
      </c>
      <c r="D45" s="27">
        <f t="shared" ref="D45:G45" si="22">PERCENTILE(D$4:D$36,0.8)</f>
        <v>388</v>
      </c>
      <c r="E45" s="27">
        <f t="shared" si="22"/>
        <v>1076</v>
      </c>
      <c r="F45" s="27">
        <f t="shared" si="22"/>
        <v>209</v>
      </c>
      <c r="G45" s="27">
        <f t="shared" si="22"/>
        <v>45</v>
      </c>
      <c r="H45" s="13">
        <f>PERCENTILE(H$4:H$28,0.2)</f>
        <v>14.3</v>
      </c>
      <c r="I45" s="13">
        <f t="shared" ref="I45:J45" si="23">PERCENTILE(I$4:I$28,0.2)</f>
        <v>12.34</v>
      </c>
      <c r="J45" s="13">
        <f t="shared" si="23"/>
        <v>245.6</v>
      </c>
      <c r="K45" s="13">
        <f>PERCENTILE(K$4:K$28,0.2)</f>
        <v>235.4</v>
      </c>
      <c r="L45" s="27">
        <f>PERCENTILE(L$4:L$36,0.8)</f>
        <v>49</v>
      </c>
      <c r="M45" s="27">
        <f t="shared" ref="M45:P45" si="24">PERCENTILE(M$4:M$36,0.8)</f>
        <v>5.8000000000000043</v>
      </c>
      <c r="N45" s="27">
        <f t="shared" si="24"/>
        <v>15.92</v>
      </c>
      <c r="O45" s="27">
        <f t="shared" si="24"/>
        <v>9.8000000000000007</v>
      </c>
      <c r="P45" s="27">
        <f t="shared" si="24"/>
        <v>12.9</v>
      </c>
      <c r="Q45" s="13">
        <f>PERCENTILE(Q$4:Q$28,0.2)</f>
        <v>2</v>
      </c>
      <c r="R45" s="13">
        <f>PERCENTILE(R$4:R$28,0.2)</f>
        <v>9.4480000000000004</v>
      </c>
      <c r="S45" s="27">
        <f>PERCENTILE(S$4:S$36,0.8)</f>
        <v>35</v>
      </c>
      <c r="T45" s="13">
        <f>PERCENTILE(T$4:T$28,0.2)</f>
        <v>58</v>
      </c>
      <c r="U45" s="13">
        <f>PERCENTILE(U$4:U$28,0.2)</f>
        <v>1</v>
      </c>
      <c r="V45" s="27">
        <f>PERCENTILE(V$4:V$36,0.8)</f>
        <v>41.320000000000007</v>
      </c>
      <c r="W45" s="27">
        <f>PERCENTILE(W$4:W$36,0.8)</f>
        <v>99.6</v>
      </c>
      <c r="X45" s="31">
        <f>PERCENTILE(X$4:X$36,0.8)</f>
        <v>440</v>
      </c>
    </row>
    <row r="46" spans="1:24" ht="15.75" thickBot="1" x14ac:dyDescent="0.3">
      <c r="A46" s="12"/>
      <c r="B46" s="40">
        <v>90</v>
      </c>
      <c r="C46" s="37">
        <f>PERCENTILE(C$4:C$36,0.9)</f>
        <v>405.6</v>
      </c>
      <c r="D46" s="32">
        <f t="shared" ref="D46:G46" si="25">PERCENTILE(D$4:D$36,0.9)</f>
        <v>405.4</v>
      </c>
      <c r="E46" s="32">
        <f t="shared" si="25"/>
        <v>1100</v>
      </c>
      <c r="F46" s="32">
        <f t="shared" si="25"/>
        <v>210</v>
      </c>
      <c r="G46" s="32">
        <f t="shared" si="25"/>
        <v>47</v>
      </c>
      <c r="H46" s="33">
        <f>PERCENTILE(H$4:H$28,0.1)</f>
        <v>12.76</v>
      </c>
      <c r="I46" s="33">
        <f t="shared" ref="I46:J46" si="26">PERCENTILE(I$4:I$28,0.1)</f>
        <v>9.76</v>
      </c>
      <c r="J46" s="33">
        <f t="shared" si="26"/>
        <v>240.8</v>
      </c>
      <c r="K46" s="33">
        <f>PERCENTILE(K$4:K$28,0.1)</f>
        <v>227</v>
      </c>
      <c r="L46" s="32">
        <f>PERCENTILE(L$4:L$36,0.9)</f>
        <v>50</v>
      </c>
      <c r="M46" s="32">
        <f t="shared" ref="M46:P46" si="27">PERCENTILE(M$4:M$36,0.9)</f>
        <v>9.6000000000000014</v>
      </c>
      <c r="N46" s="32">
        <f t="shared" si="27"/>
        <v>29.1</v>
      </c>
      <c r="O46" s="32">
        <f t="shared" si="27"/>
        <v>16.000000000000011</v>
      </c>
      <c r="P46" s="32">
        <f t="shared" si="27"/>
        <v>15.400000000000002</v>
      </c>
      <c r="Q46" s="33">
        <f>PERCENTILE(Q$4:Q$28,0.1)</f>
        <v>1</v>
      </c>
      <c r="R46" s="33">
        <f>PERCENTILE(R$4:R$28,0.1)</f>
        <v>9.402000000000001</v>
      </c>
      <c r="S46" s="32">
        <f>PERCENTILE(S$4:S$36,0.9)</f>
        <v>36</v>
      </c>
      <c r="T46" s="33">
        <f>PERCENTILE(T$4:T$28,0.1)</f>
        <v>51</v>
      </c>
      <c r="U46" s="33">
        <f>PERCENTILE(U$4:U$28,0.1)</f>
        <v>1</v>
      </c>
      <c r="V46" s="32">
        <f>PERCENTILE(V$4:V$36,0.9)</f>
        <v>54.870000000000012</v>
      </c>
      <c r="W46" s="32">
        <f>PERCENTILE(W$4:W$36,0.9)</f>
        <v>119.00000000000003</v>
      </c>
      <c r="X46" s="34">
        <f>PERCENTILE(X$4:X$36,0.9)</f>
        <v>450</v>
      </c>
    </row>
    <row r="48" spans="1:24" ht="15.75" thickBot="1" x14ac:dyDescent="0.3"/>
    <row r="49" spans="1:24" ht="24" x14ac:dyDescent="0.25">
      <c r="A49" s="14" t="s">
        <v>68</v>
      </c>
      <c r="B49" s="15" t="s">
        <v>69</v>
      </c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8"/>
    </row>
    <row r="50" spans="1:24" x14ac:dyDescent="0.25">
      <c r="B50" s="19" t="s">
        <v>70</v>
      </c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2"/>
    </row>
    <row r="51" spans="1:24" ht="24.75" thickBot="1" x14ac:dyDescent="0.3">
      <c r="B51" s="23" t="s">
        <v>71</v>
      </c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6"/>
    </row>
  </sheetData>
  <mergeCells count="15">
    <mergeCell ref="Q2:Q3"/>
    <mergeCell ref="S2:S3"/>
    <mergeCell ref="U2:U3"/>
    <mergeCell ref="W2:W3"/>
    <mergeCell ref="A1:A3"/>
    <mergeCell ref="C1:D1"/>
    <mergeCell ref="H1:I1"/>
    <mergeCell ref="J1:K1"/>
    <mergeCell ref="O1:P1"/>
    <mergeCell ref="B2:B3"/>
    <mergeCell ref="F2:F3"/>
    <mergeCell ref="G2:G3"/>
    <mergeCell ref="L2:L3"/>
    <mergeCell ref="M2:M3"/>
    <mergeCell ref="N2:N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Vespalec</dc:creator>
  <cp:lastModifiedBy>User</cp:lastModifiedBy>
  <dcterms:created xsi:type="dcterms:W3CDTF">2022-04-25T06:35:44Z</dcterms:created>
  <dcterms:modified xsi:type="dcterms:W3CDTF">2022-05-05T11:52:38Z</dcterms:modified>
</cp:coreProperties>
</file>