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itel\Downloads\"/>
    </mc:Choice>
  </mc:AlternateContent>
  <xr:revisionPtr revIDLastSave="0" documentId="8_{5C69EF32-5EFB-40C8-A8DB-DDB13B541AF6}" xr6:coauthVersionLast="47" xr6:coauthVersionMax="47" xr10:uidLastSave="{00000000-0000-0000-0000-000000000000}"/>
  <bookViews>
    <workbookView xWindow="-120" yWindow="-120" windowWidth="29040" windowHeight="15840" xr2:uid="{FEED49EE-00DB-4D9E-A256-A9A416AE1F8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P33" i="1"/>
  <c r="M35" i="1" s="1"/>
  <c r="P27" i="1"/>
  <c r="P25" i="1"/>
  <c r="K22" i="1"/>
  <c r="K24" i="1" s="1"/>
  <c r="K33" i="1" s="1"/>
  <c r="D25" i="1"/>
  <c r="E25" i="1" s="1"/>
  <c r="C26" i="1"/>
  <c r="G21" i="1"/>
  <c r="F21" i="1"/>
  <c r="E14" i="1" l="1"/>
  <c r="E15" i="1" s="1"/>
  <c r="E21" i="1" s="1"/>
  <c r="H14" i="1"/>
  <c r="B12" i="1"/>
  <c r="B11" i="1"/>
</calcChain>
</file>

<file path=xl/sharedStrings.xml><?xml version="1.0" encoding="utf-8"?>
<sst xmlns="http://schemas.openxmlformats.org/spreadsheetml/2006/main" count="64" uniqueCount="59">
  <si>
    <t>DPP</t>
  </si>
  <si>
    <t>hodinová sazba (Kč/hod.)</t>
  </si>
  <si>
    <t>hod./měsíc</t>
  </si>
  <si>
    <t>max. 300 hod./ročně</t>
  </si>
  <si>
    <t>cca 4 hod./týdně</t>
  </si>
  <si>
    <t>cca 25 hod./měsíčně</t>
  </si>
  <si>
    <t>max. 10 tis. Kč / měsíčně</t>
  </si>
  <si>
    <t>DPČ</t>
  </si>
  <si>
    <t>hrubého</t>
  </si>
  <si>
    <t>čistého</t>
  </si>
  <si>
    <t>hypotéky</t>
  </si>
  <si>
    <t>byt 2+kk</t>
  </si>
  <si>
    <t>40m2</t>
  </si>
  <si>
    <t>cena</t>
  </si>
  <si>
    <t>spořicí účet</t>
  </si>
  <si>
    <t>p.a.</t>
  </si>
  <si>
    <t>únor</t>
  </si>
  <si>
    <t>za měsíc</t>
  </si>
  <si>
    <t>20% našetřeno</t>
  </si>
  <si>
    <t>banka půjčí=úvěr</t>
  </si>
  <si>
    <t>úrok</t>
  </si>
  <si>
    <t>fixace</t>
  </si>
  <si>
    <t>5 let</t>
  </si>
  <si>
    <t>doba splácení</t>
  </si>
  <si>
    <t>20 let</t>
  </si>
  <si>
    <t>měsíční splátka</t>
  </si>
  <si>
    <t>o kolik přeplatím</t>
  </si>
  <si>
    <t>kolik zaplatím celkem</t>
  </si>
  <si>
    <t>nájem</t>
  </si>
  <si>
    <t>měsíčně</t>
  </si>
  <si>
    <t>za 30 let?</t>
  </si>
  <si>
    <t>penzijní připojištění</t>
  </si>
  <si>
    <t>do důchodu</t>
  </si>
  <si>
    <t>vlastní platby</t>
  </si>
  <si>
    <t>stát</t>
  </si>
  <si>
    <t>měsíční platba</t>
  </si>
  <si>
    <t xml:space="preserve">za rok </t>
  </si>
  <si>
    <t>člěnů</t>
  </si>
  <si>
    <t>příjmy</t>
  </si>
  <si>
    <t>Kč</t>
  </si>
  <si>
    <t>osob</t>
  </si>
  <si>
    <t>dotace města</t>
  </si>
  <si>
    <t>dotace kraj</t>
  </si>
  <si>
    <t>Národní sportovní agentua</t>
  </si>
  <si>
    <t>sponzoři/rodiče</t>
  </si>
  <si>
    <t>CELKEM příjmy</t>
  </si>
  <si>
    <t>náklady</t>
  </si>
  <si>
    <t>nájem venkovní sportoviště</t>
  </si>
  <si>
    <t>nájem telocvičny</t>
  </si>
  <si>
    <t>100,- Kč á 300 dnů</t>
  </si>
  <si>
    <t>300,- Kč nájem školní tělocvična</t>
  </si>
  <si>
    <t>trenéři</t>
  </si>
  <si>
    <t>300.- Kč/hod</t>
  </si>
  <si>
    <t>adminsitrativam, chod, oragnizace, web, přihlášky</t>
  </si>
  <si>
    <t>dresy, oblečení</t>
  </si>
  <si>
    <t>startovné</t>
  </si>
  <si>
    <t>200,-/osobu</t>
  </si>
  <si>
    <t>za rok</t>
  </si>
  <si>
    <t>ORGANIZACE SPORTOVNÍHO KLUBU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</si>
</sst>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7" fontId="3" fillId="0" borderId="0" xfId="0" applyNumberFormat="1" applyFont="1"/>
    <xf numFmtId="164" fontId="0" fillId="0" borderId="0" xfId="1" applyNumberFormat="1" applyFont="1"/>
    <xf numFmtId="9" fontId="0" fillId="0" borderId="0" xfId="0" applyNumberFormat="1"/>
    <xf numFmtId="164" fontId="0" fillId="0" borderId="0" xfId="0" applyNumberFormat="1"/>
    <xf numFmtId="164" fontId="3" fillId="0" borderId="0" xfId="1" applyNumberFormat="1" applyFont="1"/>
    <xf numFmtId="0" fontId="0" fillId="2" borderId="0" xfId="0" applyFill="1"/>
    <xf numFmtId="164" fontId="0" fillId="2" borderId="0" xfId="1" applyNumberFormat="1" applyFont="1" applyFill="1"/>
    <xf numFmtId="164" fontId="0" fillId="2" borderId="0" xfId="0" applyNumberFormat="1" applyFill="1"/>
    <xf numFmtId="164" fontId="3" fillId="2" borderId="0" xfId="1" applyNumberFormat="1" applyFont="1" applyFill="1"/>
    <xf numFmtId="164" fontId="2" fillId="2" borderId="0" xfId="1" applyNumberFormat="1" applyFont="1" applyFill="1"/>
    <xf numFmtId="0" fontId="0" fillId="0" borderId="0" xfId="0" applyAlignment="1">
      <alignment horizontal="center"/>
    </xf>
    <xf numFmtId="9" fontId="0" fillId="0" borderId="0" xfId="2" applyFont="1"/>
    <xf numFmtId="0" fontId="4" fillId="0" borderId="0" xfId="0" applyFont="1"/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1.png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519374</xdr:colOff>
      <xdr:row>0</xdr:row>
      <xdr:rowOff>0</xdr:rowOff>
    </xdr:from>
    <xdr:to>
      <xdr:col>13</xdr:col>
      <xdr:colOff>202406</xdr:colOff>
      <xdr:row>14</xdr:row>
      <xdr:rowOff>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98CEB5F-6D88-4B64-9EAC-DED8CAD1F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0749" y="0"/>
          <a:ext cx="3159657" cy="267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303294</xdr:colOff>
      <xdr:row>21</xdr:row>
      <xdr:rowOff>71100</xdr:rowOff>
    </xdr:from>
    <xdr:to>
      <xdr:col>6</xdr:col>
      <xdr:colOff>303654</xdr:colOff>
      <xdr:row>21</xdr:row>
      <xdr:rowOff>71460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">
          <xdr14:nvContentPartPr>
            <xdr14:cNvPr id="3" name="Rukopis 2">
              <a:extLst>
                <a:ext uri="{FF2B5EF4-FFF2-40B4-BE49-F238E27FC236}">
                  <a16:creationId xmlns:a16="http://schemas.microsoft.com/office/drawing/2014/main" id="{52C49DAD-8DED-4C16-BC43-A9E72B2CC13A}"/>
                </a:ext>
              </a:extLst>
            </xdr14:cNvPr>
            <xdr14:cNvContentPartPr/>
          </xdr14:nvContentPartPr>
          <xdr14:nvPr macro=""/>
          <xdr14:xfrm>
            <a:off x="5857560" y="4071600"/>
            <a:ext cx="360" cy="360"/>
          </xdr14:xfrm>
        </xdr:contentPart>
      </mc:Choice>
      <mc:Fallback>
        <xdr:pic>
          <xdr:nvPicPr>
            <xdr:cNvPr id="3" name="Rukopis 2">
              <a:extLst>
                <a:ext uri="{FF2B5EF4-FFF2-40B4-BE49-F238E27FC236}">
                  <a16:creationId xmlns:a16="http://schemas.microsoft.com/office/drawing/2014/main" id="{52C49DAD-8DED-4C16-BC43-A9E72B2CC13A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848920" y="4062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311020</xdr:colOff>
      <xdr:row>34</xdr:row>
      <xdr:rowOff>101220</xdr:rowOff>
    </xdr:from>
    <xdr:to>
      <xdr:col>12</xdr:col>
      <xdr:colOff>311380</xdr:colOff>
      <xdr:row>34</xdr:row>
      <xdr:rowOff>101580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4" name="Rukopis 3">
              <a:extLst>
                <a:ext uri="{FF2B5EF4-FFF2-40B4-BE49-F238E27FC236}">
                  <a16:creationId xmlns:a16="http://schemas.microsoft.com/office/drawing/2014/main" id="{C28B1FD7-BA13-4A9A-9F30-CEFEE0424CFD}"/>
                </a:ext>
              </a:extLst>
            </xdr14:cNvPr>
            <xdr14:cNvContentPartPr/>
          </xdr14:nvContentPartPr>
          <xdr14:nvPr macro=""/>
          <xdr14:xfrm>
            <a:off x="10388470" y="6578220"/>
            <a:ext cx="360" cy="360"/>
          </xdr14:xfrm>
        </xdr:contentPart>
      </mc:Choice>
      <mc:Fallback>
        <xdr:pic>
          <xdr:nvPicPr>
            <xdr:cNvPr id="4" name="Rukopis 3">
              <a:extLst>
                <a:ext uri="{FF2B5EF4-FFF2-40B4-BE49-F238E27FC236}">
                  <a16:creationId xmlns:a16="http://schemas.microsoft.com/office/drawing/2014/main" id="{C28B1FD7-BA13-4A9A-9F30-CEFEE0424CFD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379470" y="65695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6T12:22:50.56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6T12:58:27.53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1,'0'0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8DCA2-1B10-42E6-84BF-5E3F0EE4164E}">
  <dimension ref="A1:P36"/>
  <sheetViews>
    <sheetView tabSelected="1" topLeftCell="B15" zoomScale="150" zoomScaleNormal="150" workbookViewId="0">
      <selection activeCell="K33" sqref="K33"/>
    </sheetView>
  </sheetViews>
  <sheetFormatPr defaultRowHeight="15" x14ac:dyDescent="0.25"/>
  <cols>
    <col min="1" max="1" width="18.7109375" customWidth="1"/>
    <col min="2" max="2" width="10.42578125" customWidth="1"/>
    <col min="4" max="4" width="18.85546875" customWidth="1"/>
    <col min="5" max="5" width="13.140625" bestFit="1" customWidth="1"/>
    <col min="6" max="6" width="13" customWidth="1"/>
    <col min="7" max="7" width="12.85546875" customWidth="1"/>
    <col min="8" max="8" width="11.7109375" bestFit="1" customWidth="1"/>
    <col min="10" max="10" width="13.140625" bestFit="1" customWidth="1"/>
    <col min="11" max="11" width="11.7109375" bestFit="1" customWidth="1"/>
    <col min="16" max="16" width="12.7109375" bestFit="1" customWidth="1"/>
  </cols>
  <sheetData>
    <row r="1" spans="1:11" x14ac:dyDescent="0.25">
      <c r="A1" s="1" t="s">
        <v>0</v>
      </c>
    </row>
    <row r="2" spans="1:11" x14ac:dyDescent="0.25">
      <c r="A2" t="s">
        <v>1</v>
      </c>
      <c r="B2" t="s">
        <v>2</v>
      </c>
      <c r="D2" t="s">
        <v>3</v>
      </c>
    </row>
    <row r="3" spans="1:11" x14ac:dyDescent="0.25">
      <c r="A3">
        <v>300</v>
      </c>
      <c r="D3" t="s">
        <v>5</v>
      </c>
    </row>
    <row r="4" spans="1:11" x14ac:dyDescent="0.25">
      <c r="D4" t="s">
        <v>4</v>
      </c>
    </row>
    <row r="6" spans="1:11" x14ac:dyDescent="0.25">
      <c r="D6" t="s">
        <v>6</v>
      </c>
    </row>
    <row r="8" spans="1:11" x14ac:dyDescent="0.25">
      <c r="A8" s="1" t="s">
        <v>7</v>
      </c>
    </row>
    <row r="10" spans="1:11" x14ac:dyDescent="0.25">
      <c r="A10" s="2">
        <v>44958</v>
      </c>
    </row>
    <row r="11" spans="1:11" x14ac:dyDescent="0.25">
      <c r="A11">
        <v>40000</v>
      </c>
      <c r="B11" s="1">
        <f>A11*0.79</f>
        <v>31600</v>
      </c>
      <c r="E11" s="1" t="s">
        <v>10</v>
      </c>
      <c r="H11" s="1" t="s">
        <v>14</v>
      </c>
    </row>
    <row r="12" spans="1:11" x14ac:dyDescent="0.25">
      <c r="A12">
        <v>36000</v>
      </c>
      <c r="B12">
        <f>A12*0.79</f>
        <v>28440</v>
      </c>
      <c r="E12" t="s">
        <v>11</v>
      </c>
      <c r="F12" t="s">
        <v>12</v>
      </c>
      <c r="H12" s="4">
        <v>0.06</v>
      </c>
      <c r="I12" t="s">
        <v>15</v>
      </c>
    </row>
    <row r="13" spans="1:11" x14ac:dyDescent="0.25">
      <c r="A13" t="s">
        <v>8</v>
      </c>
      <c r="B13" t="s">
        <v>9</v>
      </c>
      <c r="D13" t="s">
        <v>13</v>
      </c>
      <c r="E13" s="6">
        <v>3300000</v>
      </c>
      <c r="G13" t="s">
        <v>16</v>
      </c>
      <c r="H13" s="3">
        <v>1000000</v>
      </c>
    </row>
    <row r="14" spans="1:11" x14ac:dyDescent="0.25">
      <c r="D14" t="s">
        <v>18</v>
      </c>
      <c r="E14" s="5">
        <f>E13*0.2</f>
        <v>660000</v>
      </c>
      <c r="G14" t="s">
        <v>17</v>
      </c>
      <c r="H14" s="5">
        <f>(H13*0.06/12)*0.85</f>
        <v>4250</v>
      </c>
    </row>
    <row r="15" spans="1:11" x14ac:dyDescent="0.25">
      <c r="D15" t="s">
        <v>19</v>
      </c>
      <c r="E15" s="9">
        <f>E13-E14</f>
        <v>2640000</v>
      </c>
      <c r="F15" s="9">
        <v>2640000</v>
      </c>
      <c r="G15" s="9">
        <v>2640000</v>
      </c>
      <c r="J15" t="s">
        <v>28</v>
      </c>
    </row>
    <row r="16" spans="1:11" x14ac:dyDescent="0.25">
      <c r="D16" t="s">
        <v>20</v>
      </c>
      <c r="E16" s="4">
        <v>0.05</v>
      </c>
      <c r="F16" s="4">
        <v>0.05</v>
      </c>
      <c r="G16" s="4">
        <v>0.03</v>
      </c>
      <c r="J16">
        <v>5000</v>
      </c>
      <c r="K16" t="s">
        <v>29</v>
      </c>
    </row>
    <row r="17" spans="1:16" x14ac:dyDescent="0.25">
      <c r="D17" t="s">
        <v>21</v>
      </c>
      <c r="E17" s="12" t="s">
        <v>22</v>
      </c>
      <c r="F17" s="12" t="s">
        <v>22</v>
      </c>
      <c r="G17" s="12" t="s">
        <v>22</v>
      </c>
      <c r="J17" s="3">
        <v>1800000</v>
      </c>
      <c r="K17" t="s">
        <v>30</v>
      </c>
    </row>
    <row r="18" spans="1:16" x14ac:dyDescent="0.25">
      <c r="D18" t="s">
        <v>23</v>
      </c>
      <c r="E18" t="s">
        <v>24</v>
      </c>
      <c r="F18">
        <v>30</v>
      </c>
      <c r="G18">
        <v>20</v>
      </c>
    </row>
    <row r="19" spans="1:16" x14ac:dyDescent="0.25">
      <c r="D19" s="7" t="s">
        <v>25</v>
      </c>
      <c r="E19" s="8">
        <v>17422</v>
      </c>
      <c r="F19" s="8">
        <v>14172</v>
      </c>
      <c r="G19" s="8">
        <v>14461</v>
      </c>
      <c r="I19" s="14" t="s">
        <v>58</v>
      </c>
    </row>
    <row r="20" spans="1:16" x14ac:dyDescent="0.25">
      <c r="D20" s="7" t="s">
        <v>27</v>
      </c>
      <c r="E20" s="10">
        <v>4181000</v>
      </c>
      <c r="F20" s="10">
        <v>5101000</v>
      </c>
      <c r="G20" s="10">
        <v>3513000</v>
      </c>
      <c r="I20" s="1" t="s">
        <v>38</v>
      </c>
      <c r="M20" s="1" t="s">
        <v>46</v>
      </c>
    </row>
    <row r="21" spans="1:16" x14ac:dyDescent="0.25">
      <c r="D21" s="7" t="s">
        <v>26</v>
      </c>
      <c r="E21" s="11">
        <f>E20-E15</f>
        <v>1541000</v>
      </c>
      <c r="F21" s="11">
        <f>F20-F15</f>
        <v>2461000</v>
      </c>
      <c r="G21" s="11">
        <f>G20-G15</f>
        <v>873000</v>
      </c>
      <c r="I21" t="s">
        <v>35</v>
      </c>
      <c r="K21" s="3">
        <v>400</v>
      </c>
      <c r="L21" s="3" t="s">
        <v>39</v>
      </c>
      <c r="M21" t="s">
        <v>47</v>
      </c>
      <c r="P21" s="3"/>
    </row>
    <row r="22" spans="1:16" x14ac:dyDescent="0.25">
      <c r="I22" t="s">
        <v>36</v>
      </c>
      <c r="K22" s="3">
        <f>12*K21</f>
        <v>4800</v>
      </c>
      <c r="L22" s="3" t="s">
        <v>39</v>
      </c>
      <c r="M22" t="s">
        <v>49</v>
      </c>
      <c r="P22" s="3">
        <v>30000</v>
      </c>
    </row>
    <row r="23" spans="1:16" x14ac:dyDescent="0.25">
      <c r="A23" t="s">
        <v>31</v>
      </c>
      <c r="I23" t="s">
        <v>37</v>
      </c>
      <c r="K23" s="3">
        <v>100</v>
      </c>
      <c r="L23" s="3" t="s">
        <v>40</v>
      </c>
      <c r="M23" t="s">
        <v>48</v>
      </c>
    </row>
    <row r="24" spans="1:16" x14ac:dyDescent="0.25">
      <c r="A24" t="s">
        <v>32</v>
      </c>
      <c r="B24" t="s">
        <v>33</v>
      </c>
      <c r="C24" t="s">
        <v>34</v>
      </c>
      <c r="K24" s="3">
        <f>K23*K22</f>
        <v>480000</v>
      </c>
      <c r="L24" s="3" t="s">
        <v>39</v>
      </c>
      <c r="M24" t="s">
        <v>50</v>
      </c>
    </row>
    <row r="25" spans="1:16" x14ac:dyDescent="0.25">
      <c r="A25">
        <v>45</v>
      </c>
      <c r="B25">
        <v>36000</v>
      </c>
      <c r="C25">
        <v>2760</v>
      </c>
      <c r="D25" s="3">
        <f>SUM(B25:C25)</f>
        <v>38760</v>
      </c>
      <c r="E25" s="5">
        <f>D25*A25</f>
        <v>1744200</v>
      </c>
      <c r="K25" s="3"/>
      <c r="L25" s="3"/>
      <c r="P25" s="3">
        <f>300*4*2*8</f>
        <v>19200</v>
      </c>
    </row>
    <row r="26" spans="1:16" x14ac:dyDescent="0.25">
      <c r="C26" s="13">
        <f>C25/B25</f>
        <v>7.6666666666666661E-2</v>
      </c>
      <c r="I26" t="s">
        <v>41</v>
      </c>
      <c r="K26" s="3">
        <v>200000</v>
      </c>
      <c r="L26" s="3"/>
      <c r="M26" t="s">
        <v>51</v>
      </c>
      <c r="N26" t="s">
        <v>52</v>
      </c>
    </row>
    <row r="27" spans="1:16" x14ac:dyDescent="0.25">
      <c r="I27" t="s">
        <v>42</v>
      </c>
      <c r="K27" s="3">
        <v>70000</v>
      </c>
      <c r="L27" s="3"/>
      <c r="P27" s="3">
        <f>4*300*2*40</f>
        <v>96000</v>
      </c>
    </row>
    <row r="28" spans="1:16" x14ac:dyDescent="0.25">
      <c r="I28" t="s">
        <v>43</v>
      </c>
      <c r="K28" s="3">
        <v>150000</v>
      </c>
      <c r="L28" s="3"/>
      <c r="M28" t="s">
        <v>53</v>
      </c>
    </row>
    <row r="29" spans="1:16" x14ac:dyDescent="0.25">
      <c r="I29" t="s">
        <v>44</v>
      </c>
      <c r="K29" s="3">
        <v>100000</v>
      </c>
      <c r="L29" s="3"/>
      <c r="P29">
        <v>100000</v>
      </c>
    </row>
    <row r="30" spans="1:16" x14ac:dyDescent="0.25">
      <c r="M30" t="s">
        <v>54</v>
      </c>
      <c r="P30">
        <v>30000</v>
      </c>
    </row>
    <row r="31" spans="1:16" x14ac:dyDescent="0.25">
      <c r="M31" t="s">
        <v>55</v>
      </c>
      <c r="N31" t="s">
        <v>56</v>
      </c>
      <c r="P31">
        <v>10000</v>
      </c>
    </row>
    <row r="32" spans="1:16" x14ac:dyDescent="0.25">
      <c r="P32">
        <v>40000</v>
      </c>
    </row>
    <row r="33" spans="9:16" x14ac:dyDescent="0.25">
      <c r="I33" t="s">
        <v>45</v>
      </c>
      <c r="K33" s="5">
        <f>K29+K28+K27+K26+K24</f>
        <v>1000000</v>
      </c>
      <c r="P33" s="5">
        <f>SUM(P21:P32)</f>
        <v>325200</v>
      </c>
    </row>
    <row r="35" spans="9:16" x14ac:dyDescent="0.25">
      <c r="M35" s="9">
        <f>K33-P33</f>
        <v>674800</v>
      </c>
      <c r="N35" t="s">
        <v>57</v>
      </c>
    </row>
    <row r="36" spans="9:16" x14ac:dyDescent="0.25">
      <c r="M36" s="5">
        <f>M35/12</f>
        <v>56233.333333333336</v>
      </c>
      <c r="N36" t="s">
        <v>17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dcterms:created xsi:type="dcterms:W3CDTF">2023-02-27T12:13:24Z</dcterms:created>
  <dcterms:modified xsi:type="dcterms:W3CDTF">2023-03-06T13:01:25Z</dcterms:modified>
</cp:coreProperties>
</file>