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5084\Documents\"/>
    </mc:Choice>
  </mc:AlternateContent>
  <xr:revisionPtr revIDLastSave="0" documentId="8_{FAE09AA7-52EE-4817-A06C-A4E790A1C51A}" xr6:coauthVersionLast="47" xr6:coauthVersionMax="47" xr10:uidLastSave="{00000000-0000-0000-0000-000000000000}"/>
  <bookViews>
    <workbookView xWindow="-120" yWindow="-120" windowWidth="29040" windowHeight="15720" xr2:uid="{D6BEA034-D056-4AF5-9F58-C4E43D60310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1" l="1"/>
  <c r="H9" i="1"/>
  <c r="H7" i="1"/>
  <c r="H17" i="1" s="1"/>
  <c r="G9" i="1"/>
  <c r="G17" i="1" s="1"/>
  <c r="F4" i="1"/>
  <c r="H18" i="1" l="1"/>
  <c r="H19" i="1" s="1"/>
  <c r="B2" i="1" l="1"/>
  <c r="B3" i="1" s="1"/>
  <c r="D9" i="1" l="1"/>
  <c r="C9" i="1"/>
  <c r="B9" i="1"/>
</calcChain>
</file>

<file path=xl/sharedStrings.xml><?xml version="1.0" encoding="utf-8"?>
<sst xmlns="http://schemas.openxmlformats.org/spreadsheetml/2006/main" count="35" uniqueCount="34">
  <si>
    <t>cena</t>
  </si>
  <si>
    <t>20% ceny</t>
  </si>
  <si>
    <t>úvěr</t>
  </si>
  <si>
    <t>úrok</t>
  </si>
  <si>
    <t>délka splácení (let)</t>
  </si>
  <si>
    <t>fixace</t>
  </si>
  <si>
    <t>měsíční splátka</t>
  </si>
  <si>
    <t>o kolik přeplatíme úvěr</t>
  </si>
  <si>
    <t>zaplatíme celkem</t>
  </si>
  <si>
    <t>DPP</t>
  </si>
  <si>
    <t>hod./měsíčně</t>
  </si>
  <si>
    <t>Kč/hod.</t>
  </si>
  <si>
    <t>spolek: MastersAthletics, SportMasters, OldButGold, OldBatGold</t>
  </si>
  <si>
    <t>počet</t>
  </si>
  <si>
    <t>tréninky týdně</t>
  </si>
  <si>
    <t>2x</t>
  </si>
  <si>
    <t>roční poplatek</t>
  </si>
  <si>
    <t>příspěvky ročně</t>
  </si>
  <si>
    <t>dotace</t>
  </si>
  <si>
    <t>město</t>
  </si>
  <si>
    <t>kraj JmK</t>
  </si>
  <si>
    <t>NSA</t>
  </si>
  <si>
    <t>sponzoři</t>
  </si>
  <si>
    <t>celkem</t>
  </si>
  <si>
    <t>nájmy</t>
  </si>
  <si>
    <t>trenéry</t>
  </si>
  <si>
    <t>pomůcky</t>
  </si>
  <si>
    <t>trička s potiskem</t>
  </si>
  <si>
    <t>cestovné</t>
  </si>
  <si>
    <t>daňové přiznání</t>
  </si>
  <si>
    <t>webovky/soc.sítě</t>
  </si>
  <si>
    <t>rozdíl</t>
  </si>
  <si>
    <t>měsíčně</t>
  </si>
  <si>
    <t>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</si>
</sst>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_-* #,##0.0_-;\-* #,##0.0_-;_-* &quot;-&quot;??_-;_-@_-"/>
    <numFmt numFmtId="166" formatCode="_-* #,##0_-;\-* #,##0_-;_-* &quot;-&quot;??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165" fontId="0" fillId="0" borderId="0" xfId="1" applyNumberFormat="1" applyFont="1"/>
    <xf numFmtId="166" fontId="0" fillId="0" borderId="0" xfId="1" applyNumberFormat="1" applyFont="1"/>
    <xf numFmtId="166" fontId="3" fillId="0" borderId="0" xfId="1" applyNumberFormat="1" applyFont="1"/>
    <xf numFmtId="166" fontId="0" fillId="2" borderId="0" xfId="1" applyNumberFormat="1" applyFont="1" applyFill="1"/>
    <xf numFmtId="166" fontId="0" fillId="3" borderId="0" xfId="1" applyNumberFormat="1" applyFont="1" applyFill="1"/>
    <xf numFmtId="166" fontId="0" fillId="3" borderId="0" xfId="1" applyNumberFormat="1" applyFont="1" applyFill="1" applyAlignment="1">
      <alignment horizontal="center"/>
    </xf>
    <xf numFmtId="166" fontId="0" fillId="4" borderId="0" xfId="1" applyNumberFormat="1" applyFont="1" applyFill="1"/>
    <xf numFmtId="166" fontId="2" fillId="0" borderId="0" xfId="1" applyNumberFormat="1" applyFont="1"/>
    <xf numFmtId="166" fontId="2" fillId="2" borderId="0" xfId="1" applyNumberFormat="1" applyFont="1" applyFill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219000</xdr:colOff>
      <xdr:row>17</xdr:row>
      <xdr:rowOff>94980</xdr:rowOff>
    </xdr:from>
    <xdr:to>
      <xdr:col>8</xdr:col>
      <xdr:colOff>219360</xdr:colOff>
      <xdr:row>17</xdr:row>
      <xdr:rowOff>95340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2" name="Rukopis 1">
              <a:extLst>
                <a:ext uri="{FF2B5EF4-FFF2-40B4-BE49-F238E27FC236}">
                  <a16:creationId xmlns:a16="http://schemas.microsoft.com/office/drawing/2014/main" id="{8B2E7844-BE8D-4398-BD45-B6EE2BE56597}"/>
                </a:ext>
              </a:extLst>
            </xdr14:cNvPr>
            <xdr14:cNvContentPartPr/>
          </xdr14:nvContentPartPr>
          <xdr14:nvPr macro=""/>
          <xdr14:xfrm>
            <a:off x="5095800" y="3714480"/>
            <a:ext cx="360" cy="360"/>
          </xdr14:xfrm>
        </xdr:contentPart>
      </mc:Choice>
      <mc:Fallback>
        <xdr:pic>
          <xdr:nvPicPr>
            <xdr:cNvPr id="2" name="Rukopis 1">
              <a:extLst>
                <a:ext uri="{FF2B5EF4-FFF2-40B4-BE49-F238E27FC236}">
                  <a16:creationId xmlns:a16="http://schemas.microsoft.com/office/drawing/2014/main" id="{8B2E7844-BE8D-4398-BD45-B6EE2BE5659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087160" y="37054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4-18T10:14:10.873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0,'0'0</inkml:trace>
</inkml: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A69D0-E5D9-4B31-8B54-F2E13E4A06BD}">
  <dimension ref="A1:I19"/>
  <sheetViews>
    <sheetView tabSelected="1" zoomScale="190" zoomScaleNormal="190" workbookViewId="0">
      <selection activeCell="A15" sqref="A15"/>
    </sheetView>
  </sheetViews>
  <sheetFormatPr defaultRowHeight="15" x14ac:dyDescent="0.25"/>
  <cols>
    <col min="1" max="1" width="23.28515625" style="2" bestFit="1" customWidth="1"/>
    <col min="2" max="4" width="10.28515625" style="2" bestFit="1" customWidth="1"/>
    <col min="5" max="5" width="9.140625" style="2"/>
    <col min="6" max="6" width="14.42578125" style="2" customWidth="1"/>
    <col min="7" max="16384" width="9.140625" style="2"/>
  </cols>
  <sheetData>
    <row r="1" spans="1:9" x14ac:dyDescent="0.25">
      <c r="A1" s="2" t="s">
        <v>0</v>
      </c>
      <c r="B1" s="2">
        <v>5650000</v>
      </c>
      <c r="F1" s="2" t="s">
        <v>9</v>
      </c>
    </row>
    <row r="2" spans="1:9" x14ac:dyDescent="0.25">
      <c r="A2" s="2" t="s">
        <v>1</v>
      </c>
      <c r="B2" s="2">
        <f>B1*0.2</f>
        <v>1130000</v>
      </c>
      <c r="F2" s="2">
        <v>15</v>
      </c>
      <c r="G2" s="2" t="s">
        <v>10</v>
      </c>
    </row>
    <row r="3" spans="1:9" x14ac:dyDescent="0.25">
      <c r="A3" s="2" t="s">
        <v>2</v>
      </c>
      <c r="B3" s="2">
        <f>B1-B2</f>
        <v>4520000</v>
      </c>
      <c r="F3" s="2">
        <v>250</v>
      </c>
      <c r="G3" s="2" t="s">
        <v>11</v>
      </c>
    </row>
    <row r="4" spans="1:9" x14ac:dyDescent="0.25">
      <c r="A4" s="2" t="s">
        <v>3</v>
      </c>
      <c r="B4" s="1">
        <v>4.8</v>
      </c>
      <c r="F4" s="3">
        <f>F2*F3*0.85</f>
        <v>3187.5</v>
      </c>
    </row>
    <row r="5" spans="1:9" x14ac:dyDescent="0.25">
      <c r="A5" s="2" t="s">
        <v>4</v>
      </c>
      <c r="B5" s="2">
        <v>20</v>
      </c>
      <c r="C5" s="2">
        <v>30</v>
      </c>
      <c r="D5" s="2">
        <v>10</v>
      </c>
      <c r="F5" s="2" t="s">
        <v>12</v>
      </c>
    </row>
    <row r="6" spans="1:9" x14ac:dyDescent="0.25">
      <c r="A6" s="2" t="s">
        <v>5</v>
      </c>
      <c r="F6" s="5" t="s">
        <v>13</v>
      </c>
      <c r="G6" s="5">
        <v>100</v>
      </c>
      <c r="H6" s="7">
        <v>350</v>
      </c>
      <c r="I6" s="7" t="s">
        <v>24</v>
      </c>
    </row>
    <row r="7" spans="1:9" x14ac:dyDescent="0.25">
      <c r="A7" s="2" t="s">
        <v>6</v>
      </c>
      <c r="B7" s="4">
        <v>29332</v>
      </c>
      <c r="C7" s="2">
        <v>23714</v>
      </c>
      <c r="D7" s="8">
        <v>47500</v>
      </c>
      <c r="F7" s="5" t="s">
        <v>14</v>
      </c>
      <c r="G7" s="6" t="s">
        <v>15</v>
      </c>
      <c r="H7" s="7">
        <f>4*2*4*5*$H$6</f>
        <v>56000</v>
      </c>
      <c r="I7" s="7"/>
    </row>
    <row r="8" spans="1:9" x14ac:dyDescent="0.25">
      <c r="A8" s="2" t="s">
        <v>7</v>
      </c>
      <c r="B8" s="4">
        <v>2519000</v>
      </c>
      <c r="C8" s="2">
        <v>4017000</v>
      </c>
      <c r="D8" s="8">
        <v>1180000</v>
      </c>
      <c r="F8" s="5" t="s">
        <v>16</v>
      </c>
      <c r="G8" s="5">
        <v>2500</v>
      </c>
      <c r="H8" s="7">
        <v>350</v>
      </c>
      <c r="I8" s="7" t="s">
        <v>25</v>
      </c>
    </row>
    <row r="9" spans="1:9" x14ac:dyDescent="0.25">
      <c r="A9" s="2" t="s">
        <v>8</v>
      </c>
      <c r="B9" s="4">
        <f>$B$3+B8</f>
        <v>7039000</v>
      </c>
      <c r="C9" s="4">
        <f>$B$3+C8</f>
        <v>8537000</v>
      </c>
      <c r="D9" s="9">
        <f>$B$3+D8</f>
        <v>5700000</v>
      </c>
      <c r="F9" s="5" t="s">
        <v>17</v>
      </c>
      <c r="G9" s="5">
        <f>G8*G6</f>
        <v>250000</v>
      </c>
      <c r="H9" s="7">
        <f>4*2*4*10*$H$6</f>
        <v>112000</v>
      </c>
      <c r="I9" s="7"/>
    </row>
    <row r="10" spans="1:9" x14ac:dyDescent="0.25">
      <c r="F10" s="5" t="s">
        <v>18</v>
      </c>
      <c r="G10" s="5"/>
      <c r="H10" s="7">
        <v>20000</v>
      </c>
      <c r="I10" s="7" t="s">
        <v>26</v>
      </c>
    </row>
    <row r="11" spans="1:9" x14ac:dyDescent="0.25">
      <c r="A11" s="7" t="s">
        <v>24</v>
      </c>
      <c r="F11" s="5" t="s">
        <v>19</v>
      </c>
      <c r="G11" s="5">
        <v>100000</v>
      </c>
      <c r="H11" s="7">
        <v>10000</v>
      </c>
      <c r="I11" s="7" t="s">
        <v>27</v>
      </c>
    </row>
    <row r="12" spans="1:9" x14ac:dyDescent="0.25">
      <c r="A12" s="2">
        <v>24000</v>
      </c>
      <c r="F12" s="5" t="s">
        <v>20</v>
      </c>
      <c r="G12" s="5">
        <v>70000</v>
      </c>
      <c r="H12" s="7">
        <v>0</v>
      </c>
      <c r="I12" s="7" t="s">
        <v>28</v>
      </c>
    </row>
    <row r="13" spans="1:9" x14ac:dyDescent="0.25">
      <c r="A13" s="2">
        <v>20</v>
      </c>
      <c r="B13" s="2" t="s">
        <v>33</v>
      </c>
      <c r="F13" s="5" t="s">
        <v>21</v>
      </c>
      <c r="G13" s="5">
        <v>100000</v>
      </c>
      <c r="H13" s="7">
        <v>10000</v>
      </c>
      <c r="I13" s="7" t="s">
        <v>29</v>
      </c>
    </row>
    <row r="14" spans="1:9" x14ac:dyDescent="0.25">
      <c r="F14" s="5" t="s">
        <v>22</v>
      </c>
      <c r="G14" s="5">
        <v>50000</v>
      </c>
      <c r="H14" s="7">
        <v>10000</v>
      </c>
      <c r="I14" s="7" t="s">
        <v>30</v>
      </c>
    </row>
    <row r="15" spans="1:9" x14ac:dyDescent="0.25">
      <c r="A15" s="2">
        <f>A12*12*A13</f>
        <v>5760000</v>
      </c>
      <c r="F15" s="5"/>
      <c r="G15" s="5"/>
      <c r="H15" s="7"/>
      <c r="I15" s="7"/>
    </row>
    <row r="16" spans="1:9" x14ac:dyDescent="0.25">
      <c r="F16" s="5"/>
      <c r="G16" s="5"/>
      <c r="H16" s="7"/>
      <c r="I16" s="7"/>
    </row>
    <row r="17" spans="6:9" x14ac:dyDescent="0.25">
      <c r="F17" s="5" t="s">
        <v>23</v>
      </c>
      <c r="G17" s="5">
        <f>SUM(G9:G14)</f>
        <v>570000</v>
      </c>
      <c r="H17" s="7">
        <f>H7+H9+H10+H11+H12+H13+H14</f>
        <v>218000</v>
      </c>
      <c r="I17" s="7"/>
    </row>
    <row r="18" spans="6:9" x14ac:dyDescent="0.25">
      <c r="G18" s="2" t="s">
        <v>31</v>
      </c>
      <c r="H18" s="2">
        <f>G17-H17</f>
        <v>352000</v>
      </c>
    </row>
    <row r="19" spans="6:9" x14ac:dyDescent="0.25">
      <c r="G19" s="2" t="s">
        <v>32</v>
      </c>
      <c r="H19" s="2">
        <f>H18/12</f>
        <v>29333.333333333332</v>
      </c>
    </row>
  </sheetData>
  <pageMargins left="0.7" right="0.7" top="0.78740157499999996" bottom="0.78740157499999996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Masarykova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Sebera</dc:creator>
  <cp:lastModifiedBy>Martin Sebera</cp:lastModifiedBy>
  <dcterms:created xsi:type="dcterms:W3CDTF">2024-04-18T10:14:00Z</dcterms:created>
  <dcterms:modified xsi:type="dcterms:W3CDTF">2024-04-18T11:28:15Z</dcterms:modified>
</cp:coreProperties>
</file>