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drawings/drawing2.xml" ContentType="application/vnd.openxmlformats-officedocument.drawing+xml"/>
  <Override PartName="/xl/ink/ink2.xml" ContentType="application/inkml+xml"/>
  <Override PartName="/xl/ink/ink3.xml" ContentType="application/inkml+xml"/>
  <Override PartName="/xl/ink/ink4.xml" ContentType="application/inkml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084\Downloads\"/>
    </mc:Choice>
  </mc:AlternateContent>
  <xr:revisionPtr revIDLastSave="0" documentId="8_{99C6819C-E2F3-4A62-8676-8A2706139DDB}" xr6:coauthVersionLast="47" xr6:coauthVersionMax="47" xr10:uidLastSave="{00000000-0000-0000-0000-000000000000}"/>
  <bookViews>
    <workbookView xWindow="-120" yWindow="-120" windowWidth="29040" windowHeight="15720" activeTab="1" xr2:uid="{7CC4828B-559E-44F0-A9AD-61A8D75CFCDE}"/>
  </bookViews>
  <sheets>
    <sheet name="elektřina" sheetId="1" r:id="rId1"/>
    <sheet name="hypotéky" sheetId="2" r:id="rId2"/>
    <sheet name="korelace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J16" i="2"/>
  <c r="J15" i="2"/>
  <c r="I16" i="2"/>
  <c r="I23" i="2" s="1"/>
  <c r="B6" i="2"/>
  <c r="E15" i="2"/>
  <c r="K11" i="2"/>
  <c r="E4" i="2"/>
  <c r="E5" i="2" s="1"/>
  <c r="F6" i="1"/>
  <c r="F5" i="1"/>
  <c r="F4" i="1"/>
  <c r="F3" i="1"/>
  <c r="D6" i="1"/>
  <c r="J24" i="2" l="1"/>
  <c r="J25" i="2" s="1"/>
</calcChain>
</file>

<file path=xl/sharedStrings.xml><?xml version="1.0" encoding="utf-8"?>
<sst xmlns="http://schemas.openxmlformats.org/spreadsheetml/2006/main" count="59" uniqueCount="52">
  <si>
    <t>elektřina</t>
  </si>
  <si>
    <t>silová složka (proud)</t>
  </si>
  <si>
    <t>distribuce</t>
  </si>
  <si>
    <t>obnovitelné zdroje</t>
  </si>
  <si>
    <t>MWh</t>
  </si>
  <si>
    <t>.- o 20%</t>
  </si>
  <si>
    <t>.+ o 300%</t>
  </si>
  <si>
    <t>byt 3+kk, 68m2</t>
  </si>
  <si>
    <t>cena</t>
  </si>
  <si>
    <t>Kč</t>
  </si>
  <si>
    <t>vlastní zdroje 10%</t>
  </si>
  <si>
    <t>úvěr</t>
  </si>
  <si>
    <t>úrok</t>
  </si>
  <si>
    <t>fixace</t>
  </si>
  <si>
    <t>délka splácení</t>
  </si>
  <si>
    <t>měsíční splátka</t>
  </si>
  <si>
    <t>o kolik přeplatím úvěr</t>
  </si>
  <si>
    <t>rok</t>
  </si>
  <si>
    <t>%</t>
  </si>
  <si>
    <t>měsíční životní náklady</t>
  </si>
  <si>
    <t>nájem</t>
  </si>
  <si>
    <t>jídlo</t>
  </si>
  <si>
    <t>drogerie</t>
  </si>
  <si>
    <t>doprava</t>
  </si>
  <si>
    <t>intenrte/data</t>
  </si>
  <si>
    <t>zábava</t>
  </si>
  <si>
    <t>oblečení</t>
  </si>
  <si>
    <t>káva/žvýkací tabák</t>
  </si>
  <si>
    <t>1. plat</t>
  </si>
  <si>
    <t>1/2 2. platu</t>
  </si>
  <si>
    <t>manžel(ka)</t>
  </si>
  <si>
    <t>energie</t>
  </si>
  <si>
    <t>za 20 let</t>
  </si>
  <si>
    <t>Sportíček</t>
  </si>
  <si>
    <t>příjmy</t>
  </si>
  <si>
    <t>členské (ročně)</t>
  </si>
  <si>
    <t>počet 4x25</t>
  </si>
  <si>
    <t>dotace město</t>
  </si>
  <si>
    <t>dotace kraj</t>
  </si>
  <si>
    <t>NSA</t>
  </si>
  <si>
    <t>sponzoři</t>
  </si>
  <si>
    <t>výdaje</t>
  </si>
  <si>
    <t>trenéři 2x týdne; x 4 trenéry; 350Kč/hod.</t>
  </si>
  <si>
    <t>nájmy</t>
  </si>
  <si>
    <t>vybavení, materiál</t>
  </si>
  <si>
    <t>marketing, sociáonímsítě, web</t>
  </si>
  <si>
    <t>předseda</t>
  </si>
  <si>
    <t>ročně</t>
  </si>
  <si>
    <t>měsíčně</t>
  </si>
  <si>
    <t>Senioříček</t>
  </si>
  <si>
    <t>výška</t>
  </si>
  <si>
    <t>hmotnost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</si>
</sst>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-* #,##0_-;\-* #,##0_-;_-* &quot;-&quot;??_-;_-@_-"/>
    <numFmt numFmtId="166" formatCode="_-* #,##0.00\ _K_č_-;\-* #,##0.00\ _K_č_-;_-* &quot;-&quot;??\ _K_č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43" fontId="0" fillId="0" borderId="0" xfId="1" applyFont="1"/>
    <xf numFmtId="165" fontId="0" fillId="0" borderId="0" xfId="1" applyNumberFormat="1" applyFont="1"/>
    <xf numFmtId="165" fontId="0" fillId="0" borderId="0" xfId="0" applyNumberFormat="1"/>
    <xf numFmtId="0" fontId="0" fillId="3" borderId="0" xfId="0" applyFill="1"/>
    <xf numFmtId="165" fontId="0" fillId="3" borderId="0" xfId="1" applyNumberFormat="1" applyFont="1" applyFill="1"/>
    <xf numFmtId="0" fontId="0" fillId="4" borderId="0" xfId="0" applyFill="1"/>
    <xf numFmtId="0" fontId="2" fillId="0" borderId="0" xfId="0" applyFont="1"/>
    <xf numFmtId="0" fontId="0" fillId="5" borderId="0" xfId="0" applyFill="1"/>
    <xf numFmtId="0" fontId="2" fillId="5" borderId="0" xfId="0" applyFont="1" applyFill="1"/>
    <xf numFmtId="165" fontId="0" fillId="5" borderId="0" xfId="1" applyNumberFormat="1" applyFont="1" applyFill="1"/>
    <xf numFmtId="0" fontId="2" fillId="6" borderId="0" xfId="0" applyFont="1" applyFill="1"/>
    <xf numFmtId="43" fontId="0" fillId="0" borderId="0" xfId="0" applyNumberFormat="1"/>
    <xf numFmtId="166" fontId="0" fillId="6" borderId="0" xfId="0" applyNumberFormat="1" applyFill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[1]List1!$E$1</c:f>
              <c:strCache>
                <c:ptCount val="1"/>
                <c:pt idx="0">
                  <c:v>hmotnost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5081824146981626"/>
                  <c:y val="-8.565580344123650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[1]List1!$D$2:$D$14</c:f>
              <c:numCache>
                <c:formatCode>General</c:formatCode>
                <c:ptCount val="13"/>
                <c:pt idx="0">
                  <c:v>165</c:v>
                </c:pt>
                <c:pt idx="1">
                  <c:v>165</c:v>
                </c:pt>
                <c:pt idx="2">
                  <c:v>167</c:v>
                </c:pt>
                <c:pt idx="3">
                  <c:v>169</c:v>
                </c:pt>
                <c:pt idx="4">
                  <c:v>169</c:v>
                </c:pt>
                <c:pt idx="5">
                  <c:v>170</c:v>
                </c:pt>
                <c:pt idx="6">
                  <c:v>176</c:v>
                </c:pt>
                <c:pt idx="7">
                  <c:v>177</c:v>
                </c:pt>
                <c:pt idx="8">
                  <c:v>180</c:v>
                </c:pt>
                <c:pt idx="9">
                  <c:v>181</c:v>
                </c:pt>
                <c:pt idx="11">
                  <c:v>186</c:v>
                </c:pt>
                <c:pt idx="12">
                  <c:v>186</c:v>
                </c:pt>
              </c:numCache>
            </c:numRef>
          </c:xVal>
          <c:yVal>
            <c:numRef>
              <c:f>[1]List1!$E$2:$E$14</c:f>
              <c:numCache>
                <c:formatCode>General</c:formatCode>
                <c:ptCount val="13"/>
                <c:pt idx="0">
                  <c:v>60</c:v>
                </c:pt>
                <c:pt idx="1">
                  <c:v>63</c:v>
                </c:pt>
                <c:pt idx="2">
                  <c:v>66</c:v>
                </c:pt>
                <c:pt idx="3">
                  <c:v>65</c:v>
                </c:pt>
                <c:pt idx="4">
                  <c:v>54</c:v>
                </c:pt>
                <c:pt idx="5">
                  <c:v>65</c:v>
                </c:pt>
                <c:pt idx="6">
                  <c:v>66</c:v>
                </c:pt>
                <c:pt idx="7">
                  <c:v>64</c:v>
                </c:pt>
                <c:pt idx="8">
                  <c:v>70</c:v>
                </c:pt>
                <c:pt idx="9">
                  <c:v>88</c:v>
                </c:pt>
                <c:pt idx="11">
                  <c:v>78</c:v>
                </c:pt>
                <c:pt idx="12">
                  <c:v>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E9-415F-9173-42BEA9F74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6977679"/>
        <c:axId val="2146987663"/>
      </c:scatterChart>
      <c:valAx>
        <c:axId val="2146977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146987663"/>
        <c:crosses val="autoZero"/>
        <c:crossBetween val="midCat"/>
      </c:valAx>
      <c:valAx>
        <c:axId val="2146987663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1469776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ustomXml" Target="../ink/ink7.xml"/><Relationship Id="rId3" Type="http://schemas.openxmlformats.org/officeDocument/2006/relationships/customXml" Target="../ink/ink3.xml"/><Relationship Id="rId7" Type="http://schemas.openxmlformats.org/officeDocument/2006/relationships/customXml" Target="../ink/ink6.xml"/><Relationship Id="rId2" Type="http://schemas.openxmlformats.org/officeDocument/2006/relationships/image" Target="../media/image1.png"/><Relationship Id="rId1" Type="http://schemas.openxmlformats.org/officeDocument/2006/relationships/customXml" Target="../ink/ink2.xml"/><Relationship Id="rId6" Type="http://schemas.openxmlformats.org/officeDocument/2006/relationships/customXml" Target="../ink/ink5.xml"/><Relationship Id="rId11" Type="http://schemas.openxmlformats.org/officeDocument/2006/relationships/customXml" Target="../ink/ink10.xml"/><Relationship Id="rId5" Type="http://schemas.openxmlformats.org/officeDocument/2006/relationships/chart" Target="../charts/chart1.xml"/><Relationship Id="rId10" Type="http://schemas.openxmlformats.org/officeDocument/2006/relationships/customXml" Target="../ink/ink9.xml"/><Relationship Id="rId4" Type="http://schemas.openxmlformats.org/officeDocument/2006/relationships/customXml" Target="../ink/ink4.xml"/><Relationship Id="rId9" Type="http://schemas.openxmlformats.org/officeDocument/2006/relationships/customXml" Target="../ink/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542760</xdr:colOff>
      <xdr:row>13</xdr:row>
      <xdr:rowOff>123780</xdr:rowOff>
    </xdr:from>
    <xdr:to>
      <xdr:col>7</xdr:col>
      <xdr:colOff>543120</xdr:colOff>
      <xdr:row>13</xdr:row>
      <xdr:rowOff>124140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Rukopis 1">
              <a:extLst>
                <a:ext uri="{FF2B5EF4-FFF2-40B4-BE49-F238E27FC236}">
                  <a16:creationId xmlns:a16="http://schemas.microsoft.com/office/drawing/2014/main" id="{B3CF7809-0A5A-4FFB-AF08-FB209A57CAFF}"/>
                </a:ext>
              </a:extLst>
            </xdr14:cNvPr>
            <xdr14:cNvContentPartPr/>
          </xdr14:nvContentPartPr>
          <xdr14:nvPr macro=""/>
          <xdr14:xfrm>
            <a:off x="4809960" y="2600280"/>
            <a:ext cx="360" cy="360"/>
          </xdr14:xfrm>
        </xdr:contentPart>
      </mc:Choice>
      <mc:Fallback>
        <xdr:pic>
          <xdr:nvPicPr>
            <xdr:cNvPr id="2" name="Rukopis 1">
              <a:extLst>
                <a:ext uri="{FF2B5EF4-FFF2-40B4-BE49-F238E27FC236}">
                  <a16:creationId xmlns:a16="http://schemas.microsoft.com/office/drawing/2014/main" id="{B3CF7809-0A5A-4FFB-AF08-FB209A57CAF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801320" y="2591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99230</xdr:colOff>
      <xdr:row>12</xdr:row>
      <xdr:rowOff>149040</xdr:rowOff>
    </xdr:from>
    <xdr:to>
      <xdr:col>10</xdr:col>
      <xdr:colOff>99590</xdr:colOff>
      <xdr:row>12</xdr:row>
      <xdr:rowOff>149400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Rukopis 1">
              <a:extLst>
                <a:ext uri="{FF2B5EF4-FFF2-40B4-BE49-F238E27FC236}">
                  <a16:creationId xmlns:a16="http://schemas.microsoft.com/office/drawing/2014/main" id="{0CE40161-FDE1-4E9E-9816-0F5B1E75D49E}"/>
                </a:ext>
              </a:extLst>
            </xdr14:cNvPr>
            <xdr14:cNvContentPartPr/>
          </xdr14:nvContentPartPr>
          <xdr14:nvPr macro=""/>
          <xdr14:xfrm>
            <a:off x="6228360" y="2435040"/>
            <a:ext cx="360" cy="360"/>
          </xdr14:xfrm>
        </xdr:contentPart>
      </mc:Choice>
      <mc:Fallback>
        <xdr:pic>
          <xdr:nvPicPr>
            <xdr:cNvPr id="2" name="Rukopis 1">
              <a:extLst>
                <a:ext uri="{FF2B5EF4-FFF2-40B4-BE49-F238E27FC236}">
                  <a16:creationId xmlns:a16="http://schemas.microsoft.com/office/drawing/2014/main" id="{0CE40161-FDE1-4E9E-9816-0F5B1E75D49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219720" y="24260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389327</xdr:colOff>
      <xdr:row>0</xdr:row>
      <xdr:rowOff>148680</xdr:rowOff>
    </xdr:from>
    <xdr:to>
      <xdr:col>1</xdr:col>
      <xdr:colOff>389687</xdr:colOff>
      <xdr:row>0</xdr:row>
      <xdr:rowOff>149040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3" name="Rukopis 2">
              <a:extLst>
                <a:ext uri="{FF2B5EF4-FFF2-40B4-BE49-F238E27FC236}">
                  <a16:creationId xmlns:a16="http://schemas.microsoft.com/office/drawing/2014/main" id="{89E90FFB-D100-4268-BEE6-140B35FC261F}"/>
                </a:ext>
              </a:extLst>
            </xdr14:cNvPr>
            <xdr14:cNvContentPartPr/>
          </xdr14:nvContentPartPr>
          <xdr14:nvPr macro=""/>
          <xdr14:xfrm>
            <a:off x="1002240" y="148680"/>
            <a:ext cx="360" cy="360"/>
          </xdr14:xfrm>
        </xdr:contentPart>
      </mc:Choice>
      <mc:Fallback>
        <xdr:pic>
          <xdr:nvPicPr>
            <xdr:cNvPr id="3" name="Rukopis 2">
              <a:extLst>
                <a:ext uri="{FF2B5EF4-FFF2-40B4-BE49-F238E27FC236}">
                  <a16:creationId xmlns:a16="http://schemas.microsoft.com/office/drawing/2014/main" id="{89E90FFB-D100-4268-BEE6-140B35FC261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93240" y="1400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397247</xdr:colOff>
      <xdr:row>0</xdr:row>
      <xdr:rowOff>66240</xdr:rowOff>
    </xdr:from>
    <xdr:to>
      <xdr:col>1</xdr:col>
      <xdr:colOff>397607</xdr:colOff>
      <xdr:row>0</xdr:row>
      <xdr:rowOff>66600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">
          <xdr14:nvContentPartPr>
            <xdr14:cNvPr id="4" name="Rukopis 3">
              <a:extLst>
                <a:ext uri="{FF2B5EF4-FFF2-40B4-BE49-F238E27FC236}">
                  <a16:creationId xmlns:a16="http://schemas.microsoft.com/office/drawing/2014/main" id="{FD450C4C-E9D0-42DC-8442-D68AB4382B54}"/>
                </a:ext>
              </a:extLst>
            </xdr14:cNvPr>
            <xdr14:cNvContentPartPr/>
          </xdr14:nvContentPartPr>
          <xdr14:nvPr macro=""/>
          <xdr14:xfrm>
            <a:off x="1010160" y="66240"/>
            <a:ext cx="360" cy="360"/>
          </xdr14:xfrm>
        </xdr:contentPart>
      </mc:Choice>
      <mc:Fallback>
        <xdr:pic>
          <xdr:nvPicPr>
            <xdr:cNvPr id="4" name="Rukopis 3">
              <a:extLst>
                <a:ext uri="{FF2B5EF4-FFF2-40B4-BE49-F238E27FC236}">
                  <a16:creationId xmlns:a16="http://schemas.microsoft.com/office/drawing/2014/main" id="{FD450C4C-E9D0-42DC-8442-D68AB4382B5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1520" y="572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5</xdr:col>
      <xdr:colOff>250371</xdr:colOff>
      <xdr:row>0</xdr:row>
      <xdr:rowOff>100692</xdr:rowOff>
    </xdr:from>
    <xdr:to>
      <xdr:col>12</xdr:col>
      <xdr:colOff>555171</xdr:colOff>
      <xdr:row>14</xdr:row>
      <xdr:rowOff>176892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3DA3EDCA-D0B6-4106-A1DF-7229ACDEE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495000</xdr:colOff>
      <xdr:row>7</xdr:row>
      <xdr:rowOff>174180</xdr:rowOff>
    </xdr:from>
    <xdr:to>
      <xdr:col>6</xdr:col>
      <xdr:colOff>495360</xdr:colOff>
      <xdr:row>7</xdr:row>
      <xdr:rowOff>174540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">
          <xdr14:nvContentPartPr>
            <xdr14:cNvPr id="6" name="Rukopis 5">
              <a:extLst>
                <a:ext uri="{FF2B5EF4-FFF2-40B4-BE49-F238E27FC236}">
                  <a16:creationId xmlns:a16="http://schemas.microsoft.com/office/drawing/2014/main" id="{8A4DFF29-D3A4-4083-8107-5AA716B7769F}"/>
                </a:ext>
              </a:extLst>
            </xdr14:cNvPr>
            <xdr14:cNvContentPartPr/>
          </xdr14:nvContentPartPr>
          <xdr14:nvPr macro=""/>
          <xdr14:xfrm>
            <a:off x="4152600" y="1507680"/>
            <a:ext cx="360" cy="360"/>
          </xdr14:xfrm>
        </xdr:contentPart>
      </mc:Choice>
      <mc:Fallback>
        <xdr:pic>
          <xdr:nvPicPr>
            <xdr:cNvPr id="6" name="Rukopis 5">
              <a:extLst>
                <a:ext uri="{FF2B5EF4-FFF2-40B4-BE49-F238E27FC236}">
                  <a16:creationId xmlns:a16="http://schemas.microsoft.com/office/drawing/2014/main" id="{8A4DFF29-D3A4-4083-8107-5AA716B7769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143960" y="14986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37800</xdr:colOff>
      <xdr:row>8</xdr:row>
      <xdr:rowOff>184920</xdr:rowOff>
    </xdr:from>
    <xdr:to>
      <xdr:col>9</xdr:col>
      <xdr:colOff>38160</xdr:colOff>
      <xdr:row>8</xdr:row>
      <xdr:rowOff>185280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7" name="Rukopis 6">
              <a:extLst>
                <a:ext uri="{FF2B5EF4-FFF2-40B4-BE49-F238E27FC236}">
                  <a16:creationId xmlns:a16="http://schemas.microsoft.com/office/drawing/2014/main" id="{25750412-9303-489D-ACB5-DDE7787CD95B}"/>
                </a:ext>
              </a:extLst>
            </xdr14:cNvPr>
            <xdr14:cNvContentPartPr/>
          </xdr14:nvContentPartPr>
          <xdr14:nvPr macro=""/>
          <xdr14:xfrm>
            <a:off x="5524200" y="1708920"/>
            <a:ext cx="360" cy="360"/>
          </xdr14:xfrm>
        </xdr:contentPart>
      </mc:Choice>
      <mc:Fallback>
        <xdr:pic>
          <xdr:nvPicPr>
            <xdr:cNvPr id="7" name="Rukopis 6">
              <a:extLst>
                <a:ext uri="{FF2B5EF4-FFF2-40B4-BE49-F238E27FC236}">
                  <a16:creationId xmlns:a16="http://schemas.microsoft.com/office/drawing/2014/main" id="{25750412-9303-489D-ACB5-DDE7787CD95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15560" y="16999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271920</xdr:colOff>
      <xdr:row>9</xdr:row>
      <xdr:rowOff>43380</xdr:rowOff>
    </xdr:from>
    <xdr:to>
      <xdr:col>8</xdr:col>
      <xdr:colOff>272280</xdr:colOff>
      <xdr:row>9</xdr:row>
      <xdr:rowOff>43740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">
          <xdr14:nvContentPartPr>
            <xdr14:cNvPr id="8" name="Rukopis 7">
              <a:extLst>
                <a:ext uri="{FF2B5EF4-FFF2-40B4-BE49-F238E27FC236}">
                  <a16:creationId xmlns:a16="http://schemas.microsoft.com/office/drawing/2014/main" id="{DAFDDFF7-A23F-4D99-8DDA-4771D147FFA0}"/>
                </a:ext>
              </a:extLst>
            </xdr14:cNvPr>
            <xdr14:cNvContentPartPr/>
          </xdr14:nvContentPartPr>
          <xdr14:nvPr macro=""/>
          <xdr14:xfrm>
            <a:off x="5148720" y="1757880"/>
            <a:ext cx="360" cy="360"/>
          </xdr14:xfrm>
        </xdr:contentPart>
      </mc:Choice>
      <mc:Fallback>
        <xdr:pic>
          <xdr:nvPicPr>
            <xdr:cNvPr id="8" name="Rukopis 7">
              <a:extLst>
                <a:ext uri="{FF2B5EF4-FFF2-40B4-BE49-F238E27FC236}">
                  <a16:creationId xmlns:a16="http://schemas.microsoft.com/office/drawing/2014/main" id="{DAFDDFF7-A23F-4D99-8DDA-4771D147FFA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140080" y="17488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304680</xdr:colOff>
      <xdr:row>9</xdr:row>
      <xdr:rowOff>76140</xdr:rowOff>
    </xdr:from>
    <xdr:to>
      <xdr:col>8</xdr:col>
      <xdr:colOff>305040</xdr:colOff>
      <xdr:row>9</xdr:row>
      <xdr:rowOff>76500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9" name="Rukopis 8">
              <a:extLst>
                <a:ext uri="{FF2B5EF4-FFF2-40B4-BE49-F238E27FC236}">
                  <a16:creationId xmlns:a16="http://schemas.microsoft.com/office/drawing/2014/main" id="{E2399091-BB2B-4E5C-8DF9-FF1B89D0FC83}"/>
                </a:ext>
              </a:extLst>
            </xdr14:cNvPr>
            <xdr14:cNvContentPartPr/>
          </xdr14:nvContentPartPr>
          <xdr14:nvPr macro=""/>
          <xdr14:xfrm>
            <a:off x="5181480" y="1790640"/>
            <a:ext cx="360" cy="360"/>
          </xdr14:xfrm>
        </xdr:contentPart>
      </mc:Choice>
      <mc:Fallback>
        <xdr:pic>
          <xdr:nvPicPr>
            <xdr:cNvPr id="9" name="Rukopis 8">
              <a:extLst>
                <a:ext uri="{FF2B5EF4-FFF2-40B4-BE49-F238E27FC236}">
                  <a16:creationId xmlns:a16="http://schemas.microsoft.com/office/drawing/2014/main" id="{E2399091-BB2B-4E5C-8DF9-FF1B89D0FC8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172480" y="1781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561840</xdr:colOff>
      <xdr:row>24</xdr:row>
      <xdr:rowOff>85680</xdr:rowOff>
    </xdr:from>
    <xdr:to>
      <xdr:col>4</xdr:col>
      <xdr:colOff>562200</xdr:colOff>
      <xdr:row>24</xdr:row>
      <xdr:rowOff>86040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0">
          <xdr14:nvContentPartPr>
            <xdr14:cNvPr id="10" name="Rukopis 9">
              <a:extLst>
                <a:ext uri="{FF2B5EF4-FFF2-40B4-BE49-F238E27FC236}">
                  <a16:creationId xmlns:a16="http://schemas.microsoft.com/office/drawing/2014/main" id="{605BE82F-FF35-4135-BD46-2D953110C1A5}"/>
                </a:ext>
              </a:extLst>
            </xdr14:cNvPr>
            <xdr14:cNvContentPartPr/>
          </xdr14:nvContentPartPr>
          <xdr14:nvPr macro=""/>
          <xdr14:xfrm>
            <a:off x="3000240" y="4657680"/>
            <a:ext cx="360" cy="360"/>
          </xdr14:xfrm>
        </xdr:contentPart>
      </mc:Choice>
      <mc:Fallback>
        <xdr:pic>
          <xdr:nvPicPr>
            <xdr:cNvPr id="10" name="Rukopis 9">
              <a:extLst>
                <a:ext uri="{FF2B5EF4-FFF2-40B4-BE49-F238E27FC236}">
                  <a16:creationId xmlns:a16="http://schemas.microsoft.com/office/drawing/2014/main" id="{605BE82F-FF35-4135-BD46-2D953110C1A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991600" y="46486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371160</xdr:colOff>
      <xdr:row>14</xdr:row>
      <xdr:rowOff>142800</xdr:rowOff>
    </xdr:from>
    <xdr:to>
      <xdr:col>3</xdr:col>
      <xdr:colOff>371520</xdr:colOff>
      <xdr:row>14</xdr:row>
      <xdr:rowOff>143160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11" name="Rukopis 10">
              <a:extLst>
                <a:ext uri="{FF2B5EF4-FFF2-40B4-BE49-F238E27FC236}">
                  <a16:creationId xmlns:a16="http://schemas.microsoft.com/office/drawing/2014/main" id="{C870946E-51F1-4DAF-A965-8F9E38BAD414}"/>
                </a:ext>
              </a:extLst>
            </xdr14:cNvPr>
            <xdr14:cNvContentPartPr/>
          </xdr14:nvContentPartPr>
          <xdr14:nvPr macro=""/>
          <xdr14:xfrm>
            <a:off x="2199960" y="2809800"/>
            <a:ext cx="360" cy="360"/>
          </xdr14:xfrm>
        </xdr:contentPart>
      </mc:Choice>
      <mc:Fallback>
        <xdr:pic>
          <xdr:nvPicPr>
            <xdr:cNvPr id="11" name="Rukopis 10">
              <a:extLst>
                <a:ext uri="{FF2B5EF4-FFF2-40B4-BE49-F238E27FC236}">
                  <a16:creationId xmlns:a16="http://schemas.microsoft.com/office/drawing/2014/main" id="{C870946E-51F1-4DAF-A965-8F9E38BAD41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191320" y="2800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&#353;it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1">
          <cell r="E1" t="str">
            <v>hmotnost</v>
          </cell>
        </row>
        <row r="2">
          <cell r="D2">
            <v>165</v>
          </cell>
          <cell r="E2">
            <v>60</v>
          </cell>
        </row>
        <row r="3">
          <cell r="D3">
            <v>165</v>
          </cell>
          <cell r="E3">
            <v>63</v>
          </cell>
        </row>
        <row r="4">
          <cell r="D4">
            <v>167</v>
          </cell>
          <cell r="E4">
            <v>66</v>
          </cell>
        </row>
        <row r="5">
          <cell r="D5">
            <v>169</v>
          </cell>
          <cell r="E5">
            <v>65</v>
          </cell>
        </row>
        <row r="6">
          <cell r="D6">
            <v>169</v>
          </cell>
          <cell r="E6">
            <v>54</v>
          </cell>
        </row>
        <row r="7">
          <cell r="D7">
            <v>170</v>
          </cell>
          <cell r="E7">
            <v>65</v>
          </cell>
        </row>
        <row r="8">
          <cell r="D8">
            <v>176</v>
          </cell>
          <cell r="E8">
            <v>66</v>
          </cell>
        </row>
        <row r="9">
          <cell r="D9">
            <v>177</v>
          </cell>
          <cell r="E9">
            <v>64</v>
          </cell>
        </row>
        <row r="10">
          <cell r="D10">
            <v>180</v>
          </cell>
          <cell r="E10">
            <v>70</v>
          </cell>
        </row>
        <row r="11">
          <cell r="D11">
            <v>181</v>
          </cell>
          <cell r="E11">
            <v>88</v>
          </cell>
        </row>
        <row r="13">
          <cell r="D13">
            <v>186</v>
          </cell>
          <cell r="E13">
            <v>78</v>
          </cell>
        </row>
        <row r="14">
          <cell r="D14">
            <v>186</v>
          </cell>
          <cell r="E14">
            <v>76</v>
          </cell>
        </row>
      </sheetData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1-28T07:20:35.941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1-28T08:43:10.86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1-28T08:43:08.41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1-28T08:43:08.42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1,'0'0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1-28T08:43:08.421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1-28T08:43:08.434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1-28T08:43:08.43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1-28T08:43:08.43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1-28T08:43:08.43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0,'0'0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1-28T08:43:10.188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1DE26-C68D-4BE0-90EE-29BC6E90F3D6}">
  <dimension ref="B2:F6"/>
  <sheetViews>
    <sheetView zoomScale="235" zoomScaleNormal="235" workbookViewId="0">
      <selection activeCell="F6" sqref="F6"/>
    </sheetView>
  </sheetViews>
  <sheetFormatPr defaultRowHeight="15" x14ac:dyDescent="0.25"/>
  <sheetData>
    <row r="2" spans="2:6" x14ac:dyDescent="0.25">
      <c r="B2" t="s">
        <v>0</v>
      </c>
      <c r="D2" t="s">
        <v>4</v>
      </c>
    </row>
    <row r="3" spans="2:6" x14ac:dyDescent="0.25">
      <c r="B3" t="s">
        <v>1</v>
      </c>
      <c r="D3">
        <v>2900</v>
      </c>
      <c r="E3" t="s">
        <v>5</v>
      </c>
      <c r="F3">
        <f>D3*0.8</f>
        <v>2320</v>
      </c>
    </row>
    <row r="4" spans="2:6" x14ac:dyDescent="0.25">
      <c r="B4" t="s">
        <v>2</v>
      </c>
      <c r="D4">
        <v>100</v>
      </c>
      <c r="E4" t="s">
        <v>6</v>
      </c>
      <c r="F4">
        <f>D4*3</f>
        <v>300</v>
      </c>
    </row>
    <row r="5" spans="2:6" x14ac:dyDescent="0.25">
      <c r="B5" t="s">
        <v>3</v>
      </c>
      <c r="D5">
        <v>1000</v>
      </c>
      <c r="F5">
        <f>D5</f>
        <v>1000</v>
      </c>
    </row>
    <row r="6" spans="2:6" x14ac:dyDescent="0.25">
      <c r="D6" s="1">
        <f>SUM(D2:D5)</f>
        <v>4000</v>
      </c>
      <c r="F6" s="1">
        <f>SUM(F2:F5)</f>
        <v>3620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5CF83-7AA9-44C4-B09F-F317C43ADB8F}">
  <dimension ref="A2:K25"/>
  <sheetViews>
    <sheetView tabSelected="1" zoomScale="145" zoomScaleNormal="145" workbookViewId="0">
      <selection activeCell="E9" sqref="E9"/>
    </sheetView>
  </sheetViews>
  <sheetFormatPr defaultRowHeight="15" x14ac:dyDescent="0.25"/>
  <cols>
    <col min="2" max="2" width="13.140625" bestFit="1" customWidth="1"/>
    <col min="4" max="4" width="20.5703125" bestFit="1" customWidth="1"/>
    <col min="5" max="5" width="10.7109375" bestFit="1" customWidth="1"/>
    <col min="6" max="6" width="3.85546875" bestFit="1" customWidth="1"/>
    <col min="7" max="8" width="12.85546875" bestFit="1" customWidth="1"/>
    <col min="9" max="9" width="11.7109375" bestFit="1" customWidth="1"/>
    <col min="10" max="10" width="22" bestFit="1" customWidth="1"/>
    <col min="11" max="11" width="7.7109375" customWidth="1"/>
  </cols>
  <sheetData>
    <row r="2" spans="1:11" x14ac:dyDescent="0.25">
      <c r="D2" s="1" t="s">
        <v>7</v>
      </c>
      <c r="J2" s="8" t="s">
        <v>19</v>
      </c>
    </row>
    <row r="3" spans="1:11" x14ac:dyDescent="0.25">
      <c r="A3" s="8" t="s">
        <v>20</v>
      </c>
      <c r="B3">
        <v>18000</v>
      </c>
      <c r="D3" t="s">
        <v>8</v>
      </c>
      <c r="E3" s="3">
        <v>5000000</v>
      </c>
      <c r="F3" s="7" t="s">
        <v>9</v>
      </c>
      <c r="J3" t="s">
        <v>20</v>
      </c>
      <c r="K3">
        <v>5000</v>
      </c>
    </row>
    <row r="4" spans="1:11" x14ac:dyDescent="0.25">
      <c r="A4" t="s">
        <v>31</v>
      </c>
      <c r="B4">
        <v>4000</v>
      </c>
      <c r="D4" t="s">
        <v>10</v>
      </c>
      <c r="E4" s="4">
        <f>E3*0.1</f>
        <v>500000</v>
      </c>
      <c r="F4" s="7" t="s">
        <v>9</v>
      </c>
      <c r="J4" t="s">
        <v>21</v>
      </c>
      <c r="K4">
        <v>4000</v>
      </c>
    </row>
    <row r="5" spans="1:11" x14ac:dyDescent="0.25">
      <c r="D5" t="s">
        <v>11</v>
      </c>
      <c r="E5" s="4">
        <f>E3-E4</f>
        <v>4500000</v>
      </c>
      <c r="F5" s="7" t="s">
        <v>9</v>
      </c>
      <c r="J5" t="s">
        <v>22</v>
      </c>
      <c r="K5">
        <v>500</v>
      </c>
    </row>
    <row r="6" spans="1:11" x14ac:dyDescent="0.25">
      <c r="A6" t="s">
        <v>32</v>
      </c>
      <c r="B6" s="11">
        <f>B3*12*20</f>
        <v>4320000</v>
      </c>
      <c r="D6" t="s">
        <v>12</v>
      </c>
      <c r="E6">
        <v>5.5</v>
      </c>
      <c r="F6" s="7" t="s">
        <v>18</v>
      </c>
      <c r="G6">
        <v>4</v>
      </c>
      <c r="H6">
        <v>5.5</v>
      </c>
      <c r="J6" t="s">
        <v>23</v>
      </c>
      <c r="K6">
        <v>300</v>
      </c>
    </row>
    <row r="7" spans="1:11" x14ac:dyDescent="0.25">
      <c r="D7" t="s">
        <v>14</v>
      </c>
      <c r="E7">
        <v>20</v>
      </c>
      <c r="F7" s="7" t="s">
        <v>17</v>
      </c>
      <c r="G7">
        <v>20</v>
      </c>
      <c r="H7">
        <v>30</v>
      </c>
      <c r="J7" t="s">
        <v>24</v>
      </c>
      <c r="K7">
        <v>500</v>
      </c>
    </row>
    <row r="8" spans="1:11" x14ac:dyDescent="0.25">
      <c r="D8" t="s">
        <v>13</v>
      </c>
      <c r="E8" s="4">
        <v>3</v>
      </c>
      <c r="F8" s="7" t="s">
        <v>17</v>
      </c>
      <c r="G8" s="4">
        <v>3</v>
      </c>
      <c r="H8" s="4">
        <v>3</v>
      </c>
      <c r="I8" s="4"/>
      <c r="J8" t="s">
        <v>25</v>
      </c>
      <c r="K8">
        <v>2000</v>
      </c>
    </row>
    <row r="9" spans="1:11" x14ac:dyDescent="0.25">
      <c r="D9" s="5" t="s">
        <v>15</v>
      </c>
      <c r="E9" s="6">
        <v>30954</v>
      </c>
      <c r="F9" s="7" t="s">
        <v>9</v>
      </c>
      <c r="G9" s="6">
        <v>27269</v>
      </c>
      <c r="H9" s="6">
        <v>25550</v>
      </c>
      <c r="J9" t="s">
        <v>26</v>
      </c>
      <c r="K9">
        <v>300</v>
      </c>
    </row>
    <row r="10" spans="1:11" x14ac:dyDescent="0.25">
      <c r="D10" s="5" t="s">
        <v>16</v>
      </c>
      <c r="E10" s="6">
        <v>2929000</v>
      </c>
      <c r="F10" s="7" t="s">
        <v>9</v>
      </c>
      <c r="G10" s="6">
        <v>2044000</v>
      </c>
      <c r="H10" s="6">
        <v>4698000</v>
      </c>
      <c r="J10" t="s">
        <v>27</v>
      </c>
      <c r="K10">
        <v>2000</v>
      </c>
    </row>
    <row r="11" spans="1:11" x14ac:dyDescent="0.25">
      <c r="K11" s="7">
        <f>SUM(K3:K10)</f>
        <v>14600</v>
      </c>
    </row>
    <row r="12" spans="1:11" x14ac:dyDescent="0.25">
      <c r="D12" t="s">
        <v>28</v>
      </c>
      <c r="E12" s="9">
        <v>35000</v>
      </c>
    </row>
    <row r="13" spans="1:11" x14ac:dyDescent="0.25">
      <c r="D13" t="s">
        <v>29</v>
      </c>
      <c r="E13" s="9">
        <v>17000</v>
      </c>
      <c r="H13" s="12" t="s">
        <v>49</v>
      </c>
    </row>
    <row r="14" spans="1:11" x14ac:dyDescent="0.25">
      <c r="D14" t="s">
        <v>30</v>
      </c>
      <c r="E14" s="9">
        <v>35000</v>
      </c>
      <c r="H14" s="12" t="s">
        <v>33</v>
      </c>
      <c r="I14" t="s">
        <v>34</v>
      </c>
      <c r="J14" t="s">
        <v>41</v>
      </c>
    </row>
    <row r="15" spans="1:11" x14ac:dyDescent="0.25">
      <c r="E15" s="10">
        <f>SUM(E12:E14)</f>
        <v>87000</v>
      </c>
      <c r="G15" t="s">
        <v>35</v>
      </c>
      <c r="H15">
        <v>3500</v>
      </c>
      <c r="J15">
        <f>2*4*108*350</f>
        <v>302400</v>
      </c>
      <c r="K15" t="s">
        <v>42</v>
      </c>
    </row>
    <row r="16" spans="1:11" x14ac:dyDescent="0.25">
      <c r="G16" t="s">
        <v>36</v>
      </c>
      <c r="H16">
        <v>125</v>
      </c>
      <c r="I16" s="2">
        <f>H16*H15</f>
        <v>437500</v>
      </c>
      <c r="J16">
        <f>4*2*12*600</f>
        <v>57600</v>
      </c>
      <c r="K16" t="s">
        <v>43</v>
      </c>
    </row>
    <row r="17" spans="7:11" x14ac:dyDescent="0.25">
      <c r="G17" t="s">
        <v>37</v>
      </c>
      <c r="I17" s="2">
        <v>150000</v>
      </c>
      <c r="J17">
        <v>30000</v>
      </c>
      <c r="K17" t="s">
        <v>44</v>
      </c>
    </row>
    <row r="18" spans="7:11" x14ac:dyDescent="0.25">
      <c r="G18" t="s">
        <v>38</v>
      </c>
      <c r="I18" s="2">
        <v>50000</v>
      </c>
      <c r="J18">
        <v>0</v>
      </c>
      <c r="K18" t="s">
        <v>23</v>
      </c>
    </row>
    <row r="19" spans="7:11" x14ac:dyDescent="0.25">
      <c r="G19" t="s">
        <v>39</v>
      </c>
      <c r="I19" s="2">
        <v>130000</v>
      </c>
      <c r="J19">
        <v>24000</v>
      </c>
      <c r="K19" t="s">
        <v>45</v>
      </c>
    </row>
    <row r="20" spans="7:11" x14ac:dyDescent="0.25">
      <c r="G20" t="s">
        <v>40</v>
      </c>
      <c r="I20" s="2">
        <v>30000</v>
      </c>
      <c r="J20">
        <v>12000</v>
      </c>
      <c r="K20" t="s">
        <v>46</v>
      </c>
    </row>
    <row r="23" spans="7:11" x14ac:dyDescent="0.25">
      <c r="I23" s="13">
        <f>SUM(I16:I22)</f>
        <v>797500</v>
      </c>
      <c r="J23" s="13">
        <f>SUM(J15:J22)</f>
        <v>426000</v>
      </c>
    </row>
    <row r="24" spans="7:11" x14ac:dyDescent="0.25">
      <c r="J24" s="14">
        <f>I23-J23</f>
        <v>371500</v>
      </c>
      <c r="K24" t="s">
        <v>47</v>
      </c>
    </row>
    <row r="25" spans="7:11" x14ac:dyDescent="0.25">
      <c r="J25" s="14">
        <f>J24/12</f>
        <v>30958.333333333332</v>
      </c>
      <c r="K25" t="s">
        <v>48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55D9F-A517-4792-A3B6-10B2704E2F0C}">
  <dimension ref="D1:E14"/>
  <sheetViews>
    <sheetView zoomScale="160" zoomScaleNormal="160" workbookViewId="0">
      <selection activeCell="E22" sqref="E22"/>
    </sheetView>
  </sheetViews>
  <sheetFormatPr defaultRowHeight="15" x14ac:dyDescent="0.25"/>
  <sheetData>
    <row r="1" spans="4:5" x14ac:dyDescent="0.25">
      <c r="D1" t="s">
        <v>50</v>
      </c>
      <c r="E1" t="s">
        <v>51</v>
      </c>
    </row>
    <row r="2" spans="4:5" x14ac:dyDescent="0.25">
      <c r="D2">
        <v>165</v>
      </c>
      <c r="E2">
        <v>60</v>
      </c>
    </row>
    <row r="3" spans="4:5" x14ac:dyDescent="0.25">
      <c r="D3">
        <v>165</v>
      </c>
      <c r="E3">
        <v>63</v>
      </c>
    </row>
    <row r="4" spans="4:5" x14ac:dyDescent="0.25">
      <c r="D4">
        <v>167</v>
      </c>
      <c r="E4">
        <v>66</v>
      </c>
    </row>
    <row r="5" spans="4:5" x14ac:dyDescent="0.25">
      <c r="D5">
        <v>169</v>
      </c>
      <c r="E5">
        <v>65</v>
      </c>
    </row>
    <row r="6" spans="4:5" x14ac:dyDescent="0.25">
      <c r="D6">
        <v>169</v>
      </c>
      <c r="E6">
        <v>54</v>
      </c>
    </row>
    <row r="7" spans="4:5" x14ac:dyDescent="0.25">
      <c r="D7">
        <v>170</v>
      </c>
      <c r="E7">
        <v>65</v>
      </c>
    </row>
    <row r="8" spans="4:5" x14ac:dyDescent="0.25">
      <c r="D8">
        <v>176</v>
      </c>
      <c r="E8">
        <v>66</v>
      </c>
    </row>
    <row r="9" spans="4:5" x14ac:dyDescent="0.25">
      <c r="D9">
        <v>177</v>
      </c>
      <c r="E9">
        <v>64</v>
      </c>
    </row>
    <row r="10" spans="4:5" x14ac:dyDescent="0.25">
      <c r="D10">
        <v>180</v>
      </c>
      <c r="E10">
        <v>70</v>
      </c>
    </row>
    <row r="11" spans="4:5" x14ac:dyDescent="0.25">
      <c r="D11">
        <v>181</v>
      </c>
      <c r="E11">
        <v>88</v>
      </c>
    </row>
    <row r="13" spans="4:5" x14ac:dyDescent="0.25">
      <c r="D13">
        <v>186</v>
      </c>
      <c r="E13">
        <v>78</v>
      </c>
    </row>
    <row r="14" spans="4:5" x14ac:dyDescent="0.25">
      <c r="D14">
        <v>186</v>
      </c>
      <c r="E14">
        <v>76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elektřina</vt:lpstr>
      <vt:lpstr>hypotéky</vt:lpstr>
      <vt:lpstr>korelace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Sebera</dc:creator>
  <cp:lastModifiedBy>Martin Sebera</cp:lastModifiedBy>
  <dcterms:created xsi:type="dcterms:W3CDTF">2023-11-28T07:20:33Z</dcterms:created>
  <dcterms:modified xsi:type="dcterms:W3CDTF">2023-11-28T08:43:58Z</dcterms:modified>
</cp:coreProperties>
</file>