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"/>
    </mc:Choice>
  </mc:AlternateContent>
  <xr:revisionPtr revIDLastSave="0" documentId="13_ncr:1_{17935B18-90DE-464B-9356-4A87632C0EEA}" xr6:coauthVersionLast="43" xr6:coauthVersionMax="43" xr10:uidLastSave="{00000000-0000-0000-0000-000000000000}"/>
  <bookViews>
    <workbookView xWindow="-110" yWindow="-110" windowWidth="19420" windowHeight="10420" activeTab="1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C24" i="1" l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F42" i="1"/>
  <c r="F35" i="1" l="1"/>
  <c r="D8" i="5"/>
  <c r="C8" i="5"/>
  <c r="C7" i="5"/>
  <c r="D7" i="5" s="1"/>
  <c r="D6" i="5"/>
  <c r="C6" i="5"/>
  <c r="C5" i="5"/>
  <c r="D5" i="5" s="1"/>
  <c r="D4" i="5"/>
  <c r="C4" i="5"/>
  <c r="C15" i="1" l="1"/>
  <c r="C7" i="1"/>
  <c r="B53" i="1" l="1"/>
  <c r="B19" i="2"/>
  <c r="B14" i="2"/>
  <c r="D59" i="1"/>
  <c r="E59" i="1"/>
  <c r="C59" i="1"/>
  <c r="C60" i="1" s="1"/>
  <c r="E20" i="1"/>
  <c r="H20" i="1" s="1"/>
  <c r="C39" i="1"/>
  <c r="G35" i="1"/>
  <c r="H35" i="1" s="1"/>
  <c r="I35" i="1" s="1"/>
  <c r="F33" i="1"/>
  <c r="G33" i="1" s="1"/>
  <c r="G34" i="1" s="1"/>
  <c r="I49" i="1" l="1"/>
  <c r="U49" i="1"/>
  <c r="J49" i="1"/>
  <c r="N49" i="1"/>
  <c r="R49" i="1"/>
  <c r="V49" i="1"/>
  <c r="F49" i="1"/>
  <c r="K49" i="1"/>
  <c r="O49" i="1"/>
  <c r="S49" i="1"/>
  <c r="W49" i="1"/>
  <c r="G49" i="1"/>
  <c r="H49" i="1"/>
  <c r="L49" i="1"/>
  <c r="P49" i="1"/>
  <c r="T49" i="1"/>
  <c r="X49" i="1"/>
  <c r="M49" i="1"/>
  <c r="Q49" i="1"/>
  <c r="Y49" i="1"/>
  <c r="G41" i="1"/>
  <c r="G44" i="1"/>
  <c r="D60" i="1"/>
  <c r="E60" i="1" s="1"/>
  <c r="F34" i="1"/>
  <c r="G36" i="1"/>
  <c r="B16" i="2"/>
  <c r="B62" i="1" s="1"/>
  <c r="C63" i="1" s="1"/>
  <c r="D63" i="1" s="1"/>
  <c r="E63" i="1" s="1"/>
  <c r="H33" i="1"/>
  <c r="J35" i="1"/>
  <c r="E19" i="1"/>
  <c r="H19" i="1" s="1"/>
  <c r="C22" i="1"/>
  <c r="G43" i="1" s="1"/>
  <c r="F43" i="1" l="1"/>
  <c r="G45" i="1"/>
  <c r="G47" i="1" s="1"/>
  <c r="G51" i="1" s="1"/>
  <c r="G53" i="1" s="1"/>
  <c r="G57" i="1" s="1"/>
  <c r="G59" i="1" s="1"/>
  <c r="F36" i="1"/>
  <c r="F41" i="1"/>
  <c r="F44" i="1"/>
  <c r="D65" i="1"/>
  <c r="C65" i="1"/>
  <c r="F63" i="1"/>
  <c r="E65" i="1"/>
  <c r="H34" i="1"/>
  <c r="H43" i="1" s="1"/>
  <c r="I33" i="1"/>
  <c r="K35" i="1"/>
  <c r="C5" i="1"/>
  <c r="C6" i="1" s="1"/>
  <c r="E21" i="1" s="1"/>
  <c r="H21" i="1" s="1"/>
  <c r="F45" i="1" l="1"/>
  <c r="F47" i="1" s="1"/>
  <c r="F51" i="1" s="1"/>
  <c r="H41" i="1"/>
  <c r="H44" i="1"/>
  <c r="H36" i="1"/>
  <c r="E22" i="1"/>
  <c r="H22" i="1" s="1"/>
  <c r="G63" i="1"/>
  <c r="G55" i="1"/>
  <c r="J33" i="1"/>
  <c r="I34" i="1"/>
  <c r="I43" i="1" s="1"/>
  <c r="C13" i="1"/>
  <c r="L35" i="1"/>
  <c r="H45" i="1" l="1"/>
  <c r="F53" i="1"/>
  <c r="F57" i="1" s="1"/>
  <c r="F59" i="1" s="1"/>
  <c r="I41" i="1"/>
  <c r="I44" i="1"/>
  <c r="H47" i="1"/>
  <c r="H51" i="1" s="1"/>
  <c r="H53" i="1" s="1"/>
  <c r="H57" i="1" s="1"/>
  <c r="H59" i="1" s="1"/>
  <c r="I36" i="1"/>
  <c r="H63" i="1"/>
  <c r="G65" i="1"/>
  <c r="J34" i="1"/>
  <c r="J43" i="1" s="1"/>
  <c r="K33" i="1"/>
  <c r="M35" i="1"/>
  <c r="I45" i="1" l="1"/>
  <c r="F55" i="1"/>
  <c r="F60" i="1"/>
  <c r="G60" i="1" s="1"/>
  <c r="H60" i="1" s="1"/>
  <c r="F65" i="1"/>
  <c r="J41" i="1"/>
  <c r="J44" i="1"/>
  <c r="H55" i="1"/>
  <c r="I47" i="1"/>
  <c r="I51" i="1" s="1"/>
  <c r="I53" i="1" s="1"/>
  <c r="I57" i="1" s="1"/>
  <c r="I59" i="1" s="1"/>
  <c r="J36" i="1"/>
  <c r="I63" i="1"/>
  <c r="H65" i="1"/>
  <c r="L33" i="1"/>
  <c r="K34" i="1"/>
  <c r="K43" i="1" s="1"/>
  <c r="N35" i="1"/>
  <c r="J45" i="1" l="1"/>
  <c r="I60" i="1"/>
  <c r="K41" i="1"/>
  <c r="K44" i="1"/>
  <c r="K45" i="1" s="1"/>
  <c r="J47" i="1"/>
  <c r="J51" i="1" s="1"/>
  <c r="J53" i="1" s="1"/>
  <c r="J57" i="1" s="1"/>
  <c r="J59" i="1" s="1"/>
  <c r="K36" i="1"/>
  <c r="I55" i="1"/>
  <c r="J63" i="1"/>
  <c r="I65" i="1"/>
  <c r="M33" i="1"/>
  <c r="L34" i="1"/>
  <c r="L43" i="1" s="1"/>
  <c r="O35" i="1"/>
  <c r="J60" i="1" l="1"/>
  <c r="L41" i="1"/>
  <c r="L44" i="1"/>
  <c r="L45" i="1" s="1"/>
  <c r="J55" i="1"/>
  <c r="K47" i="1"/>
  <c r="K51" i="1" s="1"/>
  <c r="L36" i="1"/>
  <c r="K63" i="1"/>
  <c r="J65" i="1"/>
  <c r="N33" i="1"/>
  <c r="M34" i="1"/>
  <c r="M43" i="1" s="1"/>
  <c r="P35" i="1"/>
  <c r="M41" i="1" l="1"/>
  <c r="M44" i="1"/>
  <c r="M45" i="1" s="1"/>
  <c r="L47" i="1"/>
  <c r="L51" i="1" s="1"/>
  <c r="L53" i="1" s="1"/>
  <c r="L57" i="1" s="1"/>
  <c r="L59" i="1" s="1"/>
  <c r="M36" i="1"/>
  <c r="K53" i="1"/>
  <c r="K57" i="1" s="1"/>
  <c r="K59" i="1" s="1"/>
  <c r="L63" i="1"/>
  <c r="O33" i="1"/>
  <c r="N34" i="1"/>
  <c r="N43" i="1" s="1"/>
  <c r="Q35" i="1"/>
  <c r="M47" i="1" l="1"/>
  <c r="M51" i="1" s="1"/>
  <c r="M53" i="1" s="1"/>
  <c r="M57" i="1" s="1"/>
  <c r="M59" i="1" s="1"/>
  <c r="N41" i="1"/>
  <c r="N44" i="1"/>
  <c r="N45" i="1" s="1"/>
  <c r="K65" i="1"/>
  <c r="K60" i="1"/>
  <c r="L60" i="1" s="1"/>
  <c r="K55" i="1"/>
  <c r="N36" i="1"/>
  <c r="L55" i="1"/>
  <c r="M63" i="1"/>
  <c r="L65" i="1"/>
  <c r="P33" i="1"/>
  <c r="O34" i="1"/>
  <c r="O43" i="1" s="1"/>
  <c r="R35" i="1"/>
  <c r="O41" i="1" l="1"/>
  <c r="O44" i="1"/>
  <c r="O45" i="1" s="1"/>
  <c r="M60" i="1"/>
  <c r="O36" i="1"/>
  <c r="M55" i="1"/>
  <c r="N47" i="1"/>
  <c r="N51" i="1" s="1"/>
  <c r="N63" i="1"/>
  <c r="M65" i="1"/>
  <c r="Q33" i="1"/>
  <c r="P34" i="1"/>
  <c r="P43" i="1" s="1"/>
  <c r="S35" i="1"/>
  <c r="P41" i="1" l="1"/>
  <c r="P44" i="1"/>
  <c r="P45" i="1" s="1"/>
  <c r="O47" i="1"/>
  <c r="O51" i="1" s="1"/>
  <c r="O53" i="1" s="1"/>
  <c r="O57" i="1" s="1"/>
  <c r="O59" i="1" s="1"/>
  <c r="P36" i="1"/>
  <c r="N53" i="1"/>
  <c r="N57" i="1" s="1"/>
  <c r="N59" i="1" s="1"/>
  <c r="N65" i="1" s="1"/>
  <c r="O63" i="1"/>
  <c r="R33" i="1"/>
  <c r="Q34" i="1"/>
  <c r="Q43" i="1" s="1"/>
  <c r="T35" i="1"/>
  <c r="Q41" i="1" l="1"/>
  <c r="Q44" i="1"/>
  <c r="N60" i="1"/>
  <c r="O60" i="1" s="1"/>
  <c r="N55" i="1"/>
  <c r="Q36" i="1"/>
  <c r="O55" i="1"/>
  <c r="P47" i="1"/>
  <c r="P51" i="1" s="1"/>
  <c r="P63" i="1"/>
  <c r="O65" i="1"/>
  <c r="S33" i="1"/>
  <c r="R34" i="1"/>
  <c r="R43" i="1" s="1"/>
  <c r="U35" i="1"/>
  <c r="Q45" i="1" l="1"/>
  <c r="R41" i="1"/>
  <c r="R44" i="1"/>
  <c r="Q47" i="1"/>
  <c r="Q51" i="1" s="1"/>
  <c r="Q53" i="1" s="1"/>
  <c r="Q57" i="1" s="1"/>
  <c r="Q59" i="1" s="1"/>
  <c r="R36" i="1"/>
  <c r="P53" i="1"/>
  <c r="P57" i="1" s="1"/>
  <c r="P59" i="1" s="1"/>
  <c r="P65" i="1" s="1"/>
  <c r="Q63" i="1"/>
  <c r="T33" i="1"/>
  <c r="S34" i="1"/>
  <c r="S43" i="1" s="1"/>
  <c r="V35" i="1"/>
  <c r="R45" i="1" l="1"/>
  <c r="S41" i="1"/>
  <c r="S44" i="1"/>
  <c r="S45" i="1" s="1"/>
  <c r="P60" i="1"/>
  <c r="Q60" i="1" s="1"/>
  <c r="S36" i="1"/>
  <c r="P55" i="1"/>
  <c r="Q55" i="1"/>
  <c r="R47" i="1"/>
  <c r="R51" i="1" s="1"/>
  <c r="R63" i="1"/>
  <c r="Q65" i="1"/>
  <c r="U33" i="1"/>
  <c r="T34" i="1"/>
  <c r="T43" i="1" s="1"/>
  <c r="W35" i="1"/>
  <c r="T41" i="1" l="1"/>
  <c r="T44" i="1"/>
  <c r="S47" i="1"/>
  <c r="S51" i="1" s="1"/>
  <c r="S53" i="1" s="1"/>
  <c r="S57" i="1" s="1"/>
  <c r="S59" i="1" s="1"/>
  <c r="T36" i="1"/>
  <c r="R53" i="1"/>
  <c r="R57" i="1" s="1"/>
  <c r="R59" i="1" s="1"/>
  <c r="R65" i="1" s="1"/>
  <c r="S63" i="1"/>
  <c r="V33" i="1"/>
  <c r="U34" i="1"/>
  <c r="U43" i="1" s="1"/>
  <c r="X35" i="1"/>
  <c r="T45" i="1" l="1"/>
  <c r="U41" i="1"/>
  <c r="U44" i="1"/>
  <c r="U45" i="1" s="1"/>
  <c r="R60" i="1"/>
  <c r="S60" i="1" s="1"/>
  <c r="R55" i="1"/>
  <c r="U36" i="1"/>
  <c r="S55" i="1"/>
  <c r="T47" i="1"/>
  <c r="T51" i="1" s="1"/>
  <c r="T63" i="1"/>
  <c r="S65" i="1"/>
  <c r="W33" i="1"/>
  <c r="V34" i="1"/>
  <c r="V43" i="1" s="1"/>
  <c r="Y35" i="1"/>
  <c r="V41" i="1" l="1"/>
  <c r="V44" i="1"/>
  <c r="V45" i="1" s="1"/>
  <c r="U47" i="1"/>
  <c r="U51" i="1" s="1"/>
  <c r="U53" i="1" s="1"/>
  <c r="U57" i="1" s="1"/>
  <c r="U59" i="1" s="1"/>
  <c r="V36" i="1"/>
  <c r="T53" i="1"/>
  <c r="T57" i="1" s="1"/>
  <c r="T59" i="1" s="1"/>
  <c r="T65" i="1" s="1"/>
  <c r="U63" i="1"/>
  <c r="X33" i="1"/>
  <c r="W34" i="1"/>
  <c r="W43" i="1" s="1"/>
  <c r="W41" i="1" l="1"/>
  <c r="W44" i="1"/>
  <c r="W45" i="1" s="1"/>
  <c r="T60" i="1"/>
  <c r="U60" i="1" s="1"/>
  <c r="T55" i="1"/>
  <c r="W36" i="1"/>
  <c r="U55" i="1"/>
  <c r="V47" i="1"/>
  <c r="V51" i="1" s="1"/>
  <c r="V63" i="1"/>
  <c r="U65" i="1"/>
  <c r="Y33" i="1"/>
  <c r="Y34" i="1" s="1"/>
  <c r="Y43" i="1" s="1"/>
  <c r="X34" i="1"/>
  <c r="X43" i="1" s="1"/>
  <c r="X41" i="1" l="1"/>
  <c r="X44" i="1"/>
  <c r="Y41" i="1"/>
  <c r="Y44" i="1"/>
  <c r="Y45" i="1" s="1"/>
  <c r="W47" i="1"/>
  <c r="W51" i="1" s="1"/>
  <c r="W53" i="1" s="1"/>
  <c r="W57" i="1" s="1"/>
  <c r="W59" i="1" s="1"/>
  <c r="Y36" i="1"/>
  <c r="X36" i="1"/>
  <c r="V53" i="1"/>
  <c r="V57" i="1" s="1"/>
  <c r="V59" i="1" s="1"/>
  <c r="V65" i="1" s="1"/>
  <c r="W63" i="1"/>
  <c r="X45" i="1" l="1"/>
  <c r="V60" i="1"/>
  <c r="W60" i="1" s="1"/>
  <c r="X47" i="1"/>
  <c r="X51" i="1" s="1"/>
  <c r="X53" i="1" s="1"/>
  <c r="X57" i="1" s="1"/>
  <c r="X59" i="1" s="1"/>
  <c r="V55" i="1"/>
  <c r="W55" i="1"/>
  <c r="Y47" i="1"/>
  <c r="Y51" i="1" s="1"/>
  <c r="X63" i="1"/>
  <c r="W65" i="1"/>
  <c r="X55" i="1" l="1"/>
  <c r="X60" i="1"/>
  <c r="Y53" i="1"/>
  <c r="Y57" i="1" s="1"/>
  <c r="Y59" i="1" s="1"/>
  <c r="C68" i="1" s="1"/>
  <c r="Y63" i="1"/>
  <c r="X65" i="1"/>
  <c r="Y60" i="1" l="1"/>
  <c r="Y65" i="1"/>
  <c r="C67" i="1" s="1"/>
  <c r="Y55" i="1"/>
</calcChain>
</file>

<file path=xl/sharedStrings.xml><?xml version="1.0" encoding="utf-8"?>
<sst xmlns="http://schemas.openxmlformats.org/spreadsheetml/2006/main" count="129" uniqueCount="91">
  <si>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</si>
  <si>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</si>
  <si>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</si>
  <si>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</si>
  <si>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</si>
  <si>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</si>
  <si>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</si>
  <si>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</si>
  <si>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</si>
  <si>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</si>
  <si>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</si>
  <si>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</si>
  <si>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</si>
  <si>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</si>
  <si>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</si>
  <si>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</si>
  <si>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</si>
  <si>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</si>
  <si>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</si>
  <si>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</si>
  <si>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</si>
  <si>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</si>
  <si>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</si>
  <si>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€/MWh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</si>
  <si>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</si>
  <si>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</si>
  <si>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</si>
  <si>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</si>
  <si>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</si>
  <si>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</si>
  <si>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</si>
  <si>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</si>
  <si>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</si>
  <si>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</si>
  <si>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</si>
  <si>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</si>
  <si>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</si>
  <si>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</si>
  <si>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</si>
  <si>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</si>
  <si>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</si>
  <si>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</si>
  <si>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</si>
  <si>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</si>
  <si>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</si>
  <si>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</si>
  <si>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</si>
  <si>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</si>
  <si>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</si>
  <si>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</si>
  <si>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</si>
  <si>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</si>
  <si>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</si>
  <si>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</si>
  <si>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</si>
  <si>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</si>
  <si>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</si>
  <si>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</si>
  <si>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</si>
  <si>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</si>
  <si>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</si>
  <si>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</si>
  <si>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</si>
  <si>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</si>
  <si>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</si>
  <si>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</si>
  <si>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</si>
  <si>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</si>
  <si>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</si>
  <si>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</si>
  <si>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</si>
  <si>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</si>
  <si>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</si>
  <si>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</si>
  <si>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</si>
  <si>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</si>
  <si>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</si>
  <si>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</si>
  <si>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</si>
  <si>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</si>
  <si>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</si>
  <si>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</si>
  <si>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</si>
  <si>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</si>
  <si>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</si>
  <si>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</si>
  <si>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</si>
  <si>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</si>
  <si>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</si>
  <si>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€/t</t>
  </si>
  <si>
    <t>Cost of Carbon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</si>
</sst>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[1]Carbon!$B$4:$B$8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GT%20Economic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WACC"/>
      <sheetName val="Costs"/>
      <sheetName val="Carbon"/>
    </sheetNames>
    <sheetDataSet>
      <sheetData sheetId="0"/>
      <sheetData sheetId="1"/>
      <sheetData sheetId="2"/>
      <sheetData sheetId="3">
        <row r="3">
          <cell r="B3" t="str">
            <v>Pounds per mmBtu</v>
          </cell>
        </row>
        <row r="4">
          <cell r="A4" t="str">
            <v>Gas</v>
          </cell>
          <cell r="B4">
            <v>117</v>
          </cell>
        </row>
        <row r="5">
          <cell r="A5" t="str">
            <v>Gasoline</v>
          </cell>
          <cell r="B5">
            <v>157.19999999999999</v>
          </cell>
        </row>
        <row r="6">
          <cell r="A6" t="str">
            <v>Diesel</v>
          </cell>
          <cell r="B6">
            <v>161.30000000000001</v>
          </cell>
        </row>
        <row r="7">
          <cell r="A7" t="str">
            <v>Lignite</v>
          </cell>
          <cell r="B7">
            <v>215.4</v>
          </cell>
        </row>
        <row r="8">
          <cell r="A8" t="str">
            <v>Coal</v>
          </cell>
          <cell r="B8">
            <v>228.6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74"/>
  <sheetViews>
    <sheetView topLeftCell="A64" workbookViewId="0">
      <selection activeCell="F38" sqref="F38"/>
    </sheetView>
  </sheetViews>
  <sheetFormatPr defaultRowHeight="14.5" x14ac:dyDescent="0.35"/>
  <cols>
    <col min="1" max="1" width="23.7265625" customWidth="1"/>
    <col min="2" max="2" width="11.26953125" customWidth="1"/>
    <col min="3" max="3" width="11.36328125" bestFit="1" customWidth="1"/>
    <col min="4" max="5" width="9" bestFit="1" customWidth="1"/>
    <col min="6" max="25" width="8.81640625" bestFit="1" customWidth="1"/>
  </cols>
  <sheetData>
    <row r="1" spans="1:3" x14ac:dyDescent="0.35">
      <c r="A1" s="5" t="s">
        <v>0</v>
      </c>
    </row>
    <row r="3" spans="1:3" x14ac:dyDescent="0.35">
      <c r="A3" t="s">
        <v>1</v>
      </c>
      <c r="B3" t="s">
        <v>2</v>
      </c>
      <c r="C3" s="11">
        <v>0</v>
      </c>
    </row>
    <row r="4" spans="1:3" x14ac:dyDescent="0.35">
      <c r="A4" t="s">
        <v>3</v>
      </c>
      <c r="B4" t="s">
        <v>4</v>
      </c>
      <c r="C4" s="12">
        <v>0</v>
      </c>
    </row>
    <row r="5" spans="1:3" x14ac:dyDescent="0.35">
      <c r="A5" t="s">
        <v>5</v>
      </c>
      <c r="B5" t="s">
        <v>7</v>
      </c>
      <c r="C5" s="1">
        <f>C3*365*24*C4/1000000</f>
        <v>0</v>
      </c>
    </row>
    <row r="6" spans="1:3" x14ac:dyDescent="0.35">
      <c r="B6" t="s">
        <v>6</v>
      </c>
      <c r="C6">
        <f>C5*1000000</f>
        <v>0</v>
      </c>
    </row>
    <row r="7" spans="1:3" x14ac:dyDescent="0.35">
      <c r="B7" t="s">
        <v>72</v>
      </c>
      <c r="C7">
        <f>C3*1000</f>
        <v>0</v>
      </c>
    </row>
    <row r="8" spans="1:3" x14ac:dyDescent="0.35">
      <c r="A8" t="s">
        <v>8</v>
      </c>
      <c r="B8" t="s">
        <v>9</v>
      </c>
      <c r="C8" s="11">
        <v>0</v>
      </c>
    </row>
    <row r="9" spans="1:3" x14ac:dyDescent="0.35">
      <c r="A9" t="s">
        <v>10</v>
      </c>
      <c r="B9" t="s">
        <v>9</v>
      </c>
      <c r="C9" s="11">
        <v>0</v>
      </c>
    </row>
    <row r="11" spans="1:3" x14ac:dyDescent="0.35">
      <c r="A11" s="5" t="s">
        <v>11</v>
      </c>
    </row>
    <row r="12" spans="1:3" x14ac:dyDescent="0.35">
      <c r="A12" t="s">
        <v>12</v>
      </c>
      <c r="C12" s="13">
        <v>0</v>
      </c>
    </row>
    <row r="13" spans="1:3" x14ac:dyDescent="0.35">
      <c r="A13" t="s">
        <v>19</v>
      </c>
      <c r="B13" t="s">
        <v>6</v>
      </c>
      <c r="C13" s="3" t="e">
        <f>C6/C12</f>
        <v>#DIV/0!</v>
      </c>
    </row>
    <row r="14" spans="1:3" x14ac:dyDescent="0.35">
      <c r="A14" t="s">
        <v>13</v>
      </c>
      <c r="B14" s="11" t="s">
        <v>14</v>
      </c>
      <c r="C14" s="11">
        <v>4.5</v>
      </c>
    </row>
    <row r="15" spans="1:3" x14ac:dyDescent="0.35">
      <c r="B15" t="s">
        <v>15</v>
      </c>
      <c r="C15" s="1">
        <f>C14*B16</f>
        <v>15.358499999999999</v>
      </c>
    </row>
    <row r="16" spans="1:3" x14ac:dyDescent="0.35">
      <c r="A16" s="9" t="s">
        <v>73</v>
      </c>
      <c r="B16" s="9">
        <v>3.4129999999999998</v>
      </c>
    </row>
    <row r="17" spans="1:25" x14ac:dyDescent="0.35">
      <c r="G17" t="s">
        <v>76</v>
      </c>
      <c r="H17">
        <v>1.1299999999999999</v>
      </c>
    </row>
    <row r="18" spans="1:25" x14ac:dyDescent="0.35">
      <c r="A18" s="5" t="s">
        <v>31</v>
      </c>
      <c r="H18" t="s">
        <v>25</v>
      </c>
    </row>
    <row r="19" spans="1:25" x14ac:dyDescent="0.35">
      <c r="A19" t="s">
        <v>17</v>
      </c>
      <c r="B19" t="s">
        <v>59</v>
      </c>
      <c r="C19" s="11">
        <v>0</v>
      </c>
      <c r="E19">
        <f>C19*C3/1000</f>
        <v>0</v>
      </c>
      <c r="F19" t="s">
        <v>29</v>
      </c>
      <c r="H19" s="3">
        <f>E19/$H$17</f>
        <v>0</v>
      </c>
    </row>
    <row r="20" spans="1:25" x14ac:dyDescent="0.35">
      <c r="A20" t="s">
        <v>30</v>
      </c>
      <c r="B20" t="s">
        <v>59</v>
      </c>
      <c r="C20" s="11">
        <v>0</v>
      </c>
      <c r="E20" s="1">
        <f>C20*C3/1000</f>
        <v>0</v>
      </c>
      <c r="F20" t="s">
        <v>29</v>
      </c>
      <c r="H20" s="3">
        <f t="shared" ref="H20:H22" si="0">E20/$H$17</f>
        <v>0</v>
      </c>
    </row>
    <row r="21" spans="1:25" x14ac:dyDescent="0.3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29</v>
      </c>
      <c r="H21" s="3">
        <f t="shared" si="0"/>
        <v>0</v>
      </c>
    </row>
    <row r="22" spans="1:25" x14ac:dyDescent="0.35">
      <c r="A22" t="s">
        <v>32</v>
      </c>
      <c r="B22" t="s">
        <v>15</v>
      </c>
      <c r="C22" s="1">
        <f>C15</f>
        <v>15.358499999999999</v>
      </c>
      <c r="E22" s="4">
        <f>C22*C6/1000000</f>
        <v>0</v>
      </c>
      <c r="F22" t="s">
        <v>29</v>
      </c>
      <c r="H22" s="3">
        <f t="shared" si="0"/>
        <v>0</v>
      </c>
    </row>
    <row r="23" spans="1:25" x14ac:dyDescent="0.35">
      <c r="C23" s="1"/>
      <c r="E23" s="4"/>
      <c r="H23" s="3"/>
    </row>
    <row r="24" spans="1:25" x14ac:dyDescent="0.35">
      <c r="A24" t="s">
        <v>86</v>
      </c>
      <c r="B24" t="s">
        <v>87</v>
      </c>
      <c r="C24" s="1">
        <f>Carbon!D4</f>
        <v>0.18109795918367344</v>
      </c>
      <c r="E24" s="4"/>
      <c r="H24" s="3"/>
    </row>
    <row r="25" spans="1:25" x14ac:dyDescent="0.35">
      <c r="A25" t="s">
        <v>88</v>
      </c>
      <c r="B25" t="s">
        <v>89</v>
      </c>
      <c r="C25" s="14">
        <v>0</v>
      </c>
      <c r="E25" s="4"/>
      <c r="H25" s="3"/>
    </row>
    <row r="27" spans="1:25" x14ac:dyDescent="0.35">
      <c r="A27" t="s">
        <v>57</v>
      </c>
      <c r="C27" s="13">
        <v>0</v>
      </c>
      <c r="E27" s="3"/>
    </row>
    <row r="28" spans="1:25" x14ac:dyDescent="0.35">
      <c r="C28" s="2"/>
      <c r="E28" s="3"/>
    </row>
    <row r="29" spans="1:25" x14ac:dyDescent="0.35">
      <c r="A29" t="s">
        <v>77</v>
      </c>
      <c r="B29" t="s">
        <v>23</v>
      </c>
      <c r="C29" s="15">
        <v>0</v>
      </c>
      <c r="E29" s="3"/>
    </row>
    <row r="31" spans="1:25" x14ac:dyDescent="0.35">
      <c r="A31" s="5" t="s">
        <v>20</v>
      </c>
    </row>
    <row r="32" spans="1:25" x14ac:dyDescent="0.35">
      <c r="C32">
        <v>2019</v>
      </c>
      <c r="D32">
        <v>2020</v>
      </c>
      <c r="E32">
        <v>2021</v>
      </c>
      <c r="F32">
        <v>2022</v>
      </c>
      <c r="G32">
        <v>2023</v>
      </c>
      <c r="H32">
        <v>2024</v>
      </c>
      <c r="I32">
        <v>2025</v>
      </c>
      <c r="J32">
        <v>2026</v>
      </c>
      <c r="K32">
        <v>2027</v>
      </c>
      <c r="L32">
        <v>2028</v>
      </c>
      <c r="M32">
        <v>2029</v>
      </c>
      <c r="N32">
        <v>2030</v>
      </c>
      <c r="O32">
        <v>2031</v>
      </c>
      <c r="P32">
        <v>2032</v>
      </c>
      <c r="Q32">
        <v>2033</v>
      </c>
      <c r="R32">
        <v>2034</v>
      </c>
      <c r="S32">
        <v>2035</v>
      </c>
      <c r="T32">
        <v>2036</v>
      </c>
      <c r="U32">
        <v>2037</v>
      </c>
      <c r="V32">
        <v>2038</v>
      </c>
      <c r="W32">
        <v>2039</v>
      </c>
      <c r="X32">
        <v>2040</v>
      </c>
      <c r="Y32">
        <v>2041</v>
      </c>
    </row>
    <row r="33" spans="1:28" x14ac:dyDescent="0.35">
      <c r="A33" t="s">
        <v>26</v>
      </c>
      <c r="F33" s="2">
        <f>C4</f>
        <v>0</v>
      </c>
      <c r="G33" s="2">
        <f>F33</f>
        <v>0</v>
      </c>
      <c r="H33" s="2">
        <f t="shared" ref="H33:Y33" si="1">G33</f>
        <v>0</v>
      </c>
      <c r="I33" s="2">
        <f t="shared" si="1"/>
        <v>0</v>
      </c>
      <c r="J33" s="2">
        <f t="shared" si="1"/>
        <v>0</v>
      </c>
      <c r="K33" s="2">
        <f t="shared" si="1"/>
        <v>0</v>
      </c>
      <c r="L33" s="2">
        <f t="shared" si="1"/>
        <v>0</v>
      </c>
      <c r="M33" s="2">
        <f t="shared" si="1"/>
        <v>0</v>
      </c>
      <c r="N33" s="2">
        <f t="shared" si="1"/>
        <v>0</v>
      </c>
      <c r="O33" s="2">
        <f t="shared" si="1"/>
        <v>0</v>
      </c>
      <c r="P33" s="2">
        <f t="shared" si="1"/>
        <v>0</v>
      </c>
      <c r="Q33" s="2">
        <f t="shared" si="1"/>
        <v>0</v>
      </c>
      <c r="R33" s="2">
        <f t="shared" si="1"/>
        <v>0</v>
      </c>
      <c r="S33" s="2">
        <f t="shared" si="1"/>
        <v>0</v>
      </c>
      <c r="T33" s="2">
        <f t="shared" si="1"/>
        <v>0</v>
      </c>
      <c r="U33" s="2">
        <f t="shared" si="1"/>
        <v>0</v>
      </c>
      <c r="V33" s="2">
        <f t="shared" si="1"/>
        <v>0</v>
      </c>
      <c r="W33" s="2">
        <f t="shared" si="1"/>
        <v>0</v>
      </c>
      <c r="X33" s="2">
        <f t="shared" si="1"/>
        <v>0</v>
      </c>
      <c r="Y33" s="2">
        <f t="shared" si="1"/>
        <v>0</v>
      </c>
    </row>
    <row r="34" spans="1:28" x14ac:dyDescent="0.35">
      <c r="A34" t="s">
        <v>21</v>
      </c>
      <c r="B34" t="s">
        <v>6</v>
      </c>
      <c r="F34">
        <f t="shared" ref="F34:Y34" si="2">$C$3*365*24*F$33</f>
        <v>0</v>
      </c>
      <c r="G34">
        <f t="shared" si="2"/>
        <v>0</v>
      </c>
      <c r="H34">
        <f t="shared" si="2"/>
        <v>0</v>
      </c>
      <c r="I34">
        <f t="shared" si="2"/>
        <v>0</v>
      </c>
      <c r="J34">
        <f t="shared" si="2"/>
        <v>0</v>
      </c>
      <c r="K34">
        <f t="shared" si="2"/>
        <v>0</v>
      </c>
      <c r="L34">
        <f t="shared" si="2"/>
        <v>0</v>
      </c>
      <c r="M34">
        <f t="shared" si="2"/>
        <v>0</v>
      </c>
      <c r="N34">
        <f t="shared" si="2"/>
        <v>0</v>
      </c>
      <c r="O34">
        <f t="shared" si="2"/>
        <v>0</v>
      </c>
      <c r="P34">
        <f t="shared" si="2"/>
        <v>0</v>
      </c>
      <c r="Q34">
        <f t="shared" si="2"/>
        <v>0</v>
      </c>
      <c r="R34">
        <f t="shared" si="2"/>
        <v>0</v>
      </c>
      <c r="S34">
        <f t="shared" si="2"/>
        <v>0</v>
      </c>
      <c r="T34">
        <f t="shared" si="2"/>
        <v>0</v>
      </c>
      <c r="U34">
        <f t="shared" si="2"/>
        <v>0</v>
      </c>
      <c r="V34">
        <f t="shared" si="2"/>
        <v>0</v>
      </c>
      <c r="W34">
        <f t="shared" si="2"/>
        <v>0</v>
      </c>
      <c r="X34">
        <f t="shared" si="2"/>
        <v>0</v>
      </c>
      <c r="Y34">
        <f t="shared" si="2"/>
        <v>0</v>
      </c>
    </row>
    <row r="35" spans="1:28" x14ac:dyDescent="0.35">
      <c r="A35" t="s">
        <v>22</v>
      </c>
      <c r="B35" t="s">
        <v>23</v>
      </c>
      <c r="F35" s="3">
        <f>C29</f>
        <v>0</v>
      </c>
      <c r="G35">
        <f>F35</f>
        <v>0</v>
      </c>
      <c r="H35">
        <f t="shared" ref="H35:Y35" si="3">G35</f>
        <v>0</v>
      </c>
      <c r="I35">
        <f t="shared" si="3"/>
        <v>0</v>
      </c>
      <c r="J35">
        <f t="shared" si="3"/>
        <v>0</v>
      </c>
      <c r="K35">
        <f t="shared" si="3"/>
        <v>0</v>
      </c>
      <c r="L35">
        <f t="shared" si="3"/>
        <v>0</v>
      </c>
      <c r="M35">
        <f t="shared" si="3"/>
        <v>0</v>
      </c>
      <c r="N35">
        <f t="shared" si="3"/>
        <v>0</v>
      </c>
      <c r="O35">
        <f t="shared" si="3"/>
        <v>0</v>
      </c>
      <c r="P35">
        <f t="shared" si="3"/>
        <v>0</v>
      </c>
      <c r="Q35">
        <f t="shared" si="3"/>
        <v>0</v>
      </c>
      <c r="R35">
        <f t="shared" si="3"/>
        <v>0</v>
      </c>
      <c r="S35">
        <f t="shared" si="3"/>
        <v>0</v>
      </c>
      <c r="T35">
        <f t="shared" si="3"/>
        <v>0</v>
      </c>
      <c r="U35">
        <f t="shared" si="3"/>
        <v>0</v>
      </c>
      <c r="V35">
        <f t="shared" si="3"/>
        <v>0</v>
      </c>
      <c r="W35">
        <f t="shared" si="3"/>
        <v>0</v>
      </c>
      <c r="X35">
        <f t="shared" si="3"/>
        <v>0</v>
      </c>
      <c r="Y35">
        <f t="shared" si="3"/>
        <v>0</v>
      </c>
    </row>
    <row r="36" spans="1:28" x14ac:dyDescent="0.35">
      <c r="A36" t="s">
        <v>24</v>
      </c>
      <c r="B36" t="s">
        <v>25</v>
      </c>
      <c r="F36" s="4">
        <f>F34*F35/1000000</f>
        <v>0</v>
      </c>
      <c r="G36" s="4">
        <f t="shared" ref="G36:Y36" si="4">G34*G35/1000000</f>
        <v>0</v>
      </c>
      <c r="H36" s="4">
        <f t="shared" si="4"/>
        <v>0</v>
      </c>
      <c r="I36" s="4">
        <f t="shared" si="4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  <c r="N36" s="4">
        <f t="shared" si="4"/>
        <v>0</v>
      </c>
      <c r="O36" s="4">
        <f t="shared" si="4"/>
        <v>0</v>
      </c>
      <c r="P36" s="4">
        <f t="shared" si="4"/>
        <v>0</v>
      </c>
      <c r="Q36" s="4">
        <f t="shared" si="4"/>
        <v>0</v>
      </c>
      <c r="R36" s="4">
        <f t="shared" si="4"/>
        <v>0</v>
      </c>
      <c r="S36" s="4">
        <f t="shared" si="4"/>
        <v>0</v>
      </c>
      <c r="T36" s="4">
        <f t="shared" si="4"/>
        <v>0</v>
      </c>
      <c r="U36" s="4">
        <f t="shared" si="4"/>
        <v>0</v>
      </c>
      <c r="V36" s="4">
        <f t="shared" si="4"/>
        <v>0</v>
      </c>
      <c r="W36" s="4">
        <f t="shared" si="4"/>
        <v>0</v>
      </c>
      <c r="X36" s="4">
        <f t="shared" si="4"/>
        <v>0</v>
      </c>
      <c r="Y36" s="4">
        <f t="shared" si="4"/>
        <v>0</v>
      </c>
    </row>
    <row r="37" spans="1:28" x14ac:dyDescent="0.35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8" x14ac:dyDescent="0.35">
      <c r="A38" t="s">
        <v>27</v>
      </c>
      <c r="B38" t="s">
        <v>25</v>
      </c>
      <c r="C38">
        <v>0</v>
      </c>
      <c r="D38">
        <v>0</v>
      </c>
      <c r="E38">
        <v>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8" x14ac:dyDescent="0.35">
      <c r="A39" t="s">
        <v>28</v>
      </c>
      <c r="B39" t="s">
        <v>25</v>
      </c>
      <c r="C39">
        <f>SUM(C38:L38)</f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35"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35">
      <c r="A41" t="s">
        <v>33</v>
      </c>
      <c r="B41" t="s">
        <v>25</v>
      </c>
      <c r="F41" s="4">
        <f>F34*$C$21/$H$17/1000000*-1</f>
        <v>0</v>
      </c>
      <c r="G41" s="4">
        <f t="shared" ref="G41:Y41" si="5">G34*$C$21/$H$17/1000000*-1</f>
        <v>0</v>
      </c>
      <c r="H41" s="4">
        <f t="shared" si="5"/>
        <v>0</v>
      </c>
      <c r="I41" s="4">
        <f t="shared" si="5"/>
        <v>0</v>
      </c>
      <c r="J41" s="4">
        <f t="shared" si="5"/>
        <v>0</v>
      </c>
      <c r="K41" s="4">
        <f t="shared" si="5"/>
        <v>0</v>
      </c>
      <c r="L41" s="4">
        <f t="shared" si="5"/>
        <v>0</v>
      </c>
      <c r="M41" s="4">
        <f t="shared" si="5"/>
        <v>0</v>
      </c>
      <c r="N41" s="4">
        <f t="shared" si="5"/>
        <v>0</v>
      </c>
      <c r="O41" s="4">
        <f t="shared" si="5"/>
        <v>0</v>
      </c>
      <c r="P41" s="4">
        <f t="shared" si="5"/>
        <v>0</v>
      </c>
      <c r="Q41" s="4">
        <f t="shared" si="5"/>
        <v>0</v>
      </c>
      <c r="R41" s="4">
        <f t="shared" si="5"/>
        <v>0</v>
      </c>
      <c r="S41" s="4">
        <f t="shared" si="5"/>
        <v>0</v>
      </c>
      <c r="T41" s="4">
        <f t="shared" si="5"/>
        <v>0</v>
      </c>
      <c r="U41" s="4">
        <f t="shared" si="5"/>
        <v>0</v>
      </c>
      <c r="V41" s="4">
        <f t="shared" si="5"/>
        <v>0</v>
      </c>
      <c r="W41" s="4">
        <f t="shared" si="5"/>
        <v>0</v>
      </c>
      <c r="X41" s="4">
        <f t="shared" si="5"/>
        <v>0</v>
      </c>
      <c r="Y41" s="4">
        <f t="shared" si="5"/>
        <v>0</v>
      </c>
      <c r="Z41" s="3"/>
      <c r="AA41" s="3"/>
      <c r="AB41" s="3"/>
    </row>
    <row r="42" spans="1:28" x14ac:dyDescent="0.35">
      <c r="A42" t="s">
        <v>30</v>
      </c>
      <c r="B42" t="s">
        <v>25</v>
      </c>
      <c r="F42" s="4">
        <f>$C$20*$C$3/$H$17/1000*-1</f>
        <v>0</v>
      </c>
      <c r="G42" s="4">
        <f t="shared" ref="G42:Y42" si="6">$C$20*$C$3/$H$17/1000*-1</f>
        <v>0</v>
      </c>
      <c r="H42" s="4">
        <f t="shared" si="6"/>
        <v>0</v>
      </c>
      <c r="I42" s="4">
        <f t="shared" si="6"/>
        <v>0</v>
      </c>
      <c r="J42" s="4">
        <f t="shared" si="6"/>
        <v>0</v>
      </c>
      <c r="K42" s="4">
        <f t="shared" si="6"/>
        <v>0</v>
      </c>
      <c r="L42" s="4">
        <f t="shared" si="6"/>
        <v>0</v>
      </c>
      <c r="M42" s="4">
        <f t="shared" si="6"/>
        <v>0</v>
      </c>
      <c r="N42" s="4">
        <f t="shared" si="6"/>
        <v>0</v>
      </c>
      <c r="O42" s="4">
        <f t="shared" si="6"/>
        <v>0</v>
      </c>
      <c r="P42" s="4">
        <f t="shared" si="6"/>
        <v>0</v>
      </c>
      <c r="Q42" s="4">
        <f t="shared" si="6"/>
        <v>0</v>
      </c>
      <c r="R42" s="4">
        <f t="shared" si="6"/>
        <v>0</v>
      </c>
      <c r="S42" s="4">
        <f t="shared" si="6"/>
        <v>0</v>
      </c>
      <c r="T42" s="4">
        <f t="shared" si="6"/>
        <v>0</v>
      </c>
      <c r="U42" s="4">
        <f t="shared" si="6"/>
        <v>0</v>
      </c>
      <c r="V42" s="4">
        <f t="shared" si="6"/>
        <v>0</v>
      </c>
      <c r="W42" s="4">
        <f t="shared" si="6"/>
        <v>0</v>
      </c>
      <c r="X42" s="4">
        <f t="shared" si="6"/>
        <v>0</v>
      </c>
      <c r="Y42" s="4">
        <f t="shared" si="6"/>
        <v>0</v>
      </c>
      <c r="Z42" s="3"/>
      <c r="AA42" s="3"/>
      <c r="AB42" s="3"/>
    </row>
    <row r="43" spans="1:28" x14ac:dyDescent="0.35">
      <c r="A43" t="s">
        <v>34</v>
      </c>
      <c r="B43" t="s">
        <v>25</v>
      </c>
      <c r="F43" s="4" t="e">
        <f>$C$22*(F34/$C$12)/$H$17/1000000*-1</f>
        <v>#DIV/0!</v>
      </c>
      <c r="G43" s="4" t="e">
        <f t="shared" ref="G43:Y43" si="7">$C$22*(G34/$C$12)/$H$17/1000000*-1</f>
        <v>#DIV/0!</v>
      </c>
      <c r="H43" s="4" t="e">
        <f t="shared" si="7"/>
        <v>#DIV/0!</v>
      </c>
      <c r="I43" s="4" t="e">
        <f t="shared" si="7"/>
        <v>#DIV/0!</v>
      </c>
      <c r="J43" s="4" t="e">
        <f t="shared" si="7"/>
        <v>#DIV/0!</v>
      </c>
      <c r="K43" s="4" t="e">
        <f t="shared" si="7"/>
        <v>#DIV/0!</v>
      </c>
      <c r="L43" s="4" t="e">
        <f t="shared" si="7"/>
        <v>#DIV/0!</v>
      </c>
      <c r="M43" s="4" t="e">
        <f t="shared" si="7"/>
        <v>#DIV/0!</v>
      </c>
      <c r="N43" s="4" t="e">
        <f t="shared" si="7"/>
        <v>#DIV/0!</v>
      </c>
      <c r="O43" s="4" t="e">
        <f t="shared" si="7"/>
        <v>#DIV/0!</v>
      </c>
      <c r="P43" s="4" t="e">
        <f t="shared" si="7"/>
        <v>#DIV/0!</v>
      </c>
      <c r="Q43" s="4" t="e">
        <f t="shared" si="7"/>
        <v>#DIV/0!</v>
      </c>
      <c r="R43" s="4" t="e">
        <f t="shared" si="7"/>
        <v>#DIV/0!</v>
      </c>
      <c r="S43" s="4" t="e">
        <f t="shared" si="7"/>
        <v>#DIV/0!</v>
      </c>
      <c r="T43" s="4" t="e">
        <f t="shared" si="7"/>
        <v>#DIV/0!</v>
      </c>
      <c r="U43" s="4" t="e">
        <f t="shared" si="7"/>
        <v>#DIV/0!</v>
      </c>
      <c r="V43" s="4" t="e">
        <f t="shared" si="7"/>
        <v>#DIV/0!</v>
      </c>
      <c r="W43" s="4" t="e">
        <f t="shared" si="7"/>
        <v>#DIV/0!</v>
      </c>
      <c r="X43" s="4" t="e">
        <f t="shared" si="7"/>
        <v>#DIV/0!</v>
      </c>
      <c r="Y43" s="4" t="e">
        <f t="shared" si="7"/>
        <v>#DIV/0!</v>
      </c>
      <c r="Z43" s="3"/>
      <c r="AA43" s="3"/>
      <c r="AB43" s="3"/>
    </row>
    <row r="44" spans="1:28" x14ac:dyDescent="0.35">
      <c r="A44" t="s">
        <v>90</v>
      </c>
      <c r="B44" t="s">
        <v>25</v>
      </c>
      <c r="F44" s="4" t="e">
        <f>(F34/$C$12)*$C$25*$C$24/1000000*-1</f>
        <v>#DIV/0!</v>
      </c>
      <c r="G44" s="4" t="e">
        <f t="shared" ref="G44:Y44" si="8">(G34/$C$12)*$C$25*$C$24/1000000*-1</f>
        <v>#DIV/0!</v>
      </c>
      <c r="H44" s="4" t="e">
        <f t="shared" si="8"/>
        <v>#DIV/0!</v>
      </c>
      <c r="I44" s="4" t="e">
        <f t="shared" si="8"/>
        <v>#DIV/0!</v>
      </c>
      <c r="J44" s="4" t="e">
        <f t="shared" si="8"/>
        <v>#DIV/0!</v>
      </c>
      <c r="K44" s="4" t="e">
        <f t="shared" si="8"/>
        <v>#DIV/0!</v>
      </c>
      <c r="L44" s="4" t="e">
        <f t="shared" si="8"/>
        <v>#DIV/0!</v>
      </c>
      <c r="M44" s="4" t="e">
        <f t="shared" si="8"/>
        <v>#DIV/0!</v>
      </c>
      <c r="N44" s="4" t="e">
        <f t="shared" si="8"/>
        <v>#DIV/0!</v>
      </c>
      <c r="O44" s="4" t="e">
        <f t="shared" si="8"/>
        <v>#DIV/0!</v>
      </c>
      <c r="P44" s="4" t="e">
        <f t="shared" si="8"/>
        <v>#DIV/0!</v>
      </c>
      <c r="Q44" s="4" t="e">
        <f t="shared" si="8"/>
        <v>#DIV/0!</v>
      </c>
      <c r="R44" s="4" t="e">
        <f t="shared" si="8"/>
        <v>#DIV/0!</v>
      </c>
      <c r="S44" s="4" t="e">
        <f t="shared" si="8"/>
        <v>#DIV/0!</v>
      </c>
      <c r="T44" s="4" t="e">
        <f t="shared" si="8"/>
        <v>#DIV/0!</v>
      </c>
      <c r="U44" s="4" t="e">
        <f t="shared" si="8"/>
        <v>#DIV/0!</v>
      </c>
      <c r="V44" s="4" t="e">
        <f t="shared" si="8"/>
        <v>#DIV/0!</v>
      </c>
      <c r="W44" s="4" t="e">
        <f t="shared" si="8"/>
        <v>#DIV/0!</v>
      </c>
      <c r="X44" s="4" t="e">
        <f t="shared" si="8"/>
        <v>#DIV/0!</v>
      </c>
      <c r="Y44" s="4" t="e">
        <f t="shared" si="8"/>
        <v>#DIV/0!</v>
      </c>
      <c r="Z44" s="3"/>
      <c r="AA44" s="3"/>
      <c r="AB44" s="3"/>
    </row>
    <row r="45" spans="1:28" x14ac:dyDescent="0.35">
      <c r="A45" t="s">
        <v>35</v>
      </c>
      <c r="B45" t="s">
        <v>25</v>
      </c>
      <c r="F45" s="4" t="e">
        <f>SUM(F41:F44)</f>
        <v>#DIV/0!</v>
      </c>
      <c r="G45" s="4" t="e">
        <f t="shared" ref="G45:Y45" si="9">SUM(G41:G44)</f>
        <v>#DIV/0!</v>
      </c>
      <c r="H45" s="4" t="e">
        <f t="shared" si="9"/>
        <v>#DIV/0!</v>
      </c>
      <c r="I45" s="4" t="e">
        <f t="shared" si="9"/>
        <v>#DIV/0!</v>
      </c>
      <c r="J45" s="4" t="e">
        <f t="shared" si="9"/>
        <v>#DIV/0!</v>
      </c>
      <c r="K45" s="4" t="e">
        <f t="shared" si="9"/>
        <v>#DIV/0!</v>
      </c>
      <c r="L45" s="4" t="e">
        <f t="shared" si="9"/>
        <v>#DIV/0!</v>
      </c>
      <c r="M45" s="4" t="e">
        <f t="shared" si="9"/>
        <v>#DIV/0!</v>
      </c>
      <c r="N45" s="4" t="e">
        <f t="shared" si="9"/>
        <v>#DIV/0!</v>
      </c>
      <c r="O45" s="4" t="e">
        <f t="shared" si="9"/>
        <v>#DIV/0!</v>
      </c>
      <c r="P45" s="4" t="e">
        <f t="shared" si="9"/>
        <v>#DIV/0!</v>
      </c>
      <c r="Q45" s="4" t="e">
        <f t="shared" si="9"/>
        <v>#DIV/0!</v>
      </c>
      <c r="R45" s="4" t="e">
        <f t="shared" si="9"/>
        <v>#DIV/0!</v>
      </c>
      <c r="S45" s="4" t="e">
        <f t="shared" si="9"/>
        <v>#DIV/0!</v>
      </c>
      <c r="T45" s="4" t="e">
        <f t="shared" si="9"/>
        <v>#DIV/0!</v>
      </c>
      <c r="U45" s="4" t="e">
        <f t="shared" si="9"/>
        <v>#DIV/0!</v>
      </c>
      <c r="V45" s="4" t="e">
        <f t="shared" si="9"/>
        <v>#DIV/0!</v>
      </c>
      <c r="W45" s="4" t="e">
        <f t="shared" si="9"/>
        <v>#DIV/0!</v>
      </c>
      <c r="X45" s="4" t="e">
        <f t="shared" si="9"/>
        <v>#DIV/0!</v>
      </c>
      <c r="Y45" s="4" t="e">
        <f t="shared" si="9"/>
        <v>#DIV/0!</v>
      </c>
      <c r="Z45" s="3"/>
      <c r="AA45" s="3"/>
      <c r="AB45" s="3"/>
    </row>
    <row r="46" spans="1:28" x14ac:dyDescent="0.35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8" x14ac:dyDescent="0.35">
      <c r="A47" t="s">
        <v>36</v>
      </c>
      <c r="B47" t="s">
        <v>25</v>
      </c>
      <c r="F47" s="4" t="e">
        <f>F36+F45</f>
        <v>#DIV/0!</v>
      </c>
      <c r="G47" s="4" t="e">
        <f t="shared" ref="G47:W47" si="10">G36+G45</f>
        <v>#DIV/0!</v>
      </c>
      <c r="H47" s="4" t="e">
        <f t="shared" si="10"/>
        <v>#DIV/0!</v>
      </c>
      <c r="I47" s="4" t="e">
        <f t="shared" si="10"/>
        <v>#DIV/0!</v>
      </c>
      <c r="J47" s="4" t="e">
        <f t="shared" si="10"/>
        <v>#DIV/0!</v>
      </c>
      <c r="K47" s="4" t="e">
        <f t="shared" si="10"/>
        <v>#DIV/0!</v>
      </c>
      <c r="L47" s="4" t="e">
        <f t="shared" si="10"/>
        <v>#DIV/0!</v>
      </c>
      <c r="M47" s="4" t="e">
        <f t="shared" si="10"/>
        <v>#DIV/0!</v>
      </c>
      <c r="N47" s="4" t="e">
        <f t="shared" si="10"/>
        <v>#DIV/0!</v>
      </c>
      <c r="O47" s="4" t="e">
        <f t="shared" si="10"/>
        <v>#DIV/0!</v>
      </c>
      <c r="P47" s="4" t="e">
        <f t="shared" si="10"/>
        <v>#DIV/0!</v>
      </c>
      <c r="Q47" s="4" t="e">
        <f t="shared" si="10"/>
        <v>#DIV/0!</v>
      </c>
      <c r="R47" s="4" t="e">
        <f t="shared" si="10"/>
        <v>#DIV/0!</v>
      </c>
      <c r="S47" s="4" t="e">
        <f t="shared" si="10"/>
        <v>#DIV/0!</v>
      </c>
      <c r="T47" s="4" t="e">
        <f t="shared" si="10"/>
        <v>#DIV/0!</v>
      </c>
      <c r="U47" s="4" t="e">
        <f t="shared" si="10"/>
        <v>#DIV/0!</v>
      </c>
      <c r="V47" s="4" t="e">
        <f t="shared" si="10"/>
        <v>#DIV/0!</v>
      </c>
      <c r="W47" s="4" t="e">
        <f t="shared" si="10"/>
        <v>#DIV/0!</v>
      </c>
      <c r="X47" s="4" t="e">
        <f>X36+X45</f>
        <v>#DIV/0!</v>
      </c>
      <c r="Y47" s="4" t="e">
        <f t="shared" ref="Y47" si="11">Y36+Y45</f>
        <v>#DIV/0!</v>
      </c>
      <c r="Z47" s="3"/>
      <c r="AA47" s="3"/>
      <c r="AB47" s="3"/>
    </row>
    <row r="48" spans="1:28" x14ac:dyDescent="0.3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35">
      <c r="A49" t="s">
        <v>37</v>
      </c>
      <c r="B49" s="11">
        <v>0</v>
      </c>
      <c r="C49" t="s">
        <v>9</v>
      </c>
      <c r="F49" s="4" t="e">
        <f>$C$39/$B$49</f>
        <v>#DIV/0!</v>
      </c>
      <c r="G49" s="4" t="e">
        <f t="shared" ref="G49:Y49" si="12">$C$39/$B$49</f>
        <v>#DIV/0!</v>
      </c>
      <c r="H49" s="4" t="e">
        <f t="shared" si="12"/>
        <v>#DIV/0!</v>
      </c>
      <c r="I49" s="4" t="e">
        <f t="shared" si="12"/>
        <v>#DIV/0!</v>
      </c>
      <c r="J49" s="4" t="e">
        <f t="shared" si="12"/>
        <v>#DIV/0!</v>
      </c>
      <c r="K49" s="4" t="e">
        <f t="shared" si="12"/>
        <v>#DIV/0!</v>
      </c>
      <c r="L49" s="4" t="e">
        <f t="shared" si="12"/>
        <v>#DIV/0!</v>
      </c>
      <c r="M49" s="4" t="e">
        <f t="shared" si="12"/>
        <v>#DIV/0!</v>
      </c>
      <c r="N49" s="4" t="e">
        <f t="shared" si="12"/>
        <v>#DIV/0!</v>
      </c>
      <c r="O49" s="4" t="e">
        <f t="shared" si="12"/>
        <v>#DIV/0!</v>
      </c>
      <c r="P49" s="4" t="e">
        <f t="shared" si="12"/>
        <v>#DIV/0!</v>
      </c>
      <c r="Q49" s="4" t="e">
        <f t="shared" si="12"/>
        <v>#DIV/0!</v>
      </c>
      <c r="R49" s="4" t="e">
        <f t="shared" si="12"/>
        <v>#DIV/0!</v>
      </c>
      <c r="S49" s="4" t="e">
        <f t="shared" si="12"/>
        <v>#DIV/0!</v>
      </c>
      <c r="T49" s="4" t="e">
        <f t="shared" si="12"/>
        <v>#DIV/0!</v>
      </c>
      <c r="U49" s="4" t="e">
        <f t="shared" si="12"/>
        <v>#DIV/0!</v>
      </c>
      <c r="V49" s="4" t="e">
        <f t="shared" si="12"/>
        <v>#DIV/0!</v>
      </c>
      <c r="W49" s="4" t="e">
        <f t="shared" si="12"/>
        <v>#DIV/0!</v>
      </c>
      <c r="X49" s="4" t="e">
        <f t="shared" si="12"/>
        <v>#DIV/0!</v>
      </c>
      <c r="Y49" s="4" t="e">
        <f t="shared" si="12"/>
        <v>#DIV/0!</v>
      </c>
      <c r="Z49" s="3"/>
      <c r="AA49" s="3"/>
      <c r="AB49" s="3"/>
    </row>
    <row r="50" spans="1:28" x14ac:dyDescent="0.3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35">
      <c r="A51" t="s">
        <v>38</v>
      </c>
      <c r="B51" t="s">
        <v>25</v>
      </c>
      <c r="F51" s="4" t="e">
        <f>F47+F49</f>
        <v>#DIV/0!</v>
      </c>
      <c r="G51" s="4" t="e">
        <f t="shared" ref="G51:W51" si="13">G47+G49</f>
        <v>#DIV/0!</v>
      </c>
      <c r="H51" s="4" t="e">
        <f t="shared" si="13"/>
        <v>#DIV/0!</v>
      </c>
      <c r="I51" s="4" t="e">
        <f t="shared" si="13"/>
        <v>#DIV/0!</v>
      </c>
      <c r="J51" s="4" t="e">
        <f t="shared" si="13"/>
        <v>#DIV/0!</v>
      </c>
      <c r="K51" s="4" t="e">
        <f t="shared" si="13"/>
        <v>#DIV/0!</v>
      </c>
      <c r="L51" s="4" t="e">
        <f t="shared" si="13"/>
        <v>#DIV/0!</v>
      </c>
      <c r="M51" s="4" t="e">
        <f t="shared" si="13"/>
        <v>#DIV/0!</v>
      </c>
      <c r="N51" s="4" t="e">
        <f t="shared" si="13"/>
        <v>#DIV/0!</v>
      </c>
      <c r="O51" s="4" t="e">
        <f t="shared" si="13"/>
        <v>#DIV/0!</v>
      </c>
      <c r="P51" s="4" t="e">
        <f t="shared" si="13"/>
        <v>#DIV/0!</v>
      </c>
      <c r="Q51" s="4" t="e">
        <f t="shared" si="13"/>
        <v>#DIV/0!</v>
      </c>
      <c r="R51" s="4" t="e">
        <f t="shared" si="13"/>
        <v>#DIV/0!</v>
      </c>
      <c r="S51" s="4" t="e">
        <f t="shared" si="13"/>
        <v>#DIV/0!</v>
      </c>
      <c r="T51" s="4" t="e">
        <f t="shared" si="13"/>
        <v>#DIV/0!</v>
      </c>
      <c r="U51" s="4" t="e">
        <f t="shared" si="13"/>
        <v>#DIV/0!</v>
      </c>
      <c r="V51" s="4" t="e">
        <f t="shared" si="13"/>
        <v>#DIV/0!</v>
      </c>
      <c r="W51" s="4" t="e">
        <f t="shared" si="13"/>
        <v>#DIV/0!</v>
      </c>
      <c r="X51" s="4" t="e">
        <f>X47+X49</f>
        <v>#DIV/0!</v>
      </c>
      <c r="Y51" s="4" t="e">
        <f t="shared" ref="Y51" si="14">Y47+Y49</f>
        <v>#DIV/0!</v>
      </c>
      <c r="Z51" s="3"/>
      <c r="AA51" s="3"/>
      <c r="AB51" s="3"/>
    </row>
    <row r="52" spans="1:28" x14ac:dyDescent="0.3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35">
      <c r="A53" t="s">
        <v>39</v>
      </c>
      <c r="B53" s="13">
        <f>C27</f>
        <v>0</v>
      </c>
      <c r="F53" s="4" t="e">
        <f>F51*$B$53*-1</f>
        <v>#DIV/0!</v>
      </c>
      <c r="G53" s="4" t="e">
        <f t="shared" ref="G53:W53" si="15">G51*$B$53*-1</f>
        <v>#DIV/0!</v>
      </c>
      <c r="H53" s="4" t="e">
        <f t="shared" si="15"/>
        <v>#DIV/0!</v>
      </c>
      <c r="I53" s="4" t="e">
        <f t="shared" si="15"/>
        <v>#DIV/0!</v>
      </c>
      <c r="J53" s="4" t="e">
        <f t="shared" si="15"/>
        <v>#DIV/0!</v>
      </c>
      <c r="K53" s="4" t="e">
        <f t="shared" si="15"/>
        <v>#DIV/0!</v>
      </c>
      <c r="L53" s="4" t="e">
        <f t="shared" si="15"/>
        <v>#DIV/0!</v>
      </c>
      <c r="M53" s="4" t="e">
        <f t="shared" si="15"/>
        <v>#DIV/0!</v>
      </c>
      <c r="N53" s="4" t="e">
        <f t="shared" si="15"/>
        <v>#DIV/0!</v>
      </c>
      <c r="O53" s="4" t="e">
        <f t="shared" si="15"/>
        <v>#DIV/0!</v>
      </c>
      <c r="P53" s="4" t="e">
        <f t="shared" si="15"/>
        <v>#DIV/0!</v>
      </c>
      <c r="Q53" s="4" t="e">
        <f t="shared" si="15"/>
        <v>#DIV/0!</v>
      </c>
      <c r="R53" s="4" t="e">
        <f t="shared" si="15"/>
        <v>#DIV/0!</v>
      </c>
      <c r="S53" s="4" t="e">
        <f t="shared" si="15"/>
        <v>#DIV/0!</v>
      </c>
      <c r="T53" s="4" t="e">
        <f t="shared" si="15"/>
        <v>#DIV/0!</v>
      </c>
      <c r="U53" s="4" t="e">
        <f t="shared" si="15"/>
        <v>#DIV/0!</v>
      </c>
      <c r="V53" s="4" t="e">
        <f t="shared" si="15"/>
        <v>#DIV/0!</v>
      </c>
      <c r="W53" s="4" t="e">
        <f t="shared" si="15"/>
        <v>#DIV/0!</v>
      </c>
      <c r="X53" s="4" t="e">
        <f>X51*$B$53*-1</f>
        <v>#DIV/0!</v>
      </c>
      <c r="Y53" s="4" t="e">
        <f t="shared" ref="Y53" si="16">Y51*$B$53*-1</f>
        <v>#DIV/0!</v>
      </c>
      <c r="Z53" s="3"/>
      <c r="AA53" s="3"/>
      <c r="AB53" s="3"/>
    </row>
    <row r="54" spans="1:28" x14ac:dyDescent="0.3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35">
      <c r="A55" t="s">
        <v>40</v>
      </c>
      <c r="B55" t="s">
        <v>25</v>
      </c>
      <c r="F55" s="4" t="e">
        <f>F51+F53</f>
        <v>#DIV/0!</v>
      </c>
      <c r="G55" s="4" t="e">
        <f t="shared" ref="G55:W55" si="17">G51+G53</f>
        <v>#DIV/0!</v>
      </c>
      <c r="H55" s="4" t="e">
        <f t="shared" si="17"/>
        <v>#DIV/0!</v>
      </c>
      <c r="I55" s="4" t="e">
        <f t="shared" si="17"/>
        <v>#DIV/0!</v>
      </c>
      <c r="J55" s="4" t="e">
        <f t="shared" si="17"/>
        <v>#DIV/0!</v>
      </c>
      <c r="K55" s="4" t="e">
        <f t="shared" si="17"/>
        <v>#DIV/0!</v>
      </c>
      <c r="L55" s="4" t="e">
        <f t="shared" si="17"/>
        <v>#DIV/0!</v>
      </c>
      <c r="M55" s="4" t="e">
        <f t="shared" si="17"/>
        <v>#DIV/0!</v>
      </c>
      <c r="N55" s="4" t="e">
        <f t="shared" si="17"/>
        <v>#DIV/0!</v>
      </c>
      <c r="O55" s="4" t="e">
        <f t="shared" si="17"/>
        <v>#DIV/0!</v>
      </c>
      <c r="P55" s="4" t="e">
        <f t="shared" si="17"/>
        <v>#DIV/0!</v>
      </c>
      <c r="Q55" s="4" t="e">
        <f t="shared" si="17"/>
        <v>#DIV/0!</v>
      </c>
      <c r="R55" s="4" t="e">
        <f t="shared" si="17"/>
        <v>#DIV/0!</v>
      </c>
      <c r="S55" s="4" t="e">
        <f t="shared" si="17"/>
        <v>#DIV/0!</v>
      </c>
      <c r="T55" s="4" t="e">
        <f t="shared" si="17"/>
        <v>#DIV/0!</v>
      </c>
      <c r="U55" s="4" t="e">
        <f t="shared" si="17"/>
        <v>#DIV/0!</v>
      </c>
      <c r="V55" s="4" t="e">
        <f t="shared" si="17"/>
        <v>#DIV/0!</v>
      </c>
      <c r="W55" s="4" t="e">
        <f t="shared" si="17"/>
        <v>#DIV/0!</v>
      </c>
      <c r="X55" s="4" t="e">
        <f>X51+X53</f>
        <v>#DIV/0!</v>
      </c>
      <c r="Y55" s="4" t="e">
        <f t="shared" ref="Y55" si="18">Y51+Y53</f>
        <v>#DIV/0!</v>
      </c>
      <c r="Z55" s="3"/>
      <c r="AA55" s="3"/>
      <c r="AB55" s="3"/>
    </row>
    <row r="56" spans="1:28" x14ac:dyDescent="0.3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35">
      <c r="A57" t="s">
        <v>42</v>
      </c>
      <c r="B57" t="s">
        <v>25</v>
      </c>
      <c r="F57" s="4" t="e">
        <f>F47+F53</f>
        <v>#DIV/0!</v>
      </c>
      <c r="G57" s="4" t="e">
        <f t="shared" ref="G57:W57" si="19">G47+G53</f>
        <v>#DIV/0!</v>
      </c>
      <c r="H57" s="4" t="e">
        <f t="shared" si="19"/>
        <v>#DIV/0!</v>
      </c>
      <c r="I57" s="4" t="e">
        <f t="shared" si="19"/>
        <v>#DIV/0!</v>
      </c>
      <c r="J57" s="4" t="e">
        <f t="shared" si="19"/>
        <v>#DIV/0!</v>
      </c>
      <c r="K57" s="4" t="e">
        <f t="shared" si="19"/>
        <v>#DIV/0!</v>
      </c>
      <c r="L57" s="4" t="e">
        <f t="shared" si="19"/>
        <v>#DIV/0!</v>
      </c>
      <c r="M57" s="4" t="e">
        <f t="shared" si="19"/>
        <v>#DIV/0!</v>
      </c>
      <c r="N57" s="4" t="e">
        <f t="shared" si="19"/>
        <v>#DIV/0!</v>
      </c>
      <c r="O57" s="4" t="e">
        <f t="shared" si="19"/>
        <v>#DIV/0!</v>
      </c>
      <c r="P57" s="4" t="e">
        <f t="shared" si="19"/>
        <v>#DIV/0!</v>
      </c>
      <c r="Q57" s="4" t="e">
        <f t="shared" si="19"/>
        <v>#DIV/0!</v>
      </c>
      <c r="R57" s="4" t="e">
        <f t="shared" si="19"/>
        <v>#DIV/0!</v>
      </c>
      <c r="S57" s="4" t="e">
        <f t="shared" si="19"/>
        <v>#DIV/0!</v>
      </c>
      <c r="T57" s="4" t="e">
        <f t="shared" si="19"/>
        <v>#DIV/0!</v>
      </c>
      <c r="U57" s="4" t="e">
        <f t="shared" si="19"/>
        <v>#DIV/0!</v>
      </c>
      <c r="V57" s="4" t="e">
        <f t="shared" si="19"/>
        <v>#DIV/0!</v>
      </c>
      <c r="W57" s="4" t="e">
        <f t="shared" si="19"/>
        <v>#DIV/0!</v>
      </c>
      <c r="X57" s="4" t="e">
        <f>X47+X53</f>
        <v>#DIV/0!</v>
      </c>
      <c r="Y57" s="4" t="e">
        <f t="shared" ref="Y57" si="20">Y47+Y53</f>
        <v>#DIV/0!</v>
      </c>
      <c r="Z57" s="3"/>
      <c r="AA57" s="3"/>
      <c r="AB57" s="3"/>
    </row>
    <row r="58" spans="1:28" x14ac:dyDescent="0.35">
      <c r="F58" s="4"/>
    </row>
    <row r="59" spans="1:28" x14ac:dyDescent="0.35">
      <c r="A59" t="s">
        <v>41</v>
      </c>
      <c r="B59" t="s">
        <v>25</v>
      </c>
      <c r="C59" s="4">
        <f>C38+C57</f>
        <v>0</v>
      </c>
      <c r="D59" s="4">
        <f t="shared" ref="D59:X59" si="21">D38+D57</f>
        <v>0</v>
      </c>
      <c r="E59" s="4">
        <f t="shared" si="21"/>
        <v>0</v>
      </c>
      <c r="F59" s="4" t="e">
        <f t="shared" si="21"/>
        <v>#DIV/0!</v>
      </c>
      <c r="G59" s="4" t="e">
        <f t="shared" si="21"/>
        <v>#DIV/0!</v>
      </c>
      <c r="H59" s="4" t="e">
        <f t="shared" si="21"/>
        <v>#DIV/0!</v>
      </c>
      <c r="I59" s="4" t="e">
        <f t="shared" si="21"/>
        <v>#DIV/0!</v>
      </c>
      <c r="J59" s="4" t="e">
        <f t="shared" si="21"/>
        <v>#DIV/0!</v>
      </c>
      <c r="K59" s="4" t="e">
        <f t="shared" si="21"/>
        <v>#DIV/0!</v>
      </c>
      <c r="L59" s="4" t="e">
        <f t="shared" si="21"/>
        <v>#DIV/0!</v>
      </c>
      <c r="M59" s="4" t="e">
        <f t="shared" si="21"/>
        <v>#DIV/0!</v>
      </c>
      <c r="N59" s="4" t="e">
        <f t="shared" si="21"/>
        <v>#DIV/0!</v>
      </c>
      <c r="O59" s="4" t="e">
        <f t="shared" si="21"/>
        <v>#DIV/0!</v>
      </c>
      <c r="P59" s="4" t="e">
        <f t="shared" si="21"/>
        <v>#DIV/0!</v>
      </c>
      <c r="Q59" s="4" t="e">
        <f t="shared" si="21"/>
        <v>#DIV/0!</v>
      </c>
      <c r="R59" s="4" t="e">
        <f t="shared" si="21"/>
        <v>#DIV/0!</v>
      </c>
      <c r="S59" s="4" t="e">
        <f t="shared" si="21"/>
        <v>#DIV/0!</v>
      </c>
      <c r="T59" s="4" t="e">
        <f t="shared" si="21"/>
        <v>#DIV/0!</v>
      </c>
      <c r="U59" s="4" t="e">
        <f t="shared" si="21"/>
        <v>#DIV/0!</v>
      </c>
      <c r="V59" s="4" t="e">
        <f t="shared" si="21"/>
        <v>#DIV/0!</v>
      </c>
      <c r="W59" s="4" t="e">
        <f t="shared" si="21"/>
        <v>#DIV/0!</v>
      </c>
      <c r="X59" s="4" t="e">
        <f t="shared" si="21"/>
        <v>#DIV/0!</v>
      </c>
      <c r="Y59" s="4" t="e">
        <f>Y38+Y57</f>
        <v>#DIV/0!</v>
      </c>
    </row>
    <row r="60" spans="1:28" x14ac:dyDescent="0.35">
      <c r="A60" t="s">
        <v>75</v>
      </c>
      <c r="C60" s="4">
        <f>C59</f>
        <v>0</v>
      </c>
      <c r="D60" s="4">
        <f>D59+C60</f>
        <v>0</v>
      </c>
      <c r="E60" s="4">
        <f t="shared" ref="E60:Y60" si="22">E59+D60</f>
        <v>0</v>
      </c>
      <c r="F60" s="4" t="e">
        <f t="shared" si="22"/>
        <v>#DIV/0!</v>
      </c>
      <c r="G60" s="4" t="e">
        <f t="shared" si="22"/>
        <v>#DIV/0!</v>
      </c>
      <c r="H60" s="4" t="e">
        <f t="shared" si="22"/>
        <v>#DIV/0!</v>
      </c>
      <c r="I60" s="4" t="e">
        <f t="shared" si="22"/>
        <v>#DIV/0!</v>
      </c>
      <c r="J60" s="4" t="e">
        <f t="shared" si="22"/>
        <v>#DIV/0!</v>
      </c>
      <c r="K60" s="4" t="e">
        <f t="shared" si="22"/>
        <v>#DIV/0!</v>
      </c>
      <c r="L60" s="4" t="e">
        <f t="shared" si="22"/>
        <v>#DIV/0!</v>
      </c>
      <c r="M60" s="4" t="e">
        <f t="shared" si="22"/>
        <v>#DIV/0!</v>
      </c>
      <c r="N60" s="4" t="e">
        <f t="shared" si="22"/>
        <v>#DIV/0!</v>
      </c>
      <c r="O60" s="4" t="e">
        <f t="shared" si="22"/>
        <v>#DIV/0!</v>
      </c>
      <c r="P60" s="4" t="e">
        <f t="shared" si="22"/>
        <v>#DIV/0!</v>
      </c>
      <c r="Q60" s="4" t="e">
        <f t="shared" si="22"/>
        <v>#DIV/0!</v>
      </c>
      <c r="R60" s="4" t="e">
        <f t="shared" si="22"/>
        <v>#DIV/0!</v>
      </c>
      <c r="S60" s="4" t="e">
        <f t="shared" si="22"/>
        <v>#DIV/0!</v>
      </c>
      <c r="T60" s="4" t="e">
        <f t="shared" si="22"/>
        <v>#DIV/0!</v>
      </c>
      <c r="U60" s="4" t="e">
        <f t="shared" si="22"/>
        <v>#DIV/0!</v>
      </c>
      <c r="V60" s="4" t="e">
        <f t="shared" si="22"/>
        <v>#DIV/0!</v>
      </c>
      <c r="W60" s="4" t="e">
        <f t="shared" si="22"/>
        <v>#DIV/0!</v>
      </c>
      <c r="X60" s="4" t="e">
        <f t="shared" si="22"/>
        <v>#DIV/0!</v>
      </c>
      <c r="Y60" s="4" t="e">
        <f t="shared" si="22"/>
        <v>#DIV/0!</v>
      </c>
    </row>
    <row r="62" spans="1:28" x14ac:dyDescent="0.35">
      <c r="A62" t="s">
        <v>43</v>
      </c>
      <c r="B62" s="7">
        <f>WACC!B16</f>
        <v>0</v>
      </c>
    </row>
    <row r="63" spans="1:28" x14ac:dyDescent="0.35">
      <c r="A63" t="s">
        <v>44</v>
      </c>
      <c r="B63">
        <v>1</v>
      </c>
      <c r="C63" s="1">
        <f>B63*(1+$B$62)</f>
        <v>1</v>
      </c>
      <c r="D63" s="1">
        <f>C63*(1+$B$62)</f>
        <v>1</v>
      </c>
      <c r="E63" s="1">
        <f t="shared" ref="E63:Y63" si="23">D63*(1+$B$62)</f>
        <v>1</v>
      </c>
      <c r="F63" s="1">
        <f t="shared" si="23"/>
        <v>1</v>
      </c>
      <c r="G63" s="1">
        <f t="shared" si="23"/>
        <v>1</v>
      </c>
      <c r="H63" s="1">
        <f t="shared" si="23"/>
        <v>1</v>
      </c>
      <c r="I63" s="1">
        <f t="shared" si="23"/>
        <v>1</v>
      </c>
      <c r="J63" s="1">
        <f t="shared" si="23"/>
        <v>1</v>
      </c>
      <c r="K63" s="1">
        <f t="shared" si="23"/>
        <v>1</v>
      </c>
      <c r="L63" s="1">
        <f t="shared" si="23"/>
        <v>1</v>
      </c>
      <c r="M63" s="1">
        <f t="shared" si="23"/>
        <v>1</v>
      </c>
      <c r="N63" s="1">
        <f t="shared" si="23"/>
        <v>1</v>
      </c>
      <c r="O63" s="1">
        <f t="shared" si="23"/>
        <v>1</v>
      </c>
      <c r="P63" s="1">
        <f t="shared" si="23"/>
        <v>1</v>
      </c>
      <c r="Q63" s="1">
        <f t="shared" si="23"/>
        <v>1</v>
      </c>
      <c r="R63" s="1">
        <f t="shared" si="23"/>
        <v>1</v>
      </c>
      <c r="S63" s="1">
        <f t="shared" si="23"/>
        <v>1</v>
      </c>
      <c r="T63" s="1">
        <f t="shared" si="23"/>
        <v>1</v>
      </c>
      <c r="U63" s="1">
        <f t="shared" si="23"/>
        <v>1</v>
      </c>
      <c r="V63" s="1">
        <f t="shared" si="23"/>
        <v>1</v>
      </c>
      <c r="W63" s="1">
        <f t="shared" si="23"/>
        <v>1</v>
      </c>
      <c r="X63" s="1">
        <f t="shared" si="23"/>
        <v>1</v>
      </c>
      <c r="Y63" s="1">
        <f t="shared" si="23"/>
        <v>1</v>
      </c>
    </row>
    <row r="65" spans="1:25" x14ac:dyDescent="0.35">
      <c r="A65" t="s">
        <v>45</v>
      </c>
      <c r="B65" t="s">
        <v>25</v>
      </c>
      <c r="C65" s="4">
        <f>C59/C63</f>
        <v>0</v>
      </c>
      <c r="D65" s="4">
        <f t="shared" ref="D65:Y65" si="24">D59/D63</f>
        <v>0</v>
      </c>
      <c r="E65" s="4">
        <f t="shared" si="24"/>
        <v>0</v>
      </c>
      <c r="F65" s="4" t="e">
        <f t="shared" si="24"/>
        <v>#DIV/0!</v>
      </c>
      <c r="G65" s="4" t="e">
        <f t="shared" si="24"/>
        <v>#DIV/0!</v>
      </c>
      <c r="H65" s="4" t="e">
        <f t="shared" si="24"/>
        <v>#DIV/0!</v>
      </c>
      <c r="I65" s="4" t="e">
        <f t="shared" si="24"/>
        <v>#DIV/0!</v>
      </c>
      <c r="J65" s="4" t="e">
        <f t="shared" si="24"/>
        <v>#DIV/0!</v>
      </c>
      <c r="K65" s="4" t="e">
        <f t="shared" si="24"/>
        <v>#DIV/0!</v>
      </c>
      <c r="L65" s="4" t="e">
        <f t="shared" si="24"/>
        <v>#DIV/0!</v>
      </c>
      <c r="M65" s="4" t="e">
        <f t="shared" si="24"/>
        <v>#DIV/0!</v>
      </c>
      <c r="N65" s="4" t="e">
        <f t="shared" si="24"/>
        <v>#DIV/0!</v>
      </c>
      <c r="O65" s="4" t="e">
        <f t="shared" si="24"/>
        <v>#DIV/0!</v>
      </c>
      <c r="P65" s="4" t="e">
        <f t="shared" si="24"/>
        <v>#DIV/0!</v>
      </c>
      <c r="Q65" s="4" t="e">
        <f t="shared" si="24"/>
        <v>#DIV/0!</v>
      </c>
      <c r="R65" s="4" t="e">
        <f t="shared" si="24"/>
        <v>#DIV/0!</v>
      </c>
      <c r="S65" s="4" t="e">
        <f t="shared" si="24"/>
        <v>#DIV/0!</v>
      </c>
      <c r="T65" s="4" t="e">
        <f t="shared" si="24"/>
        <v>#DIV/0!</v>
      </c>
      <c r="U65" s="4" t="e">
        <f t="shared" si="24"/>
        <v>#DIV/0!</v>
      </c>
      <c r="V65" s="4" t="e">
        <f t="shared" si="24"/>
        <v>#DIV/0!</v>
      </c>
      <c r="W65" s="4" t="e">
        <f t="shared" si="24"/>
        <v>#DIV/0!</v>
      </c>
      <c r="X65" s="4" t="e">
        <f t="shared" si="24"/>
        <v>#DIV/0!</v>
      </c>
      <c r="Y65" s="4" t="e">
        <f t="shared" si="24"/>
        <v>#DIV/0!</v>
      </c>
    </row>
    <row r="67" spans="1:25" x14ac:dyDescent="0.35">
      <c r="A67" t="s">
        <v>46</v>
      </c>
      <c r="B67" t="s">
        <v>25</v>
      </c>
      <c r="C67" s="4" t="e">
        <f>SUM(C65:Y65)</f>
        <v>#DIV/0!</v>
      </c>
    </row>
    <row r="68" spans="1:25" x14ac:dyDescent="0.35">
      <c r="A68" t="s">
        <v>47</v>
      </c>
      <c r="B68" t="s">
        <v>4</v>
      </c>
      <c r="C68" s="6" t="e">
        <f>IRR(C59:Y59,0.1)</f>
        <v>#VALUE!</v>
      </c>
    </row>
    <row r="70" spans="1:25" x14ac:dyDescent="0.35">
      <c r="A70" t="s">
        <v>74</v>
      </c>
      <c r="B70">
        <v>0</v>
      </c>
    </row>
    <row r="72" spans="1:25" x14ac:dyDescent="0.35">
      <c r="B72" s="2"/>
    </row>
    <row r="73" spans="1:25" x14ac:dyDescent="0.35">
      <c r="B73" s="2"/>
    </row>
    <row r="74" spans="1:25" x14ac:dyDescent="0.35">
      <c r="B7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tabSelected="1" workbookViewId="0">
      <selection activeCell="B19" sqref="B19"/>
    </sheetView>
  </sheetViews>
  <sheetFormatPr defaultRowHeight="14.5" x14ac:dyDescent="0.35"/>
  <cols>
    <col min="1" max="1" width="13.26953125" customWidth="1"/>
    <col min="2" max="2" width="9.81640625" bestFit="1" customWidth="1"/>
  </cols>
  <sheetData>
    <row r="1" spans="1:2" x14ac:dyDescent="0.35">
      <c r="A1" s="5" t="s">
        <v>16</v>
      </c>
    </row>
    <row r="4" spans="1:2" x14ac:dyDescent="0.35">
      <c r="A4" t="s">
        <v>48</v>
      </c>
    </row>
    <row r="5" spans="1:2" x14ac:dyDescent="0.35">
      <c r="A5" t="s">
        <v>55</v>
      </c>
      <c r="B5" s="7">
        <v>0</v>
      </c>
    </row>
    <row r="6" spans="1:2" x14ac:dyDescent="0.35">
      <c r="A6" t="s">
        <v>49</v>
      </c>
      <c r="B6" s="7">
        <v>0</v>
      </c>
    </row>
    <row r="7" spans="1:2" x14ac:dyDescent="0.35">
      <c r="A7" t="s">
        <v>50</v>
      </c>
      <c r="B7">
        <v>0</v>
      </c>
    </row>
    <row r="8" spans="1:2" x14ac:dyDescent="0.35">
      <c r="B8" s="2"/>
    </row>
    <row r="9" spans="1:2" x14ac:dyDescent="0.35">
      <c r="A9" t="s">
        <v>48</v>
      </c>
      <c r="B9" s="8">
        <f>B6+(B7*(B5-B6))</f>
        <v>0</v>
      </c>
    </row>
    <row r="11" spans="1:2" x14ac:dyDescent="0.35">
      <c r="A11" t="s">
        <v>51</v>
      </c>
      <c r="B11" s="7">
        <v>0</v>
      </c>
    </row>
    <row r="12" spans="1:2" x14ac:dyDescent="0.35">
      <c r="A12" t="s">
        <v>56</v>
      </c>
      <c r="B12" s="2">
        <v>0</v>
      </c>
    </row>
    <row r="13" spans="1:2" x14ac:dyDescent="0.35">
      <c r="B13" s="2"/>
    </row>
    <row r="14" spans="1:2" x14ac:dyDescent="0.35">
      <c r="A14" t="s">
        <v>52</v>
      </c>
      <c r="B14" s="7">
        <f>B11*(1-B12)</f>
        <v>0</v>
      </c>
    </row>
    <row r="16" spans="1:2" x14ac:dyDescent="0.35">
      <c r="A16" t="s">
        <v>16</v>
      </c>
      <c r="B16" s="7">
        <f>(B14*B18)+(B9*B19)</f>
        <v>0</v>
      </c>
    </row>
    <row r="18" spans="1:2" x14ac:dyDescent="0.35">
      <c r="A18" t="s">
        <v>53</v>
      </c>
      <c r="B18" s="2">
        <v>0</v>
      </c>
    </row>
    <row r="19" spans="1:2" x14ac:dyDescent="0.35">
      <c r="A19" t="s">
        <v>54</v>
      </c>
      <c r="B19" s="2">
        <f>1-B18</f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N26" sqref="N26"/>
    </sheetView>
  </sheetViews>
  <sheetFormatPr defaultRowHeight="14.5" x14ac:dyDescent="0.35"/>
  <cols>
    <col min="1" max="1" width="14.6328125" customWidth="1"/>
  </cols>
  <sheetData>
    <row r="1" spans="1:2" x14ac:dyDescent="0.35">
      <c r="A1" t="s">
        <v>68</v>
      </c>
    </row>
    <row r="3" spans="1:2" x14ac:dyDescent="0.35">
      <c r="B3" t="s">
        <v>59</v>
      </c>
    </row>
    <row r="4" spans="1:2" x14ac:dyDescent="0.35">
      <c r="A4" t="s">
        <v>60</v>
      </c>
      <c r="B4">
        <v>978</v>
      </c>
    </row>
    <row r="5" spans="1:2" x14ac:dyDescent="0.35">
      <c r="A5" t="s">
        <v>63</v>
      </c>
      <c r="B5">
        <v>1877</v>
      </c>
    </row>
    <row r="6" spans="1:2" x14ac:dyDescent="0.35">
      <c r="A6" t="s">
        <v>65</v>
      </c>
      <c r="B6">
        <v>2534</v>
      </c>
    </row>
    <row r="7" spans="1:2" x14ac:dyDescent="0.35">
      <c r="A7" t="s">
        <v>67</v>
      </c>
      <c r="B7">
        <v>3123</v>
      </c>
    </row>
    <row r="8" spans="1:2" x14ac:dyDescent="0.35">
      <c r="A8" t="s">
        <v>58</v>
      </c>
      <c r="B8">
        <v>3636</v>
      </c>
    </row>
    <row r="9" spans="1:2" x14ac:dyDescent="0.35">
      <c r="A9" t="s">
        <v>62</v>
      </c>
      <c r="B9">
        <v>4985</v>
      </c>
    </row>
    <row r="10" spans="1:2" x14ac:dyDescent="0.35">
      <c r="A10" t="s">
        <v>61</v>
      </c>
      <c r="B10">
        <v>5945</v>
      </c>
    </row>
    <row r="11" spans="1:2" x14ac:dyDescent="0.35">
      <c r="A11" t="s">
        <v>64</v>
      </c>
      <c r="B11">
        <v>6628</v>
      </c>
    </row>
    <row r="12" spans="1:2" x14ac:dyDescent="0.35">
      <c r="A12" t="s">
        <v>66</v>
      </c>
      <c r="B12">
        <v>8843</v>
      </c>
    </row>
    <row r="18" spans="1:3" x14ac:dyDescent="0.35">
      <c r="A18" t="s">
        <v>69</v>
      </c>
    </row>
    <row r="19" spans="1:3" x14ac:dyDescent="0.35">
      <c r="B19" t="s">
        <v>71</v>
      </c>
      <c r="C19" t="s">
        <v>70</v>
      </c>
    </row>
    <row r="20" spans="1:3" x14ac:dyDescent="0.35">
      <c r="A20" t="s">
        <v>60</v>
      </c>
      <c r="B20">
        <v>11</v>
      </c>
      <c r="C20">
        <v>3.5</v>
      </c>
    </row>
    <row r="21" spans="1:3" x14ac:dyDescent="0.35">
      <c r="A21" t="s">
        <v>65</v>
      </c>
      <c r="B21">
        <v>23.4</v>
      </c>
      <c r="C21">
        <v>0</v>
      </c>
    </row>
    <row r="22" spans="1:3" x14ac:dyDescent="0.35">
      <c r="A22" t="s">
        <v>63</v>
      </c>
      <c r="B22">
        <v>39.700000000000003</v>
      </c>
      <c r="C22">
        <v>0</v>
      </c>
    </row>
    <row r="23" spans="1:3" x14ac:dyDescent="0.35">
      <c r="A23" t="s">
        <v>58</v>
      </c>
      <c r="B23">
        <v>42.1</v>
      </c>
      <c r="C23">
        <v>4.5999999999999996</v>
      </c>
    </row>
    <row r="24" spans="1:3" x14ac:dyDescent="0.35">
      <c r="A24" t="s">
        <v>64</v>
      </c>
      <c r="B24">
        <v>54</v>
      </c>
      <c r="C24">
        <v>0</v>
      </c>
    </row>
    <row r="25" spans="1:3" x14ac:dyDescent="0.35">
      <c r="A25" t="s">
        <v>61</v>
      </c>
      <c r="B25">
        <v>100.3</v>
      </c>
      <c r="C25">
        <v>2.2999999999999998</v>
      </c>
    </row>
    <row r="26" spans="1:3" x14ac:dyDescent="0.35">
      <c r="A26" t="s">
        <v>62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14" sqref="D14"/>
    </sheetView>
  </sheetViews>
  <sheetFormatPr defaultRowHeight="14.5" x14ac:dyDescent="0.35"/>
  <sheetData>
    <row r="2" spans="1:4" x14ac:dyDescent="0.35">
      <c r="B2">
        <v>2.2050000000000001</v>
      </c>
    </row>
    <row r="3" spans="1:4" x14ac:dyDescent="0.35">
      <c r="B3" t="s">
        <v>78</v>
      </c>
      <c r="C3" t="s">
        <v>84</v>
      </c>
      <c r="D3" t="s">
        <v>85</v>
      </c>
    </row>
    <row r="4" spans="1:4" x14ac:dyDescent="0.35">
      <c r="A4" t="s">
        <v>80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35">
      <c r="A5" t="s">
        <v>82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35">
      <c r="A6" t="s">
        <v>81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35">
      <c r="A7" t="s">
        <v>83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35">
      <c r="A8" t="s">
        <v>79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2019-04-16T22:03:34Z</dcterms:modified>
</cp:coreProperties>
</file>