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1\Examples\"/>
    </mc:Choice>
  </mc:AlternateContent>
  <xr:revisionPtr revIDLastSave="0" documentId="13_ncr:1_{5AF7E2E7-CBFA-461C-A24E-8D6DC3A65C88}" xr6:coauthVersionLast="46" xr6:coauthVersionMax="46" xr10:uidLastSave="{00000000-0000-0000-0000-000000000000}"/>
  <bookViews>
    <workbookView xWindow="180" yWindow="240" windowWidth="14895" windowHeight="1485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N5" i="1"/>
  <c r="M5" i="1"/>
  <c r="M6" i="1"/>
  <c r="N6" i="1"/>
  <c r="M7" i="1"/>
  <c r="N7" i="1"/>
  <c r="M8" i="1"/>
  <c r="N8" i="1"/>
  <c r="N4" i="1"/>
  <c r="M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E20" i="1"/>
  <c r="H20" i="1" s="1"/>
  <c r="G36" i="1"/>
  <c r="H36" i="1" s="1"/>
  <c r="I36" i="1" s="1"/>
  <c r="F34" i="1"/>
  <c r="G34" i="1" s="1"/>
  <c r="G35" i="1" s="1"/>
  <c r="G46" i="1" l="1"/>
  <c r="G43" i="1"/>
  <c r="N38" i="1"/>
  <c r="F35" i="1"/>
  <c r="G37" i="1"/>
  <c r="B16" i="2"/>
  <c r="B64" i="1" s="1"/>
  <c r="C65" i="1" s="1"/>
  <c r="D65" i="1" s="1"/>
  <c r="E65" i="1" s="1"/>
  <c r="H34" i="1"/>
  <c r="J36" i="1"/>
  <c r="E19" i="1"/>
  <c r="C22" i="1"/>
  <c r="G45" i="1" s="1"/>
  <c r="H19" i="1" l="1"/>
  <c r="C40" i="1"/>
  <c r="F43" i="1"/>
  <c r="F45" i="1"/>
  <c r="O38" i="1"/>
  <c r="G47" i="1"/>
  <c r="F37" i="1"/>
  <c r="F46" i="1"/>
  <c r="F65" i="1"/>
  <c r="H35" i="1"/>
  <c r="I34" i="1"/>
  <c r="K36" i="1"/>
  <c r="C5" i="1"/>
  <c r="C6" i="1" s="1"/>
  <c r="E21" i="1" s="1"/>
  <c r="H21" i="1" s="1"/>
  <c r="D40" i="1" l="1"/>
  <c r="C61" i="1"/>
  <c r="H43" i="1"/>
  <c r="H46" i="1"/>
  <c r="H45" i="1"/>
  <c r="G49" i="1"/>
  <c r="P38" i="1"/>
  <c r="F47" i="1"/>
  <c r="H37" i="1"/>
  <c r="G65" i="1"/>
  <c r="J34" i="1"/>
  <c r="I35" i="1"/>
  <c r="C13" i="1"/>
  <c r="E22" i="1" s="1"/>
  <c r="H22" i="1" s="1"/>
  <c r="L36" i="1"/>
  <c r="C62" i="1" l="1"/>
  <c r="C67" i="1"/>
  <c r="E40" i="1"/>
  <c r="D61" i="1"/>
  <c r="I43" i="1"/>
  <c r="I46" i="1"/>
  <c r="I45" i="1"/>
  <c r="F49" i="1"/>
  <c r="Q38" i="1"/>
  <c r="H47" i="1"/>
  <c r="H49" i="1" s="1"/>
  <c r="I37" i="1"/>
  <c r="H65" i="1"/>
  <c r="J35" i="1"/>
  <c r="K34" i="1"/>
  <c r="M36" i="1"/>
  <c r="E61" i="1" l="1"/>
  <c r="E67" i="1" s="1"/>
  <c r="C41" i="1"/>
  <c r="D62" i="1"/>
  <c r="D67" i="1"/>
  <c r="J45" i="1"/>
  <c r="J43" i="1"/>
  <c r="J46" i="1"/>
  <c r="R38" i="1"/>
  <c r="I47" i="1"/>
  <c r="I49" i="1" s="1"/>
  <c r="J37" i="1"/>
  <c r="I65" i="1"/>
  <c r="L34" i="1"/>
  <c r="K35" i="1"/>
  <c r="N36" i="1"/>
  <c r="E62" i="1" l="1"/>
  <c r="L51" i="1"/>
  <c r="X51" i="1"/>
  <c r="Q51" i="1"/>
  <c r="N51" i="1"/>
  <c r="F51" i="1"/>
  <c r="F53" i="1" s="1"/>
  <c r="S51" i="1"/>
  <c r="H51" i="1"/>
  <c r="H53" i="1" s="1"/>
  <c r="P51" i="1"/>
  <c r="U51" i="1"/>
  <c r="R51" i="1"/>
  <c r="G51" i="1"/>
  <c r="G53" i="1" s="1"/>
  <c r="T51" i="1"/>
  <c r="J51" i="1"/>
  <c r="Y51" i="1"/>
  <c r="K51" i="1"/>
  <c r="I51" i="1"/>
  <c r="I53" i="1" s="1"/>
  <c r="V51" i="1"/>
  <c r="O51" i="1"/>
  <c r="W51" i="1"/>
  <c r="M51" i="1"/>
  <c r="K46" i="1"/>
  <c r="K45" i="1"/>
  <c r="K43" i="1"/>
  <c r="S38" i="1"/>
  <c r="J47" i="1"/>
  <c r="J49" i="1" s="1"/>
  <c r="K37" i="1"/>
  <c r="J65" i="1"/>
  <c r="M34" i="1"/>
  <c r="L35" i="1"/>
  <c r="O36" i="1"/>
  <c r="J53" i="1" l="1"/>
  <c r="J55" i="1" s="1"/>
  <c r="J59" i="1" s="1"/>
  <c r="J61" i="1" s="1"/>
  <c r="I55" i="1"/>
  <c r="I59" i="1" s="1"/>
  <c r="I61" i="1" s="1"/>
  <c r="H55" i="1"/>
  <c r="H59" i="1" s="1"/>
  <c r="H61" i="1" s="1"/>
  <c r="H67" i="1" s="1"/>
  <c r="F55" i="1"/>
  <c r="F59" i="1" s="1"/>
  <c r="F61" i="1" s="1"/>
  <c r="G55" i="1"/>
  <c r="G59" i="1" s="1"/>
  <c r="G61" i="1" s="1"/>
  <c r="G67" i="1" s="1"/>
  <c r="L43" i="1"/>
  <c r="L46" i="1"/>
  <c r="L45" i="1"/>
  <c r="T38" i="1"/>
  <c r="K47" i="1"/>
  <c r="J57" i="1"/>
  <c r="L37" i="1"/>
  <c r="K65" i="1"/>
  <c r="J67" i="1"/>
  <c r="N34" i="1"/>
  <c r="M35" i="1"/>
  <c r="P36" i="1"/>
  <c r="I57" i="1" l="1"/>
  <c r="F57" i="1"/>
  <c r="G57" i="1"/>
  <c r="F67" i="1"/>
  <c r="F62" i="1"/>
  <c r="G62" i="1" s="1"/>
  <c r="H62" i="1" s="1"/>
  <c r="I62" i="1" s="1"/>
  <c r="J62" i="1" s="1"/>
  <c r="H57" i="1"/>
  <c r="I67" i="1"/>
  <c r="M43" i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N49" i="1" s="1"/>
  <c r="N53" i="1" s="1"/>
  <c r="O43" i="1"/>
  <c r="O46" i="1"/>
  <c r="O45" i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G14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<sst xmlns="http://schemas.openxmlformats.org/spreadsheetml/2006/main" count="162" uniqueCount="107">
  <si>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</si>
  <si>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</si>
  <si>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</si>
  <si>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</si>
  <si>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</si>
  <si>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</si>
  <si>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</si>
  <si>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</si>
  <si>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</si>
  <si>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</si>
  <si>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</si>
  <si>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</si>
  <si>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</si>
  <si>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</si>
  <si>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</si>
  <si>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</si>
  <si>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</si>
  <si>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</si>
  <si>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</si>
  <si>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</si>
  <si>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</si>
  <si>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</si>
  <si>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</si>
  <si>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</si>
  <si>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</si>
  <si>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</si>
  <si>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</si>
  <si>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</si>
  <si>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</si>
  <si>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</si>
  <si>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</si>
  <si>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</si>
  <si>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</si>
  <si>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</si>
  <si>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</si>
  <si>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</si>
  <si>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</si>
  <si>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</si>
  <si>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</si>
  <si>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</si>
  <si>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</si>
  <si>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</si>
  <si>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</si>
  <si>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</si>
  <si>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</si>
  <si>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</si>
  <si>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</si>
  <si>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</si>
  <si>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</si>
  <si>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</si>
  <si>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</si>
  <si>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</si>
  <si>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</si>
  <si>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</si>
  <si>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</si>
  <si>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</si>
  <si>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</si>
  <si>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</si>
  <si>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</si>
  <si>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</si>
  <si>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</si>
  <si>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</si>
  <si>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</si>
  <si>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</si>
  <si>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</si>
  <si>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</si>
  <si>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</si>
  <si>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</si>
  <si>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</si>
  <si>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</si>
  <si>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</si>
  <si>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</si>
  <si>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</si>
  <si>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</si>
  <si>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</si>
  <si>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</si>
  <si>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</si>
  <si>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</si>
  <si>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</si>
  <si>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</si>
  <si>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</si>
  <si>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</si>
  <si>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</si>
  <si>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</si>
  <si>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</si>
  <si>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</si>
  <si>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</si>
  <si>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</si>
  <si>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</si>
  <si>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</si>
  <si>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</si>
  <si>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</si>
  <si>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</si>
  <si>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</si>
  <si>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</si>
  <si>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</si>
  <si>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</si>
  <si>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Load Factor (Utilisation)</t>
  </si>
  <si>
    <t>Upside 30</t>
  </si>
  <si>
    <t>Upside 15</t>
  </si>
  <si>
    <t>Down 15</t>
  </si>
  <si>
    <t>Down 30</t>
  </si>
  <si>
    <t>Base</t>
  </si>
  <si>
    <t>Electricity</t>
  </si>
  <si>
    <t>Carbon</t>
  </si>
  <si>
    <t>Var Opex</t>
  </si>
  <si>
    <t>Sensitivity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</si>
</sst>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Model!$Q$4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Model!$R$4:$V$4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8-4E91-A8DD-6AC3F06A5797}"/>
            </c:ext>
          </c:extLst>
        </c:ser>
        <c:ser>
          <c:idx val="1"/>
          <c:order val="1"/>
          <c:tx>
            <c:strRef>
              <c:f>Model!$Q$5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Model!$R$5:$V$5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8-4E91-A8DD-6AC3F06A5797}"/>
            </c:ext>
          </c:extLst>
        </c:ser>
        <c:ser>
          <c:idx val="2"/>
          <c:order val="2"/>
          <c:tx>
            <c:strRef>
              <c:f>Model!$Q$6</c:f>
              <c:strCache>
                <c:ptCount val="1"/>
                <c:pt idx="0">
                  <c:v>Carbon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Model!$R$6:$V$6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8-4E91-A8DD-6AC3F06A5797}"/>
            </c:ext>
          </c:extLst>
        </c:ser>
        <c:ser>
          <c:idx val="3"/>
          <c:order val="3"/>
          <c:tx>
            <c:strRef>
              <c:f>Model!$Q$7</c:f>
              <c:strCache>
                <c:ptCount val="1"/>
                <c:pt idx="0">
                  <c:v>Capex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Model!$R$7:$V$7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8-4E91-A8DD-6AC3F06A5797}"/>
            </c:ext>
          </c:extLst>
        </c:ser>
        <c:ser>
          <c:idx val="4"/>
          <c:order val="4"/>
          <c:tx>
            <c:strRef>
              <c:f>Model!$Q$8</c:f>
              <c:strCache>
                <c:ptCount val="1"/>
                <c:pt idx="0">
                  <c:v>Var Opex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Model!$R$3:$V$3</c:f>
              <c:strCache>
                <c:ptCount val="5"/>
                <c:pt idx="0">
                  <c:v>Upside 30</c:v>
                </c:pt>
                <c:pt idx="1">
                  <c:v>Upside 15</c:v>
                </c:pt>
                <c:pt idx="2">
                  <c:v>Base</c:v>
                </c:pt>
                <c:pt idx="3">
                  <c:v>Down 15</c:v>
                </c:pt>
                <c:pt idx="4">
                  <c:v>Down 30</c:v>
                </c:pt>
              </c:strCache>
            </c:strRef>
          </c:cat>
          <c:val>
            <c:numRef>
              <c:f>Model!$R$8:$V$8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28-4E91-A8DD-6AC3F06A5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523520"/>
        <c:axId val="447524352"/>
      </c:lineChart>
      <c:catAx>
        <c:axId val="4475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24352"/>
        <c:crosses val="autoZero"/>
        <c:auto val="1"/>
        <c:lblAlgn val="ctr"/>
        <c:lblOffset val="100"/>
        <c:noMultiLvlLbl val="0"/>
      </c:catAx>
      <c:valAx>
        <c:axId val="4475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NPV (US$mm)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11</xdr:row>
      <xdr:rowOff>14287</xdr:rowOff>
    </xdr:from>
    <xdr:to>
      <xdr:col>19</xdr:col>
      <xdr:colOff>152400</xdr:colOff>
      <xdr:row>25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C4D50E-168D-4489-8C8B-6985255F0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30" sqref="C30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22" x14ac:dyDescent="0.25">
      <c r="A1" s="5" t="s">
        <v>0</v>
      </c>
    </row>
    <row r="2" spans="1:22" x14ac:dyDescent="0.25">
      <c r="I2" s="5" t="s">
        <v>106</v>
      </c>
    </row>
    <row r="3" spans="1:22" x14ac:dyDescent="0.25">
      <c r="A3" t="s">
        <v>1</v>
      </c>
      <c r="B3" t="s">
        <v>2</v>
      </c>
      <c r="C3" s="11">
        <v>0</v>
      </c>
      <c r="J3" s="20" t="s">
        <v>98</v>
      </c>
      <c r="K3" s="20" t="s">
        <v>99</v>
      </c>
      <c r="L3" s="20" t="s">
        <v>102</v>
      </c>
      <c r="M3" s="20" t="s">
        <v>100</v>
      </c>
      <c r="N3" s="20" t="s">
        <v>101</v>
      </c>
      <c r="R3" s="20" t="s">
        <v>98</v>
      </c>
      <c r="S3" s="20" t="s">
        <v>99</v>
      </c>
      <c r="T3" s="20" t="s">
        <v>102</v>
      </c>
      <c r="U3" s="20" t="s">
        <v>100</v>
      </c>
      <c r="V3" s="20" t="s">
        <v>101</v>
      </c>
    </row>
    <row r="4" spans="1:22" x14ac:dyDescent="0.25">
      <c r="A4" t="s">
        <v>97</v>
      </c>
      <c r="B4" t="s">
        <v>4</v>
      </c>
      <c r="C4" s="12">
        <v>0</v>
      </c>
      <c r="I4" t="s">
        <v>79</v>
      </c>
      <c r="J4" s="21">
        <f>L4*0.7</f>
        <v>0</v>
      </c>
      <c r="K4" s="21">
        <f>L4*0.85</f>
        <v>0</v>
      </c>
      <c r="L4" s="18"/>
      <c r="M4" s="21">
        <f>L4*1.15</f>
        <v>0</v>
      </c>
      <c r="N4" s="21">
        <f>L4*1.3</f>
        <v>0</v>
      </c>
      <c r="Q4" t="s">
        <v>79</v>
      </c>
      <c r="R4" s="18"/>
      <c r="S4" s="18"/>
      <c r="T4" s="18"/>
      <c r="U4" s="18"/>
      <c r="V4" s="18"/>
    </row>
    <row r="5" spans="1:22" x14ac:dyDescent="0.25">
      <c r="A5" t="s">
        <v>5</v>
      </c>
      <c r="B5" t="s">
        <v>7</v>
      </c>
      <c r="C5" s="1">
        <f>C3*365*24*C4/1000000</f>
        <v>0</v>
      </c>
      <c r="I5" t="s">
        <v>103</v>
      </c>
      <c r="J5" s="21">
        <f>L5*1.3</f>
        <v>0</v>
      </c>
      <c r="K5" s="21">
        <f>L5*1.15</f>
        <v>0</v>
      </c>
      <c r="L5" s="18"/>
      <c r="M5" s="21">
        <f>L5*0.85</f>
        <v>0</v>
      </c>
      <c r="N5" s="21">
        <f>L5*0.7</f>
        <v>0</v>
      </c>
      <c r="Q5" t="s">
        <v>103</v>
      </c>
      <c r="R5" s="18"/>
      <c r="S5" s="18"/>
      <c r="T5" s="18"/>
      <c r="U5" s="18"/>
      <c r="V5" s="18"/>
    </row>
    <row r="6" spans="1:22" x14ac:dyDescent="0.25">
      <c r="B6" t="s">
        <v>6</v>
      </c>
      <c r="C6">
        <f>C5*1000000</f>
        <v>0</v>
      </c>
      <c r="I6" t="s">
        <v>104</v>
      </c>
      <c r="J6" s="21">
        <f t="shared" ref="J6:J8" si="0">L6*0.7</f>
        <v>0</v>
      </c>
      <c r="K6" s="21">
        <f t="shared" ref="K6:K8" si="1">L6*0.85</f>
        <v>0</v>
      </c>
      <c r="L6" s="18"/>
      <c r="M6" s="21">
        <f t="shared" ref="M6:M8" si="2">L6*1.15</f>
        <v>0</v>
      </c>
      <c r="N6" s="21">
        <f t="shared" ref="N6:N8" si="3">L6*1.3</f>
        <v>0</v>
      </c>
      <c r="Q6" t="s">
        <v>104</v>
      </c>
      <c r="R6" s="18"/>
      <c r="S6" s="18"/>
      <c r="T6" s="18"/>
      <c r="U6" s="18"/>
      <c r="V6" s="18"/>
    </row>
    <row r="7" spans="1:22" x14ac:dyDescent="0.25">
      <c r="B7" t="s">
        <v>71</v>
      </c>
      <c r="C7">
        <f>C3*1000</f>
        <v>0</v>
      </c>
      <c r="I7" t="s">
        <v>26</v>
      </c>
      <c r="J7" s="21">
        <f t="shared" si="0"/>
        <v>0</v>
      </c>
      <c r="K7" s="21">
        <f t="shared" si="1"/>
        <v>0</v>
      </c>
      <c r="L7" s="18"/>
      <c r="M7" s="21">
        <f t="shared" si="2"/>
        <v>0</v>
      </c>
      <c r="N7" s="21">
        <f t="shared" si="3"/>
        <v>0</v>
      </c>
      <c r="Q7" t="s">
        <v>26</v>
      </c>
      <c r="R7" s="18"/>
      <c r="S7" s="18"/>
      <c r="T7" s="18"/>
      <c r="U7" s="18"/>
      <c r="V7" s="18"/>
    </row>
    <row r="8" spans="1:22" x14ac:dyDescent="0.25">
      <c r="A8" t="s">
        <v>8</v>
      </c>
      <c r="B8" t="s">
        <v>9</v>
      </c>
      <c r="C8" s="11">
        <v>3</v>
      </c>
      <c r="I8" t="s">
        <v>105</v>
      </c>
      <c r="J8" s="21">
        <f t="shared" si="0"/>
        <v>0</v>
      </c>
      <c r="K8" s="21">
        <f t="shared" si="1"/>
        <v>0</v>
      </c>
      <c r="L8" s="18"/>
      <c r="M8" s="21">
        <f t="shared" si="2"/>
        <v>0</v>
      </c>
      <c r="N8" s="21">
        <f t="shared" si="3"/>
        <v>0</v>
      </c>
      <c r="Q8" t="s">
        <v>105</v>
      </c>
      <c r="R8" s="18"/>
      <c r="S8" s="18"/>
      <c r="T8" s="18"/>
      <c r="U8" s="18"/>
      <c r="V8" s="18"/>
    </row>
    <row r="9" spans="1:22" x14ac:dyDescent="0.25">
      <c r="A9" t="s">
        <v>10</v>
      </c>
      <c r="B9" t="s">
        <v>9</v>
      </c>
      <c r="C9" s="11">
        <v>20</v>
      </c>
    </row>
    <row r="11" spans="1:22" x14ac:dyDescent="0.25">
      <c r="A11" s="5" t="s">
        <v>11</v>
      </c>
    </row>
    <row r="12" spans="1:22" x14ac:dyDescent="0.25">
      <c r="A12" t="s">
        <v>12</v>
      </c>
      <c r="C12" s="13">
        <v>0</v>
      </c>
    </row>
    <row r="13" spans="1:22" x14ac:dyDescent="0.25">
      <c r="A13" t="s">
        <v>19</v>
      </c>
      <c r="B13" t="s">
        <v>6</v>
      </c>
      <c r="C13" s="3" t="e">
        <f>C6/C12</f>
        <v>#DIV/0!</v>
      </c>
      <c r="F13" s="16" t="s">
        <v>45</v>
      </c>
      <c r="G13" s="17" t="e">
        <f>C69</f>
        <v>#DIV/0!</v>
      </c>
    </row>
    <row r="14" spans="1:22" x14ac:dyDescent="0.25">
      <c r="A14" t="s">
        <v>13</v>
      </c>
      <c r="B14" s="11" t="s">
        <v>14</v>
      </c>
      <c r="C14" s="14">
        <v>0</v>
      </c>
      <c r="F14" s="16" t="s">
        <v>46</v>
      </c>
      <c r="G14" s="22" t="e">
        <f>C70</f>
        <v>#VALUE!</v>
      </c>
    </row>
    <row r="15" spans="1:22" x14ac:dyDescent="0.25">
      <c r="B15" t="s">
        <v>15</v>
      </c>
      <c r="C15" s="1">
        <f>C14*B16</f>
        <v>0</v>
      </c>
    </row>
    <row r="16" spans="1:22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0</v>
      </c>
      <c r="F19" t="s">
        <v>28</v>
      </c>
      <c r="H19" s="19">
        <f>E19/$H$17</f>
        <v>0</v>
      </c>
    </row>
    <row r="20" spans="1:8" x14ac:dyDescent="0.25">
      <c r="A20" t="s">
        <v>29</v>
      </c>
      <c r="B20" t="s">
        <v>58</v>
      </c>
      <c r="C20" s="11">
        <v>11</v>
      </c>
      <c r="E20" s="1">
        <f>C20*C3/1000</f>
        <v>0</v>
      </c>
      <c r="F20" t="s">
        <v>28</v>
      </c>
      <c r="H20" s="19">
        <f t="shared" ref="H20:H22" si="4">E20/$H$17</f>
        <v>0</v>
      </c>
    </row>
    <row r="21" spans="1:8" x14ac:dyDescent="0.25">
      <c r="A21" t="s">
        <v>18</v>
      </c>
      <c r="B21" t="s">
        <v>15</v>
      </c>
      <c r="C21" s="11">
        <v>3.5</v>
      </c>
      <c r="E21" s="1">
        <f>C21*C6/1000000</f>
        <v>0</v>
      </c>
      <c r="F21" t="s">
        <v>28</v>
      </c>
      <c r="H21" s="19">
        <f t="shared" si="4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9" t="e">
        <f t="shared" si="4"/>
        <v>#DIV/0!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4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5">G34</f>
        <v>0</v>
      </c>
      <c r="I34" s="2">
        <f t="shared" si="5"/>
        <v>0</v>
      </c>
      <c r="J34" s="2">
        <f t="shared" si="5"/>
        <v>0</v>
      </c>
      <c r="K34" s="2">
        <f t="shared" si="5"/>
        <v>0</v>
      </c>
      <c r="L34" s="2">
        <f t="shared" si="5"/>
        <v>0</v>
      </c>
      <c r="M34" s="2">
        <f t="shared" si="5"/>
        <v>0</v>
      </c>
      <c r="N34" s="2">
        <f t="shared" si="5"/>
        <v>0</v>
      </c>
      <c r="O34" s="2">
        <f t="shared" si="5"/>
        <v>0</v>
      </c>
      <c r="P34" s="2">
        <f t="shared" si="5"/>
        <v>0</v>
      </c>
      <c r="Q34" s="2">
        <f t="shared" si="5"/>
        <v>0</v>
      </c>
      <c r="R34" s="2">
        <f t="shared" si="5"/>
        <v>0</v>
      </c>
      <c r="S34" s="2">
        <f t="shared" si="5"/>
        <v>0</v>
      </c>
      <c r="T34" s="2">
        <f t="shared" si="5"/>
        <v>0</v>
      </c>
      <c r="U34" s="2">
        <f t="shared" si="5"/>
        <v>0</v>
      </c>
      <c r="V34" s="2">
        <f t="shared" si="5"/>
        <v>0</v>
      </c>
      <c r="W34" s="2">
        <f t="shared" si="5"/>
        <v>0</v>
      </c>
      <c r="X34" s="2">
        <f t="shared" si="5"/>
        <v>0</v>
      </c>
      <c r="Y34" s="2">
        <f t="shared" si="5"/>
        <v>0</v>
      </c>
    </row>
    <row r="35" spans="1:28" x14ac:dyDescent="0.25">
      <c r="A35" t="s">
        <v>21</v>
      </c>
      <c r="B35" t="s">
        <v>6</v>
      </c>
      <c r="F35">
        <f t="shared" ref="F35:Y35" si="6">$C$3*365*24*F$34</f>
        <v>0</v>
      </c>
      <c r="G35">
        <f t="shared" si="6"/>
        <v>0</v>
      </c>
      <c r="H35">
        <f t="shared" si="6"/>
        <v>0</v>
      </c>
      <c r="I35">
        <f t="shared" si="6"/>
        <v>0</v>
      </c>
      <c r="J35">
        <f t="shared" si="6"/>
        <v>0</v>
      </c>
      <c r="K35">
        <f t="shared" si="6"/>
        <v>0</v>
      </c>
      <c r="L35">
        <f t="shared" si="6"/>
        <v>0</v>
      </c>
      <c r="M35">
        <f t="shared" si="6"/>
        <v>0</v>
      </c>
      <c r="N35">
        <f t="shared" si="6"/>
        <v>0</v>
      </c>
      <c r="O35">
        <f t="shared" si="6"/>
        <v>0</v>
      </c>
      <c r="P35">
        <f t="shared" si="6"/>
        <v>0</v>
      </c>
      <c r="Q35">
        <f t="shared" si="6"/>
        <v>0</v>
      </c>
      <c r="R35">
        <f t="shared" si="6"/>
        <v>0</v>
      </c>
      <c r="S35">
        <f t="shared" si="6"/>
        <v>0</v>
      </c>
      <c r="T35">
        <f t="shared" si="6"/>
        <v>0</v>
      </c>
      <c r="U35">
        <f t="shared" si="6"/>
        <v>0</v>
      </c>
      <c r="V35">
        <f t="shared" si="6"/>
        <v>0</v>
      </c>
      <c r="W35">
        <f t="shared" si="6"/>
        <v>0</v>
      </c>
      <c r="X35">
        <f t="shared" si="6"/>
        <v>0</v>
      </c>
      <c r="Y35">
        <f t="shared" si="6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7">G36</f>
        <v>0</v>
      </c>
      <c r="I36">
        <f t="shared" si="7"/>
        <v>0</v>
      </c>
      <c r="J36">
        <f t="shared" si="7"/>
        <v>0</v>
      </c>
      <c r="K36">
        <f t="shared" si="7"/>
        <v>0</v>
      </c>
      <c r="L36">
        <f t="shared" si="7"/>
        <v>0</v>
      </c>
      <c r="M36">
        <f t="shared" si="7"/>
        <v>0</v>
      </c>
      <c r="N36">
        <f t="shared" si="7"/>
        <v>0</v>
      </c>
      <c r="O36">
        <f t="shared" si="7"/>
        <v>0</v>
      </c>
      <c r="P36">
        <f t="shared" si="7"/>
        <v>0</v>
      </c>
      <c r="Q36">
        <f t="shared" si="7"/>
        <v>0</v>
      </c>
      <c r="R36">
        <f t="shared" si="7"/>
        <v>0</v>
      </c>
      <c r="S36">
        <f t="shared" si="7"/>
        <v>0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7"/>
        <v>0</v>
      </c>
      <c r="Y36">
        <f t="shared" si="7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8">G35*G36/1000000</f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4">
        <f t="shared" si="8"/>
        <v>0</v>
      </c>
      <c r="Q37" s="4">
        <f t="shared" si="8"/>
        <v>0</v>
      </c>
      <c r="R37" s="4">
        <f t="shared" si="8"/>
        <v>0</v>
      </c>
      <c r="S37" s="4">
        <f t="shared" si="8"/>
        <v>0</v>
      </c>
      <c r="T37" s="4">
        <f t="shared" si="8"/>
        <v>0</v>
      </c>
      <c r="U37" s="4">
        <f t="shared" si="8"/>
        <v>0</v>
      </c>
      <c r="V37" s="4">
        <f t="shared" si="8"/>
        <v>0</v>
      </c>
      <c r="W37" s="4">
        <f t="shared" si="8"/>
        <v>0</v>
      </c>
      <c r="X37" s="4">
        <f t="shared" si="8"/>
        <v>0</v>
      </c>
      <c r="Y37" s="4">
        <f t="shared" si="8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9">G38</f>
        <v>0</v>
      </c>
      <c r="I38" s="4">
        <f t="shared" si="9"/>
        <v>0</v>
      </c>
      <c r="J38" s="4">
        <f t="shared" si="9"/>
        <v>0</v>
      </c>
      <c r="K38" s="4">
        <f t="shared" si="9"/>
        <v>0</v>
      </c>
      <c r="L38" s="4">
        <f t="shared" si="9"/>
        <v>0</v>
      </c>
      <c r="M38" s="4">
        <f t="shared" si="9"/>
        <v>0</v>
      </c>
      <c r="N38" s="4">
        <f t="shared" si="9"/>
        <v>0</v>
      </c>
      <c r="O38" s="4">
        <f t="shared" si="9"/>
        <v>0</v>
      </c>
      <c r="P38" s="4">
        <f t="shared" si="9"/>
        <v>0</v>
      </c>
      <c r="Q38" s="4">
        <f t="shared" si="9"/>
        <v>0</v>
      </c>
      <c r="R38" s="4">
        <f t="shared" si="9"/>
        <v>0</v>
      </c>
      <c r="S38" s="4">
        <f t="shared" si="9"/>
        <v>0</v>
      </c>
      <c r="T38" s="4">
        <f t="shared" si="9"/>
        <v>0</v>
      </c>
      <c r="U38" s="4">
        <f t="shared" si="9"/>
        <v>0</v>
      </c>
      <c r="V38" s="4">
        <f t="shared" si="9"/>
        <v>0</v>
      </c>
      <c r="W38" s="4">
        <f t="shared" si="9"/>
        <v>0</v>
      </c>
      <c r="X38" s="4">
        <f t="shared" si="9"/>
        <v>0</v>
      </c>
      <c r="Y38" s="4">
        <f t="shared" si="9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-E19/3</f>
        <v>0</v>
      </c>
      <c r="D40">
        <f>C40</f>
        <v>0</v>
      </c>
      <c r="E40">
        <f>D40</f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C41">
        <f>C40+D40+E40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10">G35*$C$21/1000000*-1</f>
        <v>0</v>
      </c>
      <c r="H43" s="4">
        <f t="shared" si="10"/>
        <v>0</v>
      </c>
      <c r="I43" s="4">
        <f t="shared" si="10"/>
        <v>0</v>
      </c>
      <c r="J43" s="4">
        <f t="shared" si="10"/>
        <v>0</v>
      </c>
      <c r="K43" s="4">
        <f t="shared" si="10"/>
        <v>0</v>
      </c>
      <c r="L43" s="4">
        <f t="shared" si="10"/>
        <v>0</v>
      </c>
      <c r="M43" s="4">
        <f t="shared" si="10"/>
        <v>0</v>
      </c>
      <c r="N43" s="4">
        <f t="shared" si="10"/>
        <v>0</v>
      </c>
      <c r="O43" s="4">
        <f t="shared" si="10"/>
        <v>0</v>
      </c>
      <c r="P43" s="4">
        <f t="shared" si="10"/>
        <v>0</v>
      </c>
      <c r="Q43" s="4">
        <f t="shared" si="10"/>
        <v>0</v>
      </c>
      <c r="R43" s="4">
        <f t="shared" si="10"/>
        <v>0</v>
      </c>
      <c r="S43" s="4">
        <f t="shared" si="10"/>
        <v>0</v>
      </c>
      <c r="T43" s="4">
        <f t="shared" si="10"/>
        <v>0</v>
      </c>
      <c r="U43" s="4">
        <f t="shared" si="10"/>
        <v>0</v>
      </c>
      <c r="V43" s="4">
        <f t="shared" si="10"/>
        <v>0</v>
      </c>
      <c r="W43" s="4">
        <f t="shared" si="10"/>
        <v>0</v>
      </c>
      <c r="X43" s="4">
        <f t="shared" si="10"/>
        <v>0</v>
      </c>
      <c r="Y43" s="4">
        <f t="shared" si="10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11">$C$20*$C$3/1000*-1</f>
        <v>0</v>
      </c>
      <c r="H44" s="4">
        <f t="shared" si="11"/>
        <v>0</v>
      </c>
      <c r="I44" s="4">
        <f t="shared" si="11"/>
        <v>0</v>
      </c>
      <c r="J44" s="4">
        <f t="shared" si="11"/>
        <v>0</v>
      </c>
      <c r="K44" s="4">
        <f t="shared" si="11"/>
        <v>0</v>
      </c>
      <c r="L44" s="4">
        <f t="shared" si="11"/>
        <v>0</v>
      </c>
      <c r="M44" s="4">
        <f t="shared" si="11"/>
        <v>0</v>
      </c>
      <c r="N44" s="4">
        <f t="shared" si="11"/>
        <v>0</v>
      </c>
      <c r="O44" s="4">
        <f t="shared" si="11"/>
        <v>0</v>
      </c>
      <c r="P44" s="4">
        <f t="shared" si="11"/>
        <v>0</v>
      </c>
      <c r="Q44" s="4">
        <f t="shared" si="11"/>
        <v>0</v>
      </c>
      <c r="R44" s="4">
        <f t="shared" si="11"/>
        <v>0</v>
      </c>
      <c r="S44" s="4">
        <f t="shared" si="11"/>
        <v>0</v>
      </c>
      <c r="T44" s="4">
        <f t="shared" si="11"/>
        <v>0</v>
      </c>
      <c r="U44" s="4">
        <f t="shared" si="11"/>
        <v>0</v>
      </c>
      <c r="V44" s="4">
        <f t="shared" si="11"/>
        <v>0</v>
      </c>
      <c r="W44" s="4">
        <f t="shared" si="11"/>
        <v>0</v>
      </c>
      <c r="X44" s="4">
        <f t="shared" si="11"/>
        <v>0</v>
      </c>
      <c r="Y44" s="4">
        <f t="shared" si="11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 t="e">
        <f>$C$22*(F35/$C$12)/1000000*-1</f>
        <v>#DIV/0!</v>
      </c>
      <c r="G45" s="4" t="e">
        <f t="shared" ref="G45:Y45" si="12">$C$22*(G35/$C$12)/1000000*-1</f>
        <v>#DIV/0!</v>
      </c>
      <c r="H45" s="4" t="e">
        <f t="shared" si="12"/>
        <v>#DIV/0!</v>
      </c>
      <c r="I45" s="4" t="e">
        <f t="shared" si="12"/>
        <v>#DIV/0!</v>
      </c>
      <c r="J45" s="4" t="e">
        <f t="shared" si="12"/>
        <v>#DIV/0!</v>
      </c>
      <c r="K45" s="4" t="e">
        <f t="shared" si="12"/>
        <v>#DIV/0!</v>
      </c>
      <c r="L45" s="4" t="e">
        <f t="shared" si="12"/>
        <v>#DIV/0!</v>
      </c>
      <c r="M45" s="4" t="e">
        <f t="shared" si="12"/>
        <v>#DIV/0!</v>
      </c>
      <c r="N45" s="4" t="e">
        <f t="shared" si="12"/>
        <v>#DIV/0!</v>
      </c>
      <c r="O45" s="4" t="e">
        <f t="shared" si="12"/>
        <v>#DIV/0!</v>
      </c>
      <c r="P45" s="4" t="e">
        <f t="shared" si="12"/>
        <v>#DIV/0!</v>
      </c>
      <c r="Q45" s="4" t="e">
        <f t="shared" si="12"/>
        <v>#DIV/0!</v>
      </c>
      <c r="R45" s="4" t="e">
        <f t="shared" si="12"/>
        <v>#DIV/0!</v>
      </c>
      <c r="S45" s="4" t="e">
        <f t="shared" si="12"/>
        <v>#DIV/0!</v>
      </c>
      <c r="T45" s="4" t="e">
        <f t="shared" si="12"/>
        <v>#DIV/0!</v>
      </c>
      <c r="U45" s="4" t="e">
        <f t="shared" si="12"/>
        <v>#DIV/0!</v>
      </c>
      <c r="V45" s="4" t="e">
        <f t="shared" si="12"/>
        <v>#DIV/0!</v>
      </c>
      <c r="W45" s="4" t="e">
        <f t="shared" si="12"/>
        <v>#DIV/0!</v>
      </c>
      <c r="X45" s="4" t="e">
        <f t="shared" si="12"/>
        <v>#DIV/0!</v>
      </c>
      <c r="Y45" s="4" t="e">
        <f t="shared" si="12"/>
        <v>#DIV/0!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 t="e">
        <f>(F35/$C$12)*$C$25*$C$24/1000000*-1</f>
        <v>#DIV/0!</v>
      </c>
      <c r="G46" s="4" t="e">
        <f t="shared" ref="G46:Y46" si="13">(G35/$C$12)*$C$25*$C$24/1000000*-1</f>
        <v>#DIV/0!</v>
      </c>
      <c r="H46" s="4" t="e">
        <f t="shared" si="13"/>
        <v>#DIV/0!</v>
      </c>
      <c r="I46" s="4" t="e">
        <f t="shared" si="13"/>
        <v>#DIV/0!</v>
      </c>
      <c r="J46" s="4" t="e">
        <f t="shared" si="13"/>
        <v>#DIV/0!</v>
      </c>
      <c r="K46" s="4" t="e">
        <f t="shared" si="13"/>
        <v>#DIV/0!</v>
      </c>
      <c r="L46" s="4" t="e">
        <f t="shared" si="13"/>
        <v>#DIV/0!</v>
      </c>
      <c r="M46" s="4" t="e">
        <f t="shared" si="13"/>
        <v>#DIV/0!</v>
      </c>
      <c r="N46" s="4" t="e">
        <f t="shared" si="13"/>
        <v>#DIV/0!</v>
      </c>
      <c r="O46" s="4" t="e">
        <f t="shared" si="13"/>
        <v>#DIV/0!</v>
      </c>
      <c r="P46" s="4" t="e">
        <f t="shared" si="13"/>
        <v>#DIV/0!</v>
      </c>
      <c r="Q46" s="4" t="e">
        <f t="shared" si="13"/>
        <v>#DIV/0!</v>
      </c>
      <c r="R46" s="4" t="e">
        <f t="shared" si="13"/>
        <v>#DIV/0!</v>
      </c>
      <c r="S46" s="4" t="e">
        <f t="shared" si="13"/>
        <v>#DIV/0!</v>
      </c>
      <c r="T46" s="4" t="e">
        <f t="shared" si="13"/>
        <v>#DIV/0!</v>
      </c>
      <c r="U46" s="4" t="e">
        <f t="shared" si="13"/>
        <v>#DIV/0!</v>
      </c>
      <c r="V46" s="4" t="e">
        <f t="shared" si="13"/>
        <v>#DIV/0!</v>
      </c>
      <c r="W46" s="4" t="e">
        <f t="shared" si="13"/>
        <v>#DIV/0!</v>
      </c>
      <c r="X46" s="4" t="e">
        <f t="shared" si="13"/>
        <v>#DIV/0!</v>
      </c>
      <c r="Y46" s="4" t="e">
        <f t="shared" si="13"/>
        <v>#DIV/0!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 t="e">
        <f>SUM(F43:F46)</f>
        <v>#DIV/0!</v>
      </c>
      <c r="G47" s="4" t="e">
        <f t="shared" ref="G47:Y47" si="14">SUM(G43:G46)</f>
        <v>#DIV/0!</v>
      </c>
      <c r="H47" s="4" t="e">
        <f t="shared" si="14"/>
        <v>#DIV/0!</v>
      </c>
      <c r="I47" s="4" t="e">
        <f t="shared" si="14"/>
        <v>#DIV/0!</v>
      </c>
      <c r="J47" s="4" t="e">
        <f t="shared" si="14"/>
        <v>#DIV/0!</v>
      </c>
      <c r="K47" s="4" t="e">
        <f t="shared" si="14"/>
        <v>#DIV/0!</v>
      </c>
      <c r="L47" s="4" t="e">
        <f t="shared" si="14"/>
        <v>#DIV/0!</v>
      </c>
      <c r="M47" s="4" t="e">
        <f t="shared" si="14"/>
        <v>#DIV/0!</v>
      </c>
      <c r="N47" s="4" t="e">
        <f t="shared" si="14"/>
        <v>#DIV/0!</v>
      </c>
      <c r="O47" s="4" t="e">
        <f t="shared" si="14"/>
        <v>#DIV/0!</v>
      </c>
      <c r="P47" s="4" t="e">
        <f t="shared" si="14"/>
        <v>#DIV/0!</v>
      </c>
      <c r="Q47" s="4" t="e">
        <f t="shared" si="14"/>
        <v>#DIV/0!</v>
      </c>
      <c r="R47" s="4" t="e">
        <f t="shared" si="14"/>
        <v>#DIV/0!</v>
      </c>
      <c r="S47" s="4" t="e">
        <f t="shared" si="14"/>
        <v>#DIV/0!</v>
      </c>
      <c r="T47" s="4" t="e">
        <f t="shared" si="14"/>
        <v>#DIV/0!</v>
      </c>
      <c r="U47" s="4" t="e">
        <f t="shared" si="14"/>
        <v>#DIV/0!</v>
      </c>
      <c r="V47" s="4" t="e">
        <f t="shared" si="14"/>
        <v>#DIV/0!</v>
      </c>
      <c r="W47" s="4" t="e">
        <f t="shared" si="14"/>
        <v>#DIV/0!</v>
      </c>
      <c r="X47" s="4" t="e">
        <f t="shared" si="14"/>
        <v>#DIV/0!</v>
      </c>
      <c r="Y47" s="4" t="e">
        <f t="shared" si="14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5">G37+G38+G47</f>
        <v>#DIV/0!</v>
      </c>
      <c r="H49" s="4" t="e">
        <f t="shared" si="15"/>
        <v>#DIV/0!</v>
      </c>
      <c r="I49" s="4" t="e">
        <f t="shared" si="15"/>
        <v>#DIV/0!</v>
      </c>
      <c r="J49" s="4" t="e">
        <f t="shared" si="15"/>
        <v>#DIV/0!</v>
      </c>
      <c r="K49" s="4" t="e">
        <f t="shared" si="15"/>
        <v>#DIV/0!</v>
      </c>
      <c r="L49" s="4" t="e">
        <f t="shared" si="15"/>
        <v>#DIV/0!</v>
      </c>
      <c r="M49" s="4" t="e">
        <f t="shared" si="15"/>
        <v>#DIV/0!</v>
      </c>
      <c r="N49" s="4" t="e">
        <f t="shared" si="15"/>
        <v>#DIV/0!</v>
      </c>
      <c r="O49" s="4" t="e">
        <f t="shared" si="15"/>
        <v>#DIV/0!</v>
      </c>
      <c r="P49" s="4" t="e">
        <f t="shared" si="15"/>
        <v>#DIV/0!</v>
      </c>
      <c r="Q49" s="4" t="e">
        <f t="shared" si="15"/>
        <v>#DIV/0!</v>
      </c>
      <c r="R49" s="4" t="e">
        <f t="shared" si="15"/>
        <v>#DIV/0!</v>
      </c>
      <c r="S49" s="4" t="e">
        <f t="shared" si="15"/>
        <v>#DIV/0!</v>
      </c>
      <c r="T49" s="4" t="e">
        <f t="shared" si="15"/>
        <v>#DIV/0!</v>
      </c>
      <c r="U49" s="4" t="e">
        <f t="shared" si="15"/>
        <v>#DIV/0!</v>
      </c>
      <c r="V49" s="4" t="e">
        <f t="shared" si="15"/>
        <v>#DIV/0!</v>
      </c>
      <c r="W49" s="4" t="e">
        <f t="shared" si="15"/>
        <v>#DIV/0!</v>
      </c>
      <c r="X49" s="4" t="e">
        <f t="shared" si="15"/>
        <v>#DIV/0!</v>
      </c>
      <c r="Y49" s="4" t="e">
        <f t="shared" si="15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6">$C$41/$B$51</f>
        <v>0</v>
      </c>
      <c r="H51" s="4">
        <f t="shared" si="16"/>
        <v>0</v>
      </c>
      <c r="I51" s="4">
        <f t="shared" si="16"/>
        <v>0</v>
      </c>
      <c r="J51" s="4">
        <f t="shared" si="16"/>
        <v>0</v>
      </c>
      <c r="K51" s="4">
        <f t="shared" si="16"/>
        <v>0</v>
      </c>
      <c r="L51" s="4">
        <f t="shared" si="16"/>
        <v>0</v>
      </c>
      <c r="M51" s="4">
        <f t="shared" si="16"/>
        <v>0</v>
      </c>
      <c r="N51" s="4">
        <f t="shared" si="16"/>
        <v>0</v>
      </c>
      <c r="O51" s="4">
        <f t="shared" si="16"/>
        <v>0</v>
      </c>
      <c r="P51" s="4">
        <f t="shared" si="16"/>
        <v>0</v>
      </c>
      <c r="Q51" s="4">
        <f t="shared" si="16"/>
        <v>0</v>
      </c>
      <c r="R51" s="4">
        <f t="shared" si="16"/>
        <v>0</v>
      </c>
      <c r="S51" s="4">
        <f t="shared" si="16"/>
        <v>0</v>
      </c>
      <c r="T51" s="4">
        <f t="shared" si="16"/>
        <v>0</v>
      </c>
      <c r="U51" s="4">
        <f t="shared" si="16"/>
        <v>0</v>
      </c>
      <c r="V51" s="4">
        <f t="shared" si="16"/>
        <v>0</v>
      </c>
      <c r="W51" s="4">
        <f t="shared" si="16"/>
        <v>0</v>
      </c>
      <c r="X51" s="4">
        <f t="shared" si="16"/>
        <v>0</v>
      </c>
      <c r="Y51" s="4">
        <f t="shared" si="16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7">G49+G51</f>
        <v>#DIV/0!</v>
      </c>
      <c r="H53" s="4" t="e">
        <f t="shared" si="17"/>
        <v>#DIV/0!</v>
      </c>
      <c r="I53" s="4" t="e">
        <f t="shared" si="17"/>
        <v>#DIV/0!</v>
      </c>
      <c r="J53" s="4" t="e">
        <f t="shared" si="17"/>
        <v>#DIV/0!</v>
      </c>
      <c r="K53" s="4" t="e">
        <f t="shared" si="17"/>
        <v>#DIV/0!</v>
      </c>
      <c r="L53" s="4" t="e">
        <f t="shared" si="17"/>
        <v>#DIV/0!</v>
      </c>
      <c r="M53" s="4" t="e">
        <f t="shared" si="17"/>
        <v>#DIV/0!</v>
      </c>
      <c r="N53" s="4" t="e">
        <f t="shared" si="17"/>
        <v>#DIV/0!</v>
      </c>
      <c r="O53" s="4" t="e">
        <f t="shared" si="17"/>
        <v>#DIV/0!</v>
      </c>
      <c r="P53" s="4" t="e">
        <f t="shared" si="17"/>
        <v>#DIV/0!</v>
      </c>
      <c r="Q53" s="4" t="e">
        <f t="shared" si="17"/>
        <v>#DIV/0!</v>
      </c>
      <c r="R53" s="4" t="e">
        <f t="shared" si="17"/>
        <v>#DIV/0!</v>
      </c>
      <c r="S53" s="4" t="e">
        <f t="shared" si="17"/>
        <v>#DIV/0!</v>
      </c>
      <c r="T53" s="4" t="e">
        <f t="shared" si="17"/>
        <v>#DIV/0!</v>
      </c>
      <c r="U53" s="4" t="e">
        <f t="shared" si="17"/>
        <v>#DIV/0!</v>
      </c>
      <c r="V53" s="4" t="e">
        <f t="shared" si="17"/>
        <v>#DIV/0!</v>
      </c>
      <c r="W53" s="4" t="e">
        <f t="shared" si="17"/>
        <v>#DIV/0!</v>
      </c>
      <c r="X53" s="4" t="e">
        <f>X49+X51</f>
        <v>#DIV/0!</v>
      </c>
      <c r="Y53" s="4" t="e">
        <f t="shared" ref="Y53" si="18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9">G53*$B$55*-1</f>
        <v>#DIV/0!</v>
      </c>
      <c r="H55" s="4" t="e">
        <f t="shared" si="19"/>
        <v>#DIV/0!</v>
      </c>
      <c r="I55" s="4" t="e">
        <f t="shared" si="19"/>
        <v>#DIV/0!</v>
      </c>
      <c r="J55" s="4" t="e">
        <f t="shared" si="19"/>
        <v>#DIV/0!</v>
      </c>
      <c r="K55" s="4" t="e">
        <f t="shared" si="19"/>
        <v>#DIV/0!</v>
      </c>
      <c r="L55" s="4" t="e">
        <f t="shared" si="19"/>
        <v>#DIV/0!</v>
      </c>
      <c r="M55" s="4" t="e">
        <f t="shared" si="19"/>
        <v>#DIV/0!</v>
      </c>
      <c r="N55" s="4" t="e">
        <f t="shared" si="19"/>
        <v>#DIV/0!</v>
      </c>
      <c r="O55" s="4" t="e">
        <f t="shared" si="19"/>
        <v>#DIV/0!</v>
      </c>
      <c r="P55" s="4" t="e">
        <f t="shared" si="19"/>
        <v>#DIV/0!</v>
      </c>
      <c r="Q55" s="4" t="e">
        <f t="shared" si="19"/>
        <v>#DIV/0!</v>
      </c>
      <c r="R55" s="4" t="e">
        <f t="shared" si="19"/>
        <v>#DIV/0!</v>
      </c>
      <c r="S55" s="4" t="e">
        <f t="shared" si="19"/>
        <v>#DIV/0!</v>
      </c>
      <c r="T55" s="4" t="e">
        <f t="shared" si="19"/>
        <v>#DIV/0!</v>
      </c>
      <c r="U55" s="4" t="e">
        <f t="shared" si="19"/>
        <v>#DIV/0!</v>
      </c>
      <c r="V55" s="4" t="e">
        <f t="shared" si="19"/>
        <v>#DIV/0!</v>
      </c>
      <c r="W55" s="4" t="e">
        <f t="shared" si="19"/>
        <v>#DIV/0!</v>
      </c>
      <c r="X55" s="4" t="e">
        <f>X53*$B$55*-1</f>
        <v>#DIV/0!</v>
      </c>
      <c r="Y55" s="4" t="e">
        <f t="shared" ref="Y55" si="20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21">G53+G55</f>
        <v>#DIV/0!</v>
      </c>
      <c r="H57" s="4" t="e">
        <f t="shared" si="21"/>
        <v>#DIV/0!</v>
      </c>
      <c r="I57" s="4" t="e">
        <f t="shared" si="21"/>
        <v>#DIV/0!</v>
      </c>
      <c r="J57" s="4" t="e">
        <f t="shared" si="21"/>
        <v>#DIV/0!</v>
      </c>
      <c r="K57" s="4" t="e">
        <f t="shared" si="21"/>
        <v>#DIV/0!</v>
      </c>
      <c r="L57" s="4" t="e">
        <f t="shared" si="21"/>
        <v>#DIV/0!</v>
      </c>
      <c r="M57" s="4" t="e">
        <f t="shared" si="21"/>
        <v>#DIV/0!</v>
      </c>
      <c r="N57" s="4" t="e">
        <f t="shared" si="21"/>
        <v>#DIV/0!</v>
      </c>
      <c r="O57" s="4" t="e">
        <f t="shared" si="21"/>
        <v>#DIV/0!</v>
      </c>
      <c r="P57" s="4" t="e">
        <f t="shared" si="21"/>
        <v>#DIV/0!</v>
      </c>
      <c r="Q57" s="4" t="e">
        <f t="shared" si="21"/>
        <v>#DIV/0!</v>
      </c>
      <c r="R57" s="4" t="e">
        <f t="shared" si="21"/>
        <v>#DIV/0!</v>
      </c>
      <c r="S57" s="4" t="e">
        <f t="shared" si="21"/>
        <v>#DIV/0!</v>
      </c>
      <c r="T57" s="4" t="e">
        <f t="shared" si="21"/>
        <v>#DIV/0!</v>
      </c>
      <c r="U57" s="4" t="e">
        <f t="shared" si="21"/>
        <v>#DIV/0!</v>
      </c>
      <c r="V57" s="4" t="e">
        <f t="shared" si="21"/>
        <v>#DIV/0!</v>
      </c>
      <c r="W57" s="4" t="e">
        <f t="shared" si="21"/>
        <v>#DIV/0!</v>
      </c>
      <c r="X57" s="4" t="e">
        <f>X53+X55</f>
        <v>#DIV/0!</v>
      </c>
      <c r="Y57" s="4" t="e">
        <f t="shared" ref="Y57" si="22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23">G49+G55</f>
        <v>#DIV/0!</v>
      </c>
      <c r="H59" s="4" t="e">
        <f t="shared" si="23"/>
        <v>#DIV/0!</v>
      </c>
      <c r="I59" s="4" t="e">
        <f t="shared" si="23"/>
        <v>#DIV/0!</v>
      </c>
      <c r="J59" s="4" t="e">
        <f t="shared" si="23"/>
        <v>#DIV/0!</v>
      </c>
      <c r="K59" s="4" t="e">
        <f t="shared" si="23"/>
        <v>#DIV/0!</v>
      </c>
      <c r="L59" s="4" t="e">
        <f t="shared" si="23"/>
        <v>#DIV/0!</v>
      </c>
      <c r="M59" s="4" t="e">
        <f t="shared" si="23"/>
        <v>#DIV/0!</v>
      </c>
      <c r="N59" s="4" t="e">
        <f t="shared" si="23"/>
        <v>#DIV/0!</v>
      </c>
      <c r="O59" s="4" t="e">
        <f t="shared" si="23"/>
        <v>#DIV/0!</v>
      </c>
      <c r="P59" s="4" t="e">
        <f t="shared" si="23"/>
        <v>#DIV/0!</v>
      </c>
      <c r="Q59" s="4" t="e">
        <f t="shared" si="23"/>
        <v>#DIV/0!</v>
      </c>
      <c r="R59" s="4" t="e">
        <f t="shared" si="23"/>
        <v>#DIV/0!</v>
      </c>
      <c r="S59" s="4" t="e">
        <f t="shared" si="23"/>
        <v>#DIV/0!</v>
      </c>
      <c r="T59" s="4" t="e">
        <f t="shared" si="23"/>
        <v>#DIV/0!</v>
      </c>
      <c r="U59" s="4" t="e">
        <f t="shared" si="23"/>
        <v>#DIV/0!</v>
      </c>
      <c r="V59" s="4" t="e">
        <f t="shared" si="23"/>
        <v>#DIV/0!</v>
      </c>
      <c r="W59" s="4" t="e">
        <f t="shared" si="23"/>
        <v>#DIV/0!</v>
      </c>
      <c r="X59" s="4" t="e">
        <f>X49+X55</f>
        <v>#DIV/0!</v>
      </c>
      <c r="Y59" s="4" t="e">
        <f t="shared" ref="Y59" si="24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0</v>
      </c>
      <c r="D61" s="4">
        <f t="shared" ref="D61:X61" si="25">D40+D59</f>
        <v>0</v>
      </c>
      <c r="E61" s="4">
        <f t="shared" si="25"/>
        <v>0</v>
      </c>
      <c r="F61" s="4" t="e">
        <f t="shared" si="25"/>
        <v>#DIV/0!</v>
      </c>
      <c r="G61" s="4" t="e">
        <f t="shared" si="25"/>
        <v>#DIV/0!</v>
      </c>
      <c r="H61" s="4" t="e">
        <f t="shared" si="25"/>
        <v>#DIV/0!</v>
      </c>
      <c r="I61" s="4" t="e">
        <f t="shared" si="25"/>
        <v>#DIV/0!</v>
      </c>
      <c r="J61" s="4" t="e">
        <f t="shared" si="25"/>
        <v>#DIV/0!</v>
      </c>
      <c r="K61" s="4" t="e">
        <f t="shared" si="25"/>
        <v>#DIV/0!</v>
      </c>
      <c r="L61" s="4" t="e">
        <f t="shared" si="25"/>
        <v>#DIV/0!</v>
      </c>
      <c r="M61" s="4" t="e">
        <f t="shared" si="25"/>
        <v>#DIV/0!</v>
      </c>
      <c r="N61" s="4" t="e">
        <f t="shared" si="25"/>
        <v>#DIV/0!</v>
      </c>
      <c r="O61" s="4" t="e">
        <f t="shared" si="25"/>
        <v>#DIV/0!</v>
      </c>
      <c r="P61" s="4" t="e">
        <f t="shared" si="25"/>
        <v>#DIV/0!</v>
      </c>
      <c r="Q61" s="4" t="e">
        <f t="shared" si="25"/>
        <v>#DIV/0!</v>
      </c>
      <c r="R61" s="4" t="e">
        <f t="shared" si="25"/>
        <v>#DIV/0!</v>
      </c>
      <c r="S61" s="4" t="e">
        <f t="shared" si="25"/>
        <v>#DIV/0!</v>
      </c>
      <c r="T61" s="4" t="e">
        <f t="shared" si="25"/>
        <v>#DIV/0!</v>
      </c>
      <c r="U61" s="4" t="e">
        <f t="shared" si="25"/>
        <v>#DIV/0!</v>
      </c>
      <c r="V61" s="4" t="e">
        <f t="shared" si="25"/>
        <v>#DIV/0!</v>
      </c>
      <c r="W61" s="4" t="e">
        <f t="shared" si="25"/>
        <v>#DIV/0!</v>
      </c>
      <c r="X61" s="4" t="e">
        <f t="shared" si="25"/>
        <v>#DIV/0!</v>
      </c>
      <c r="Y61" s="4" t="e">
        <f>Y40+Y59</f>
        <v>#DIV/0!</v>
      </c>
    </row>
    <row r="62" spans="1:28" x14ac:dyDescent="0.25">
      <c r="A62" t="s">
        <v>74</v>
      </c>
      <c r="C62" s="4">
        <f>C61</f>
        <v>0</v>
      </c>
      <c r="D62" s="4">
        <f>D61+C62</f>
        <v>0</v>
      </c>
      <c r="E62" s="4">
        <f t="shared" ref="E62:Y62" si="26">E61+D62</f>
        <v>0</v>
      </c>
      <c r="F62" s="4" t="e">
        <f t="shared" si="26"/>
        <v>#DIV/0!</v>
      </c>
      <c r="G62" s="4" t="e">
        <f t="shared" si="26"/>
        <v>#DIV/0!</v>
      </c>
      <c r="H62" s="4" t="e">
        <f t="shared" si="26"/>
        <v>#DIV/0!</v>
      </c>
      <c r="I62" s="4" t="e">
        <f t="shared" si="26"/>
        <v>#DIV/0!</v>
      </c>
      <c r="J62" s="4" t="e">
        <f t="shared" si="26"/>
        <v>#DIV/0!</v>
      </c>
      <c r="K62" s="4" t="e">
        <f t="shared" si="26"/>
        <v>#DIV/0!</v>
      </c>
      <c r="L62" s="4" t="e">
        <f t="shared" si="26"/>
        <v>#DIV/0!</v>
      </c>
      <c r="M62" s="4" t="e">
        <f t="shared" si="26"/>
        <v>#DIV/0!</v>
      </c>
      <c r="N62" s="4" t="e">
        <f t="shared" si="26"/>
        <v>#DIV/0!</v>
      </c>
      <c r="O62" s="4" t="e">
        <f t="shared" si="26"/>
        <v>#DIV/0!</v>
      </c>
      <c r="P62" s="4" t="e">
        <f t="shared" si="26"/>
        <v>#DIV/0!</v>
      </c>
      <c r="Q62" s="4" t="e">
        <f t="shared" si="26"/>
        <v>#DIV/0!</v>
      </c>
      <c r="R62" s="4" t="e">
        <f t="shared" si="26"/>
        <v>#DIV/0!</v>
      </c>
      <c r="S62" s="4" t="e">
        <f t="shared" si="26"/>
        <v>#DIV/0!</v>
      </c>
      <c r="T62" s="4" t="e">
        <f t="shared" si="26"/>
        <v>#DIV/0!</v>
      </c>
      <c r="U62" s="4" t="e">
        <f t="shared" si="26"/>
        <v>#DIV/0!</v>
      </c>
      <c r="V62" s="4" t="e">
        <f t="shared" si="26"/>
        <v>#DIV/0!</v>
      </c>
      <c r="W62" s="4" t="e">
        <f t="shared" si="26"/>
        <v>#DIV/0!</v>
      </c>
      <c r="X62" s="4" t="e">
        <f t="shared" si="26"/>
        <v>#DIV/0!</v>
      </c>
      <c r="Y62" s="4" t="e">
        <f t="shared" si="26"/>
        <v>#DIV/0!</v>
      </c>
    </row>
    <row r="64" spans="1:28" x14ac:dyDescent="0.25">
      <c r="A64" t="s">
        <v>42</v>
      </c>
      <c r="B64" s="7">
        <f>WACC!B16</f>
        <v>4.7331000000000005E-2</v>
      </c>
    </row>
    <row r="65" spans="1:25" x14ac:dyDescent="0.25">
      <c r="A65" t="s">
        <v>43</v>
      </c>
      <c r="B65">
        <v>1</v>
      </c>
      <c r="C65" s="1">
        <f>B65*(1+$B$64)</f>
        <v>1.047331</v>
      </c>
      <c r="D65" s="1">
        <f>C65*(1+$B$64)</f>
        <v>1.096902223561</v>
      </c>
      <c r="E65" s="1">
        <f t="shared" ref="E65:Y65" si="27">D65*(1+$B$64)</f>
        <v>1.1488197027043656</v>
      </c>
      <c r="F65" s="1">
        <f t="shared" si="27"/>
        <v>1.2031944880530661</v>
      </c>
      <c r="G65" s="1">
        <f t="shared" si="27"/>
        <v>1.2601428863671058</v>
      </c>
      <c r="H65" s="1">
        <f t="shared" si="27"/>
        <v>1.3197867093217472</v>
      </c>
      <c r="I65" s="1">
        <f t="shared" si="27"/>
        <v>1.382253534060655</v>
      </c>
      <c r="J65" s="1">
        <f t="shared" si="27"/>
        <v>1.4476769760812798</v>
      </c>
      <c r="K65" s="1">
        <f t="shared" si="27"/>
        <v>1.5161969750361828</v>
      </c>
      <c r="L65" s="1">
        <f t="shared" si="27"/>
        <v>1.5879600940616203</v>
      </c>
      <c r="M65" s="1">
        <f t="shared" si="27"/>
        <v>1.663119833273651</v>
      </c>
      <c r="N65" s="1">
        <f t="shared" si="27"/>
        <v>1.7418369581023261</v>
      </c>
      <c r="O65" s="1">
        <f t="shared" si="27"/>
        <v>1.8242798431662672</v>
      </c>
      <c r="P65" s="1">
        <f t="shared" si="27"/>
        <v>1.9106248324231698</v>
      </c>
      <c r="Q65" s="1">
        <f t="shared" si="27"/>
        <v>2.0010566163665908</v>
      </c>
      <c r="R65" s="1">
        <f t="shared" si="27"/>
        <v>2.095768627075838</v>
      </c>
      <c r="S65" s="1">
        <f t="shared" si="27"/>
        <v>2.1949634519639645</v>
      </c>
      <c r="T65" s="1">
        <f t="shared" si="27"/>
        <v>2.2988532671088708</v>
      </c>
      <c r="U65" s="1">
        <f t="shared" si="27"/>
        <v>2.4076602910944009</v>
      </c>
      <c r="V65" s="1">
        <f t="shared" si="27"/>
        <v>2.52161726033219</v>
      </c>
      <c r="W65" s="1">
        <f t="shared" si="27"/>
        <v>2.6409679268809731</v>
      </c>
      <c r="X65" s="1">
        <f t="shared" si="27"/>
        <v>2.7659675798281764</v>
      </c>
      <c r="Y65" s="1">
        <f t="shared" si="27"/>
        <v>2.8968835913490238</v>
      </c>
    </row>
    <row r="67" spans="1:25" x14ac:dyDescent="0.25">
      <c r="A67" t="s">
        <v>44</v>
      </c>
      <c r="B67" t="s">
        <v>24</v>
      </c>
      <c r="C67" s="4">
        <f>C61/C65</f>
        <v>0</v>
      </c>
      <c r="D67" s="4">
        <f t="shared" ref="D67:Y67" si="28">D61/D65</f>
        <v>0</v>
      </c>
      <c r="E67" s="4">
        <f t="shared" si="28"/>
        <v>0</v>
      </c>
      <c r="F67" s="4" t="e">
        <f t="shared" si="28"/>
        <v>#DIV/0!</v>
      </c>
      <c r="G67" s="4" t="e">
        <f t="shared" si="28"/>
        <v>#DIV/0!</v>
      </c>
      <c r="H67" s="4" t="e">
        <f t="shared" si="28"/>
        <v>#DIV/0!</v>
      </c>
      <c r="I67" s="4" t="e">
        <f t="shared" si="28"/>
        <v>#DIV/0!</v>
      </c>
      <c r="J67" s="4" t="e">
        <f t="shared" si="28"/>
        <v>#DIV/0!</v>
      </c>
      <c r="K67" s="4" t="e">
        <f t="shared" si="28"/>
        <v>#DIV/0!</v>
      </c>
      <c r="L67" s="4" t="e">
        <f t="shared" si="28"/>
        <v>#DIV/0!</v>
      </c>
      <c r="M67" s="4" t="e">
        <f t="shared" si="28"/>
        <v>#DIV/0!</v>
      </c>
      <c r="N67" s="4" t="e">
        <f t="shared" si="28"/>
        <v>#DIV/0!</v>
      </c>
      <c r="O67" s="4" t="e">
        <f t="shared" si="28"/>
        <v>#DIV/0!</v>
      </c>
      <c r="P67" s="4" t="e">
        <f t="shared" si="28"/>
        <v>#DIV/0!</v>
      </c>
      <c r="Q67" s="4" t="e">
        <f t="shared" si="28"/>
        <v>#DIV/0!</v>
      </c>
      <c r="R67" s="4" t="e">
        <f t="shared" si="28"/>
        <v>#DIV/0!</v>
      </c>
      <c r="S67" s="4" t="e">
        <f t="shared" si="28"/>
        <v>#DIV/0!</v>
      </c>
      <c r="T67" s="4" t="e">
        <f t="shared" si="28"/>
        <v>#DIV/0!</v>
      </c>
      <c r="U67" s="4" t="e">
        <f t="shared" si="28"/>
        <v>#DIV/0!</v>
      </c>
      <c r="V67" s="4" t="e">
        <f t="shared" si="28"/>
        <v>#DIV/0!</v>
      </c>
      <c r="W67" s="4" t="e">
        <f t="shared" si="28"/>
        <v>#DIV/0!</v>
      </c>
      <c r="X67" s="4" t="e">
        <f t="shared" si="28"/>
        <v>#DIV/0!</v>
      </c>
      <c r="Y67" s="4" t="e">
        <f t="shared" si="28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0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0.1053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0.9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9.6520000000000009E-2</v>
      </c>
    </row>
    <row r="11" spans="1:2" x14ac:dyDescent="0.25">
      <c r="A11" t="s">
        <v>50</v>
      </c>
      <c r="B11" s="7">
        <v>3.5000000000000003E-2</v>
      </c>
    </row>
    <row r="12" spans="1:2" x14ac:dyDescent="0.25">
      <c r="A12" t="s">
        <v>55</v>
      </c>
      <c r="B12" s="2">
        <v>0.25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2.6250000000000002E-2</v>
      </c>
    </row>
    <row r="16" spans="1:2" x14ac:dyDescent="0.25">
      <c r="A16" t="s">
        <v>16</v>
      </c>
      <c r="B16" s="7">
        <f>(B14*B18)+(B9*B19)</f>
        <v>4.7331000000000005E-2</v>
      </c>
    </row>
    <row r="18" spans="1:2" x14ac:dyDescent="0.25">
      <c r="A18" t="s">
        <v>52</v>
      </c>
      <c r="B18" s="2">
        <v>0.7</v>
      </c>
    </row>
    <row r="19" spans="1:2" x14ac:dyDescent="0.25">
      <c r="A19" t="s">
        <v>53</v>
      </c>
      <c r="B19" s="2">
        <f>1-B18</f>
        <v>0.30000000000000004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C20" sqref="C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2021-04-19T08:30:52Z</dcterms:modified>
</cp:coreProperties>
</file>