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2\"/>
    </mc:Choice>
  </mc:AlternateContent>
  <xr:revisionPtr revIDLastSave="1" documentId="11_F1F1BB29FC5B9F630434EB59A0B8B34E46519B0C" xr6:coauthVersionLast="47" xr6:coauthVersionMax="47" xr10:uidLastSave="{8D6E8407-3B85-4385-A0A9-F832EF0D5E5C}"/>
  <bookViews>
    <workbookView xWindow="0" yWindow="0" windowWidth="25128" windowHeight="14100" firstSheet="1" activeTab="1" xr2:uid="{00000000-000D-0000-FFFF-FFFF00000000}"/>
  </bookViews>
  <sheets>
    <sheet name="zadání" sheetId="3" r:id="rId1"/>
    <sheet name="řešené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F46" i="1"/>
  <c r="F45" i="1"/>
  <c r="G45" i="1"/>
  <c r="C32" i="1"/>
  <c r="C31" i="1"/>
  <c r="C12" i="1"/>
  <c r="C9" i="1"/>
  <c r="C10" i="1"/>
  <c r="C7" i="1"/>
  <c r="C13" i="1" l="1"/>
  <c r="C11" i="1"/>
  <c r="C17" i="1"/>
  <c r="B16" i="1"/>
  <c r="B17" i="1"/>
  <c r="C16" i="1"/>
  <c r="G46" i="1"/>
  <c r="C48" i="1" s="1"/>
  <c r="C37" i="1"/>
  <c r="C28" i="1"/>
  <c r="C34" i="1" s="1"/>
  <c r="C33" i="1" l="1"/>
  <c r="C47" i="1"/>
  <c r="C55" i="1" s="1"/>
  <c r="C56" i="1"/>
  <c r="C50" i="1"/>
  <c r="K50" i="1" s="1"/>
  <c r="D32" i="1"/>
  <c r="D34" i="1" l="1"/>
  <c r="C52" i="1"/>
  <c r="K53" i="1" s="1"/>
  <c r="C39" i="1"/>
  <c r="C38" i="1"/>
  <c r="D39" i="1"/>
  <c r="D33" i="1"/>
  <c r="D38" i="1" s="1"/>
</calcChain>
</file>

<file path=xl/sharedStrings.xml><?xml version="1.0" encoding="utf-8"?>
<sst xmlns="http://schemas.openxmlformats.org/spreadsheetml/2006/main" count="176" uniqueCount="63">
  <si>
    <t>Praktické cvičení 1: Zbyněk a hudebka</t>
  </si>
  <si>
    <t>pozorovaný skór</t>
  </si>
  <si>
    <t>X</t>
  </si>
  <si>
    <t>průměr (T-skóry)</t>
  </si>
  <si>
    <t>M</t>
  </si>
  <si>
    <t>směrodatná odchylka (T-skóry)</t>
  </si>
  <si>
    <t>SD</t>
  </si>
  <si>
    <t>reliabilita: vnitřní konzistence</t>
  </si>
  <si>
    <t>alfa</t>
  </si>
  <si>
    <t>šířka intervalu spolehlivosti</t>
  </si>
  <si>
    <t>šířka</t>
  </si>
  <si>
    <t>kvantil</t>
  </si>
  <si>
    <t>kvant.</t>
  </si>
  <si>
    <t>odhad pravého skóre</t>
  </si>
  <si>
    <t>E(T)</t>
  </si>
  <si>
    <t>standardní chyba měření</t>
  </si>
  <si>
    <t>SE</t>
  </si>
  <si>
    <t>šířka intervalu spolehlivosti měření</t>
  </si>
  <si>
    <t>CI</t>
  </si>
  <si>
    <t>standardní chyba predikce</t>
  </si>
  <si>
    <t>šířka intervalu spolehlivosti predikce</t>
  </si>
  <si>
    <t>min</t>
  </si>
  <si>
    <t>max</t>
  </si>
  <si>
    <t>interval spolehlivosti pro měření</t>
  </si>
  <si>
    <t>interval spolehlivosti pro predikci</t>
  </si>
  <si>
    <t>Praktické cvičení 2: Zbyšek a matematika</t>
  </si>
  <si>
    <t>reliabilita: test-retest</t>
  </si>
  <si>
    <t>retest</t>
  </si>
  <si>
    <t>měření</t>
  </si>
  <si>
    <t>predikce</t>
  </si>
  <si>
    <t>standardní chyba</t>
  </si>
  <si>
    <t>spodní hranice CI</t>
  </si>
  <si>
    <t>horní hranice CI</t>
  </si>
  <si>
    <t>převod intervalu spolehlivosti na percentil</t>
  </si>
  <si>
    <t>percentil naměřený</t>
  </si>
  <si>
    <t>spodní hranice CI - percentil</t>
  </si>
  <si>
    <t>horní hranice CI - percentil</t>
  </si>
  <si>
    <t>Praktické cvičení 3: Zbyněk matematika vs. hudba</t>
  </si>
  <si>
    <t>reliabilita</t>
  </si>
  <si>
    <t>z</t>
  </si>
  <si>
    <t>pozorovaný skór - hudba</t>
  </si>
  <si>
    <t>pozorovaný skór - matematika</t>
  </si>
  <si>
    <t>rozdíl ve výkonu</t>
  </si>
  <si>
    <t>dif_z</t>
  </si>
  <si>
    <t>standardní chyba rozdílu</t>
  </si>
  <si>
    <t>SE_dif</t>
  </si>
  <si>
    <t>v z-skórech</t>
  </si>
  <si>
    <t>kritická hodnota</t>
  </si>
  <si>
    <t>krit.</t>
  </si>
  <si>
    <t>p-hodnota rozdílu přesně</t>
  </si>
  <si>
    <t xml:space="preserve">p = </t>
  </si>
  <si>
    <t>Interval spolehlivosti rozdílu</t>
  </si>
  <si>
    <t>Interpretace:</t>
  </si>
  <si>
    <t>Zbyněk dosáhl skóre 40 s 90% intervalem spolehlivosti 28-64 bodů hrubého skóre.</t>
  </si>
  <si>
    <t xml:space="preserve">Pokud se úroveň zbyňkových schopností nezmění, při retestu dosáhne s 90% pravděpodobností skóre ležící mezi 22,5 a 69,5 body hrubého skóre. </t>
  </si>
  <si>
    <t>Zbyněk dosáhl T-skóre 70 s 90% CI 63-73. Pokud by se jeho matematické schopnosti nezměnily, při retestu bychom očekávali výkon s 90% jistotou mezi 56 a 76 T-skóry; pokud Zbyněk dosáhne alespoň T-skóre 76, můžeme konstatovat že se na 10% hladině spolehlivosti zlepšil.</t>
  </si>
  <si>
    <t>je kritická hodnota menší než pozorovaný rozdíl?</t>
  </si>
  <si>
    <t>pokud "pravda", pak je rozdíl "signifikantní"</t>
  </si>
  <si>
    <t>pozn.: to 2x je kvůli oboustrannému testu</t>
  </si>
  <si>
    <t>je rozdíl signifikantní?</t>
  </si>
  <si>
    <t>(oba postupy vedou ke stejnému závěru)</t>
  </si>
  <si>
    <t>Jaký je interval spolehlivosti pro pozorovaný rozdíl?</t>
  </si>
  <si>
    <t>Zbyňkův výkon v matematice (z=2) je na 10% hladině významnosti vyšší než výkon v hudebním nadání (z=1).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</si>
</sst>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4" fillId="0" borderId="0" xfId="0" applyFont="1"/>
    <xf numFmtId="2" fontId="3" fillId="0" borderId="0" xfId="0" applyNumberFormat="1" applyFont="1"/>
    <xf numFmtId="164" fontId="2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0" fontId="5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G58"/>
  <sheetViews>
    <sheetView zoomScaleNormal="100" workbookViewId="0">
      <selection activeCell="B52" sqref="B52"/>
    </sheetView>
  </sheetViews>
  <sheetFormatPr defaultColWidth="8.85546875" defaultRowHeight="14.45"/>
  <cols>
    <col min="1" max="1" width="28.7109375" style="2" customWidth="1"/>
    <col min="2" max="2" width="8.85546875" style="2"/>
    <col min="3" max="3" width="8.28515625" style="2" customWidth="1"/>
    <col min="4" max="4" width="8.5703125" style="2" bestFit="1" customWidth="1"/>
    <col min="5" max="5" width="4.7109375" style="2" bestFit="1" customWidth="1"/>
    <col min="6" max="6" width="7.28515625" style="2" bestFit="1" customWidth="1"/>
    <col min="7" max="7" width="8.7109375" style="2" bestFit="1" customWidth="1"/>
    <col min="8" max="8" width="10" style="2" bestFit="1" customWidth="1"/>
    <col min="9" max="10" width="8.85546875" style="2"/>
    <col min="11" max="11" width="10" style="2" bestFit="1" customWidth="1"/>
    <col min="12" max="16384" width="8.85546875" style="2"/>
  </cols>
  <sheetData>
    <row r="1" spans="1:5">
      <c r="A1" s="1" t="s">
        <v>0</v>
      </c>
    </row>
    <row r="2" spans="1:5">
      <c r="A2" s="2" t="s">
        <v>1</v>
      </c>
      <c r="B2" s="2" t="s">
        <v>2</v>
      </c>
      <c r="C2" s="2">
        <v>40</v>
      </c>
      <c r="E2" s="1"/>
    </row>
    <row r="3" spans="1:5">
      <c r="A3" s="2" t="s">
        <v>3</v>
      </c>
      <c r="B3" s="2" t="s">
        <v>4</v>
      </c>
      <c r="C3" s="2">
        <v>60</v>
      </c>
    </row>
    <row r="4" spans="1:5">
      <c r="A4" s="2" t="s">
        <v>5</v>
      </c>
      <c r="B4" s="2" t="s">
        <v>6</v>
      </c>
      <c r="C4" s="2">
        <v>20</v>
      </c>
    </row>
    <row r="5" spans="1:5">
      <c r="A5" s="2" t="s">
        <v>7</v>
      </c>
      <c r="B5" s="2" t="s">
        <v>8</v>
      </c>
      <c r="C5" s="2">
        <v>0.7</v>
      </c>
    </row>
    <row r="6" spans="1:5">
      <c r="A6" s="2" t="s">
        <v>9</v>
      </c>
      <c r="B6" s="2" t="s">
        <v>10</v>
      </c>
      <c r="C6" s="3"/>
    </row>
    <row r="7" spans="1:5">
      <c r="A7" s="2" t="s">
        <v>11</v>
      </c>
      <c r="B7" s="2" t="s">
        <v>12</v>
      </c>
    </row>
    <row r="9" spans="1:5">
      <c r="A9" s="2" t="s">
        <v>13</v>
      </c>
      <c r="B9" s="2" t="s">
        <v>14</v>
      </c>
    </row>
    <row r="10" spans="1:5">
      <c r="A10" s="2" t="s">
        <v>15</v>
      </c>
      <c r="B10" s="2" t="s">
        <v>16</v>
      </c>
    </row>
    <row r="11" spans="1:5">
      <c r="A11" s="2" t="s">
        <v>17</v>
      </c>
      <c r="B11" s="2" t="s">
        <v>18</v>
      </c>
    </row>
    <row r="12" spans="1:5">
      <c r="A12" s="2" t="s">
        <v>19</v>
      </c>
      <c r="B12" s="2" t="s">
        <v>16</v>
      </c>
    </row>
    <row r="13" spans="1:5">
      <c r="A13" s="2" t="s">
        <v>20</v>
      </c>
      <c r="B13" s="2" t="s">
        <v>18</v>
      </c>
    </row>
    <row r="15" spans="1:5">
      <c r="A15" s="1"/>
      <c r="B15" s="1" t="s">
        <v>21</v>
      </c>
      <c r="C15" s="1" t="s">
        <v>22</v>
      </c>
    </row>
    <row r="16" spans="1:5">
      <c r="A16" s="1" t="s">
        <v>23</v>
      </c>
      <c r="B16" s="1"/>
      <c r="C16" s="1"/>
      <c r="E16" s="4"/>
    </row>
    <row r="17" spans="1:5">
      <c r="A17" s="1" t="s">
        <v>24</v>
      </c>
      <c r="B17" s="1"/>
      <c r="C17" s="1"/>
      <c r="E17" s="4"/>
    </row>
    <row r="21" spans="1:5">
      <c r="A21" s="1" t="s">
        <v>25</v>
      </c>
    </row>
    <row r="22" spans="1:5">
      <c r="A22" s="2" t="s">
        <v>1</v>
      </c>
      <c r="B22" s="2" t="s">
        <v>2</v>
      </c>
      <c r="C22" s="2">
        <v>70</v>
      </c>
    </row>
    <row r="23" spans="1:5">
      <c r="A23" s="2" t="s">
        <v>3</v>
      </c>
      <c r="B23" s="2" t="s">
        <v>4</v>
      </c>
      <c r="C23" s="2">
        <v>50</v>
      </c>
    </row>
    <row r="24" spans="1:5">
      <c r="A24" s="2" t="s">
        <v>5</v>
      </c>
      <c r="B24" s="2" t="s">
        <v>6</v>
      </c>
      <c r="C24" s="2">
        <v>10</v>
      </c>
    </row>
    <row r="25" spans="1:5">
      <c r="A25" s="2" t="s">
        <v>7</v>
      </c>
      <c r="B25" s="2" t="s">
        <v>8</v>
      </c>
      <c r="C25" s="2">
        <v>0.9</v>
      </c>
    </row>
    <row r="26" spans="1:5">
      <c r="A26" s="2" t="s">
        <v>26</v>
      </c>
      <c r="B26" s="2" t="s">
        <v>27</v>
      </c>
      <c r="C26" s="2">
        <v>0.8</v>
      </c>
    </row>
    <row r="27" spans="1:5">
      <c r="A27" s="2" t="s">
        <v>9</v>
      </c>
      <c r="B27" s="2" t="s">
        <v>10</v>
      </c>
      <c r="C27" s="3"/>
    </row>
    <row r="28" spans="1:5">
      <c r="A28" s="2" t="s">
        <v>11</v>
      </c>
      <c r="B28" s="2" t="s">
        <v>12</v>
      </c>
    </row>
    <row r="30" spans="1:5">
      <c r="C30" s="1" t="s">
        <v>28</v>
      </c>
      <c r="D30" s="1" t="s">
        <v>29</v>
      </c>
    </row>
    <row r="31" spans="1:5">
      <c r="A31" s="2" t="s">
        <v>30</v>
      </c>
      <c r="B31" s="2" t="s">
        <v>16</v>
      </c>
      <c r="C31" s="5"/>
      <c r="D31" s="5"/>
    </row>
    <row r="32" spans="1:5">
      <c r="A32" s="2" t="s">
        <v>13</v>
      </c>
      <c r="B32" s="2" t="s">
        <v>14</v>
      </c>
    </row>
    <row r="33" spans="1:7">
      <c r="A33" s="1" t="s">
        <v>31</v>
      </c>
      <c r="B33" s="1" t="s">
        <v>21</v>
      </c>
      <c r="C33" s="6"/>
      <c r="D33" s="6"/>
      <c r="G33" s="4"/>
    </row>
    <row r="34" spans="1:7">
      <c r="A34" s="1" t="s">
        <v>32</v>
      </c>
      <c r="B34" s="1" t="s">
        <v>22</v>
      </c>
      <c r="C34" s="6"/>
      <c r="D34" s="6"/>
    </row>
    <row r="36" spans="1:7">
      <c r="A36" s="1" t="s">
        <v>33</v>
      </c>
    </row>
    <row r="37" spans="1:7">
      <c r="A37" s="2" t="s">
        <v>34</v>
      </c>
      <c r="B37" s="2" t="s">
        <v>2</v>
      </c>
      <c r="C37" s="7"/>
      <c r="D37" s="7"/>
    </row>
    <row r="38" spans="1:7">
      <c r="A38" s="2" t="s">
        <v>35</v>
      </c>
      <c r="B38" s="2" t="s">
        <v>21</v>
      </c>
      <c r="C38" s="7"/>
      <c r="D38" s="7"/>
    </row>
    <row r="39" spans="1:7">
      <c r="A39" s="2" t="s">
        <v>36</v>
      </c>
      <c r="B39" s="2" t="s">
        <v>22</v>
      </c>
      <c r="C39" s="7"/>
      <c r="D39" s="7"/>
    </row>
    <row r="43" spans="1:7">
      <c r="A43" s="1" t="s">
        <v>37</v>
      </c>
    </row>
    <row r="44" spans="1:7">
      <c r="B44" s="2" t="s">
        <v>4</v>
      </c>
      <c r="C44" s="2" t="s">
        <v>6</v>
      </c>
      <c r="D44" s="2" t="s">
        <v>38</v>
      </c>
      <c r="E44" s="2" t="s">
        <v>2</v>
      </c>
      <c r="F44" s="2" t="s">
        <v>39</v>
      </c>
      <c r="G44" s="2" t="s">
        <v>16</v>
      </c>
    </row>
    <row r="45" spans="1:7">
      <c r="A45" s="2" t="s">
        <v>40</v>
      </c>
      <c r="B45" s="2">
        <v>50</v>
      </c>
      <c r="C45" s="2">
        <v>20</v>
      </c>
      <c r="D45" s="2">
        <v>0.8</v>
      </c>
      <c r="E45" s="2">
        <v>70</v>
      </c>
    </row>
    <row r="46" spans="1:7">
      <c r="A46" s="2" t="s">
        <v>41</v>
      </c>
      <c r="B46" s="2">
        <v>45</v>
      </c>
      <c r="C46" s="2">
        <v>15</v>
      </c>
      <c r="D46" s="2">
        <v>0.9</v>
      </c>
      <c r="E46" s="2">
        <v>75</v>
      </c>
    </row>
    <row r="47" spans="1:7">
      <c r="A47" s="1" t="s">
        <v>42</v>
      </c>
      <c r="B47" s="1" t="s">
        <v>43</v>
      </c>
      <c r="C47" s="1"/>
    </row>
    <row r="48" spans="1:7">
      <c r="A48" s="1" t="s">
        <v>44</v>
      </c>
      <c r="B48" s="1" t="s">
        <v>45</v>
      </c>
      <c r="C48" s="1"/>
      <c r="F48" s="2" t="s">
        <v>46</v>
      </c>
    </row>
    <row r="50" spans="1:5">
      <c r="A50" s="2" t="s">
        <v>47</v>
      </c>
      <c r="B50" s="2" t="s">
        <v>48</v>
      </c>
    </row>
    <row r="52" spans="1:5">
      <c r="A52" s="2" t="s">
        <v>49</v>
      </c>
      <c r="B52" s="2" t="s">
        <v>50</v>
      </c>
    </row>
    <row r="54" spans="1:5">
      <c r="A54" s="2" t="s">
        <v>51</v>
      </c>
    </row>
    <row r="55" spans="1:5">
      <c r="A55" s="2" t="s">
        <v>31</v>
      </c>
      <c r="B55" s="2" t="s">
        <v>21</v>
      </c>
      <c r="C55" s="8"/>
    </row>
    <row r="56" spans="1:5">
      <c r="A56" s="2" t="s">
        <v>32</v>
      </c>
      <c r="B56" s="2" t="s">
        <v>22</v>
      </c>
      <c r="C56" s="8"/>
      <c r="E56" s="9"/>
    </row>
    <row r="58" spans="1:5">
      <c r="A58" s="2" t="s">
        <v>52</v>
      </c>
      <c r="B58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L58"/>
  <sheetViews>
    <sheetView tabSelected="1" topLeftCell="A15" zoomScaleNormal="100" workbookViewId="0">
      <selection activeCell="C32" sqref="C32"/>
    </sheetView>
  </sheetViews>
  <sheetFormatPr defaultColWidth="8.85546875" defaultRowHeight="14.45"/>
  <cols>
    <col min="1" max="1" width="28.7109375" style="2" customWidth="1"/>
    <col min="2" max="2" width="8.85546875" style="2"/>
    <col min="3" max="3" width="8.28515625" style="2" customWidth="1"/>
    <col min="4" max="4" width="8.5703125" style="2" bestFit="1" customWidth="1"/>
    <col min="5" max="5" width="4.7109375" style="2" bestFit="1" customWidth="1"/>
    <col min="6" max="6" width="7.28515625" style="2" bestFit="1" customWidth="1"/>
    <col min="7" max="7" width="8.7109375" style="2" bestFit="1" customWidth="1"/>
    <col min="8" max="8" width="10" style="2" bestFit="1" customWidth="1"/>
    <col min="9" max="10" width="8.85546875" style="2"/>
    <col min="11" max="11" width="10" style="2" bestFit="1" customWidth="1"/>
    <col min="12" max="16384" width="8.85546875" style="2"/>
  </cols>
  <sheetData>
    <row r="1" spans="1:5">
      <c r="A1" s="1" t="s">
        <v>0</v>
      </c>
    </row>
    <row r="2" spans="1:5">
      <c r="A2" s="2" t="s">
        <v>1</v>
      </c>
      <c r="B2" s="2" t="s">
        <v>2</v>
      </c>
      <c r="C2" s="2">
        <v>40</v>
      </c>
      <c r="E2" s="1"/>
    </row>
    <row r="3" spans="1:5">
      <c r="A3" s="2" t="s">
        <v>3</v>
      </c>
      <c r="B3" s="2" t="s">
        <v>4</v>
      </c>
      <c r="C3" s="2">
        <v>60</v>
      </c>
    </row>
    <row r="4" spans="1:5">
      <c r="A4" s="2" t="s">
        <v>5</v>
      </c>
      <c r="B4" s="2" t="s">
        <v>6</v>
      </c>
      <c r="C4" s="2">
        <v>20</v>
      </c>
    </row>
    <row r="5" spans="1:5">
      <c r="A5" s="2" t="s">
        <v>7</v>
      </c>
      <c r="B5" s="2" t="s">
        <v>8</v>
      </c>
      <c r="C5" s="2">
        <v>0.7</v>
      </c>
    </row>
    <row r="6" spans="1:5">
      <c r="A6" s="2" t="s">
        <v>9</v>
      </c>
      <c r="B6" s="2" t="s">
        <v>10</v>
      </c>
      <c r="C6" s="3">
        <v>0.9</v>
      </c>
    </row>
    <row r="7" spans="1:5">
      <c r="A7" s="2" t="s">
        <v>11</v>
      </c>
      <c r="B7" s="2" t="s">
        <v>12</v>
      </c>
      <c r="C7" s="2">
        <f>_xlfn.NORM.S.INV(1-(1-C6)/2)</f>
        <v>1.6448536269514715</v>
      </c>
    </row>
    <row r="9" spans="1:5">
      <c r="A9" s="2" t="s">
        <v>13</v>
      </c>
      <c r="B9" s="2" t="s">
        <v>14</v>
      </c>
      <c r="C9" s="2">
        <f>C5*C2+(1-C5)*C3</f>
        <v>46</v>
      </c>
    </row>
    <row r="10" spans="1:5">
      <c r="A10" s="2" t="s">
        <v>15</v>
      </c>
      <c r="B10" s="2" t="s">
        <v>16</v>
      </c>
      <c r="C10" s="2">
        <f>C4*SQRT(1-C5)</f>
        <v>10.954451150103324</v>
      </c>
    </row>
    <row r="11" spans="1:5">
      <c r="A11" s="2" t="s">
        <v>17</v>
      </c>
      <c r="B11" s="2" t="s">
        <v>18</v>
      </c>
      <c r="C11" s="2">
        <f>C7*C10</f>
        <v>18.01846870551017</v>
      </c>
    </row>
    <row r="12" spans="1:5">
      <c r="A12" s="2" t="s">
        <v>19</v>
      </c>
      <c r="B12" s="2" t="s">
        <v>16</v>
      </c>
      <c r="C12" s="2">
        <f>C4*SQRT(1-C5^2)</f>
        <v>14.282856857085699</v>
      </c>
    </row>
    <row r="13" spans="1:5">
      <c r="A13" s="2" t="s">
        <v>20</v>
      </c>
      <c r="B13" s="2" t="s">
        <v>18</v>
      </c>
      <c r="C13" s="2">
        <f>C7*C12</f>
        <v>23.493208904606107</v>
      </c>
    </row>
    <row r="15" spans="1:5">
      <c r="A15" s="1"/>
      <c r="B15" s="1" t="s">
        <v>21</v>
      </c>
      <c r="C15" s="1" t="s">
        <v>22</v>
      </c>
    </row>
    <row r="16" spans="1:5">
      <c r="A16" s="1" t="s">
        <v>23</v>
      </c>
      <c r="B16" s="1">
        <f>$C$9-$C$11</f>
        <v>27.98153129448983</v>
      </c>
      <c r="C16" s="1">
        <f>$C$9+$C$11</f>
        <v>64.018468705510173</v>
      </c>
      <c r="E16" s="4" t="s">
        <v>53</v>
      </c>
    </row>
    <row r="17" spans="1:5">
      <c r="A17" s="1" t="s">
        <v>24</v>
      </c>
      <c r="B17" s="1">
        <f>$C$9-$C$13</f>
        <v>22.506791095393893</v>
      </c>
      <c r="C17" s="1">
        <f>$C$9+$C$13</f>
        <v>69.493208904606107</v>
      </c>
      <c r="E17" s="4" t="s">
        <v>54</v>
      </c>
    </row>
    <row r="21" spans="1:5">
      <c r="A21" s="1" t="s">
        <v>25</v>
      </c>
    </row>
    <row r="22" spans="1:5">
      <c r="A22" s="2" t="s">
        <v>1</v>
      </c>
      <c r="B22" s="2" t="s">
        <v>2</v>
      </c>
      <c r="C22" s="2">
        <v>70</v>
      </c>
    </row>
    <row r="23" spans="1:5">
      <c r="A23" s="2" t="s">
        <v>3</v>
      </c>
      <c r="B23" s="2" t="s">
        <v>4</v>
      </c>
      <c r="C23" s="2">
        <v>50</v>
      </c>
    </row>
    <row r="24" spans="1:5">
      <c r="A24" s="2" t="s">
        <v>5</v>
      </c>
      <c r="B24" s="2" t="s">
        <v>6</v>
      </c>
      <c r="C24" s="2">
        <v>10</v>
      </c>
    </row>
    <row r="25" spans="1:5">
      <c r="A25" s="2" t="s">
        <v>7</v>
      </c>
      <c r="B25" s="2" t="s">
        <v>8</v>
      </c>
      <c r="C25" s="2">
        <v>0.9</v>
      </c>
    </row>
    <row r="26" spans="1:5">
      <c r="A26" s="2" t="s">
        <v>26</v>
      </c>
      <c r="B26" s="2" t="s">
        <v>27</v>
      </c>
      <c r="C26" s="2">
        <v>0.8</v>
      </c>
    </row>
    <row r="27" spans="1:5">
      <c r="A27" s="2" t="s">
        <v>9</v>
      </c>
      <c r="B27" s="2" t="s">
        <v>10</v>
      </c>
      <c r="C27" s="3">
        <v>0.9</v>
      </c>
    </row>
    <row r="28" spans="1:5">
      <c r="A28" s="2" t="s">
        <v>11</v>
      </c>
      <c r="B28" s="2" t="s">
        <v>12</v>
      </c>
      <c r="C28" s="2">
        <f>_xlfn.NORM.S.INV(1-(1-C27)/2)</f>
        <v>1.6448536269514715</v>
      </c>
    </row>
    <row r="30" spans="1:5">
      <c r="C30" s="1" t="s">
        <v>28</v>
      </c>
      <c r="D30" s="1" t="s">
        <v>29</v>
      </c>
    </row>
    <row r="31" spans="1:5">
      <c r="A31" s="2" t="s">
        <v>30</v>
      </c>
      <c r="B31" s="2" t="s">
        <v>16</v>
      </c>
      <c r="C31" s="5">
        <f>C24*SQRT(1-C25)</f>
        <v>3.1622776601683791</v>
      </c>
      <c r="D31" s="5">
        <f>C24*SQRT(1-C26*C26)</f>
        <v>5.9999999999999982</v>
      </c>
    </row>
    <row r="32" spans="1:5">
      <c r="A32" s="2" t="s">
        <v>13</v>
      </c>
      <c r="B32" s="2" t="s">
        <v>14</v>
      </c>
      <c r="C32" s="2">
        <f>C22*C25+(1-C25)*C23</f>
        <v>68</v>
      </c>
      <c r="D32" s="2">
        <f>C22*C26+(1-C26)*C23</f>
        <v>66</v>
      </c>
    </row>
    <row r="33" spans="1:7">
      <c r="A33" s="1" t="s">
        <v>31</v>
      </c>
      <c r="B33" s="1" t="s">
        <v>21</v>
      </c>
      <c r="C33" s="6">
        <f>C32-$C$28*C31</f>
        <v>62.798516121244432</v>
      </c>
      <c r="D33" s="6">
        <f>D32-$C$28*D31</f>
        <v>56.130878238291174</v>
      </c>
      <c r="G33" s="4" t="s">
        <v>55</v>
      </c>
    </row>
    <row r="34" spans="1:7">
      <c r="A34" s="1" t="s">
        <v>32</v>
      </c>
      <c r="B34" s="1" t="s">
        <v>22</v>
      </c>
      <c r="C34" s="6">
        <f>C32+$C$28*C31</f>
        <v>73.201483878755568</v>
      </c>
      <c r="D34" s="6">
        <f>D32+$C$28*D31</f>
        <v>75.869121761708826</v>
      </c>
    </row>
    <row r="36" spans="1:7">
      <c r="A36" s="1" t="s">
        <v>33</v>
      </c>
    </row>
    <row r="37" spans="1:7">
      <c r="A37" s="2" t="s">
        <v>34</v>
      </c>
      <c r="B37" s="2" t="s">
        <v>2</v>
      </c>
      <c r="C37" s="7">
        <f>_xlfn.NORM.DIST(C22,$C$23,$C$24,TRUE)*100</f>
        <v>97.724986805182084</v>
      </c>
      <c r="D37" s="7"/>
    </row>
    <row r="38" spans="1:7">
      <c r="A38" s="2" t="s">
        <v>35</v>
      </c>
      <c r="B38" s="2" t="s">
        <v>21</v>
      </c>
      <c r="C38" s="7">
        <f>_xlfn.NORM.DIST(C33,$C$23,$C$24,TRUE)*100</f>
        <v>89.970133594082697</v>
      </c>
      <c r="D38" s="7">
        <f>_xlfn.NORM.DIST(D33,$C$23,$C$24,TRUE)*100</f>
        <v>73.009086458506815</v>
      </c>
    </row>
    <row r="39" spans="1:7">
      <c r="A39" s="2" t="s">
        <v>36</v>
      </c>
      <c r="B39" s="2" t="s">
        <v>22</v>
      </c>
      <c r="C39" s="7">
        <f>_xlfn.NORM.DIST(C34,$C$23,$C$24,TRUE)*100</f>
        <v>98.983357425051196</v>
      </c>
      <c r="D39" s="7">
        <f>_xlfn.NORM.DIST(D34,$C$23,$C$24,TRUE)*100</f>
        <v>99.515798643769187</v>
      </c>
    </row>
    <row r="43" spans="1:7">
      <c r="A43" s="1" t="s">
        <v>37</v>
      </c>
    </row>
    <row r="44" spans="1:7">
      <c r="B44" s="2" t="s">
        <v>4</v>
      </c>
      <c r="C44" s="2" t="s">
        <v>6</v>
      </c>
      <c r="D44" s="2" t="s">
        <v>38</v>
      </c>
      <c r="E44" s="2" t="s">
        <v>2</v>
      </c>
      <c r="F44" s="2" t="s">
        <v>39</v>
      </c>
      <c r="G44" s="2" t="s">
        <v>16</v>
      </c>
    </row>
    <row r="45" spans="1:7">
      <c r="A45" s="2" t="s">
        <v>40</v>
      </c>
      <c r="B45" s="2">
        <v>50</v>
      </c>
      <c r="C45" s="2">
        <v>20</v>
      </c>
      <c r="D45" s="2">
        <v>0.8</v>
      </c>
      <c r="E45" s="2">
        <v>70</v>
      </c>
      <c r="F45" s="2">
        <f>(E45-B45)/C45</f>
        <v>1</v>
      </c>
      <c r="G45" s="2">
        <f>SQRT(1-D45)</f>
        <v>0.44721359549995787</v>
      </c>
    </row>
    <row r="46" spans="1:7">
      <c r="A46" s="2" t="s">
        <v>41</v>
      </c>
      <c r="B46" s="2">
        <v>45</v>
      </c>
      <c r="C46" s="2">
        <v>15</v>
      </c>
      <c r="D46" s="2">
        <v>0.9</v>
      </c>
      <c r="E46" s="2">
        <v>75</v>
      </c>
      <c r="F46" s="2">
        <f>(E46-B46)/C46</f>
        <v>2</v>
      </c>
      <c r="G46" s="2">
        <f>SQRT(1-D46)</f>
        <v>0.31622776601683789</v>
      </c>
    </row>
    <row r="47" spans="1:7">
      <c r="A47" s="1" t="s">
        <v>42</v>
      </c>
      <c r="B47" s="1" t="s">
        <v>43</v>
      </c>
      <c r="C47" s="1">
        <f>F46-F45</f>
        <v>1</v>
      </c>
    </row>
    <row r="48" spans="1:7">
      <c r="A48" s="1" t="s">
        <v>44</v>
      </c>
      <c r="B48" s="1" t="s">
        <v>45</v>
      </c>
      <c r="C48" s="1">
        <f>SQRT(G45^2+G46^2)</f>
        <v>0.54772255750516596</v>
      </c>
      <c r="F48" s="2" t="s">
        <v>46</v>
      </c>
    </row>
    <row r="50" spans="1:12">
      <c r="A50" s="2" t="s">
        <v>47</v>
      </c>
      <c r="B50" s="2" t="s">
        <v>48</v>
      </c>
      <c r="C50" s="2">
        <f>C28*C48</f>
        <v>0.90092343527550811</v>
      </c>
      <c r="E50" s="2" t="s">
        <v>56</v>
      </c>
      <c r="K50" s="2" t="b">
        <f>C50&lt;C47</f>
        <v>1</v>
      </c>
    </row>
    <row r="51" spans="1:12">
      <c r="F51" s="2" t="s">
        <v>57</v>
      </c>
    </row>
    <row r="52" spans="1:12">
      <c r="A52" s="2" t="s">
        <v>49</v>
      </c>
      <c r="B52" s="2" t="s">
        <v>50</v>
      </c>
      <c r="C52" s="2">
        <f>(1-_xlfn.NORM.DIST(C47,0,C48,TRUE))*2</f>
        <v>6.7889154861829004E-2</v>
      </c>
      <c r="E52" s="2" t="s">
        <v>58</v>
      </c>
    </row>
    <row r="53" spans="1:12">
      <c r="F53" s="2" t="s">
        <v>59</v>
      </c>
      <c r="K53" s="2" t="b">
        <f>1-C27&gt;C52</f>
        <v>1</v>
      </c>
      <c r="L53" s="2" t="s">
        <v>60</v>
      </c>
    </row>
    <row r="54" spans="1:12">
      <c r="A54" s="2" t="s">
        <v>51</v>
      </c>
    </row>
    <row r="55" spans="1:12">
      <c r="A55" s="2" t="s">
        <v>31</v>
      </c>
      <c r="B55" s="2" t="s">
        <v>21</v>
      </c>
      <c r="C55" s="8">
        <f>$C$47-C28*$C$48</f>
        <v>9.9076564724491889E-2</v>
      </c>
      <c r="E55" s="2" t="s">
        <v>61</v>
      </c>
    </row>
    <row r="56" spans="1:12">
      <c r="A56" s="2" t="s">
        <v>32</v>
      </c>
      <c r="B56" s="2" t="s">
        <v>22</v>
      </c>
      <c r="C56" s="8">
        <f>$C$47+C28*$C$48</f>
        <v>1.9009234352755082</v>
      </c>
      <c r="E56" s="9"/>
    </row>
    <row r="58" spans="1:12">
      <c r="A58" s="2" t="s">
        <v>52</v>
      </c>
      <c r="B58" s="4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8" ma:contentTypeDescription="Vytvoří nový dokument" ma:contentTypeScope="" ma:versionID="e185fc6dc14876a748ff92d8cfcf2a97">
  <xsd:schema xmlns:xsd="http://www.w3.org/2001/XMLSchema" xmlns:xs="http://www.w3.org/2001/XMLSchema" xmlns:p="http://schemas.microsoft.com/office/2006/metadata/properties" xmlns:ns2="6a27e178-def8-484b-934a-945baf0d8503" targetNamespace="http://schemas.microsoft.com/office/2006/metadata/properties" ma:root="true" ma:fieldsID="42d8aaf227bb03239bf38047f71232b5" ns2:_="">
    <xsd:import namespace="6a27e178-def8-484b-934a-945baf0d8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DA9BC-A897-47A3-A31B-6A622E139634}"/>
</file>

<file path=customXml/itemProps2.xml><?xml version="1.0" encoding="utf-8"?>
<ds:datastoreItem xmlns:ds="http://schemas.openxmlformats.org/officeDocument/2006/customXml" ds:itemID="{7207AC70-6A70-4904-A3AB-D9324BC99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Masarykova univerzita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Ježek</dc:creator>
  <cp:keywords/>
  <dc:description/>
  <cp:lastModifiedBy>Petra Hubatková</cp:lastModifiedBy>
  <cp:revision/>
  <dcterms:created xsi:type="dcterms:W3CDTF">2019-03-04T12:00:43Z</dcterms:created>
  <dcterms:modified xsi:type="dcterms:W3CDTF">2023-03-05T13:47:29Z</dcterms:modified>
  <cp:category/>
  <cp:contentStatus/>
</cp:coreProperties>
</file>