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vicerozmerna analyza dat2015\logistická regrese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<sst xmlns="http://schemas.openxmlformats.org/spreadsheetml/2006/main" count="27" uniqueCount="27">
  <si>
    <t>Variables in the Equation</t>
  </si>
  <si>
    <t>B</t>
  </si>
  <si>
    <t>S.E.</t>
  </si>
  <si>
    <t>Wald</t>
  </si>
  <si>
    <t>df</t>
  </si>
  <si>
    <t>Sig.</t>
  </si>
  <si>
    <t>Exp(B)</t>
  </si>
  <si>
    <t>Step 1a</t>
  </si>
  <si>
    <t>V3</t>
  </si>
  <si>
    <t>Constant</t>
  </si>
  <si>
    <t>a. Variable(s) entered on step 1: V3.</t>
  </si>
  <si>
    <t>19cm</t>
  </si>
  <si>
    <t>20cm</t>
  </si>
  <si>
    <t>21cm</t>
  </si>
  <si>
    <t>22cm</t>
  </si>
  <si>
    <t>23cm</t>
  </si>
  <si>
    <t>24cm</t>
  </si>
  <si>
    <t>25cm</t>
  </si>
  <si>
    <t>26cm</t>
  </si>
  <si>
    <t>27cm</t>
  </si>
  <si>
    <t>28cm</t>
  </si>
  <si>
    <t>29cm</t>
  </si>
  <si>
    <t>30cm</t>
  </si>
  <si>
    <t>31cm</t>
  </si>
  <si>
    <t>32cm</t>
  </si>
  <si>
    <t>33cm</t>
  </si>
  <si>
    <t>34cm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</si>
</sst>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logit</a:t>
            </a:r>
          </a:p>
        </c:rich>
      </c:tx>
      <c:layout>
        <c:manualLayout>
          <c:xMode val="edge"/>
          <c:yMode val="edge"/>
          <c:x val="0.3961456692913385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List1!$L$9:$L$24</c:f>
              <c:numCache>
                <c:formatCode>General</c:formatCode>
                <c:ptCount val="16"/>
                <c:pt idx="0">
                  <c:v>-2.9080000000000013</c:v>
                </c:pt>
                <c:pt idx="1">
                  <c:v>-2.4110000000000014</c:v>
                </c:pt>
                <c:pt idx="2">
                  <c:v>-1.9140000000000015</c:v>
                </c:pt>
                <c:pt idx="3">
                  <c:v>-1.4170000000000016</c:v>
                </c:pt>
                <c:pt idx="4">
                  <c:v>-0.92000000000000171</c:v>
                </c:pt>
                <c:pt idx="5">
                  <c:v>-0.42300000000000004</c:v>
                </c:pt>
                <c:pt idx="6">
                  <c:v>7.3999999999999844E-2</c:v>
                </c:pt>
                <c:pt idx="7">
                  <c:v>0.57099999999999973</c:v>
                </c:pt>
                <c:pt idx="8">
                  <c:v>1.0679999999999996</c:v>
                </c:pt>
                <c:pt idx="9">
                  <c:v>1.5649999999999995</c:v>
                </c:pt>
                <c:pt idx="10">
                  <c:v>2.0619999999999994</c:v>
                </c:pt>
                <c:pt idx="11">
                  <c:v>2.5589999999999993</c:v>
                </c:pt>
                <c:pt idx="12">
                  <c:v>3.0559999999999992</c:v>
                </c:pt>
                <c:pt idx="13">
                  <c:v>3.552999999999999</c:v>
                </c:pt>
                <c:pt idx="14">
                  <c:v>4.0499999999999989</c:v>
                </c:pt>
                <c:pt idx="15">
                  <c:v>4.5469999999999988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F-4F84-8DDC-E32FC4F4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753032"/>
        <c:axId val="277299744"/>
      </c:lineChart>
      <c:catAx>
        <c:axId val="27075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7299744"/>
        <c:crosses val="autoZero"/>
        <c:auto val="1"/>
        <c:lblAlgn val="ctr"/>
        <c:lblOffset val="100"/>
        <c:noMultiLvlLbl val="0"/>
      </c:catAx>
      <c:valAx>
        <c:axId val="2772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075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šan</a:t>
            </a:r>
            <a:r>
              <a:rPr lang="cs-CZ"/>
              <a:t>ce (odds)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List1!$M$9:$M$24</c:f>
              <c:numCache>
                <c:formatCode>General</c:formatCode>
                <c:ptCount val="16"/>
                <c:pt idx="0">
                  <c:v>5.4584790353058556E-2</c:v>
                </c:pt>
                <c:pt idx="1">
                  <c:v>8.972552417035709E-2</c:v>
                </c:pt>
                <c:pt idx="2">
                  <c:v>0.14748924811422728</c:v>
                </c:pt>
                <c:pt idx="3">
                  <c:v>0.24244024774933257</c:v>
                </c:pt>
                <c:pt idx="4">
                  <c:v>0.39851904108451347</c:v>
                </c:pt>
                <c:pt idx="5">
                  <c:v>0.65507863311180625</c:v>
                </c:pt>
                <c:pt idx="6">
                  <c:v>1.0768068054962197</c:v>
                </c:pt>
                <c:pt idx="7">
                  <c:v>1.7700362029134791</c:v>
                </c:pt>
                <c:pt idx="8">
                  <c:v>2.9095545678508117</c:v>
                </c:pt>
                <c:pt idx="9">
                  <c:v>4.7826749358952663</c:v>
                </c:pt>
                <c:pt idx="10">
                  <c:v>7.8616774523452273</c:v>
                </c:pt>
                <c:pt idx="11">
                  <c:v>12.922887963980751</c:v>
                </c:pt>
                <c:pt idx="12">
                  <c:v>21.242417326569441</c:v>
                </c:pt>
                <c:pt idx="13">
                  <c:v>34.917914256770985</c:v>
                </c:pt>
                <c:pt idx="14">
                  <c:v>57.397457045446139</c:v>
                </c:pt>
                <c:pt idx="15">
                  <c:v>94.34893651028996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0-44FC-8285-8C794FF5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357208"/>
        <c:axId val="275357536"/>
      </c:lineChart>
      <c:catAx>
        <c:axId val="27535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357536"/>
        <c:crosses val="autoZero"/>
        <c:auto val="1"/>
        <c:lblAlgn val="ctr"/>
        <c:lblOffset val="100"/>
        <c:noMultiLvlLbl val="0"/>
      </c:catAx>
      <c:valAx>
        <c:axId val="2753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535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pravděpodobnosti</a:t>
            </a:r>
            <a:r>
              <a:rPr lang="cs-CZ" baseline="0"/>
              <a:t> (probabilities)</a:t>
            </a:r>
            <a:endParaRPr lang="cs-CZ"/>
          </a:p>
        </c:rich>
      </c:tx>
      <c:layout>
        <c:manualLayout>
          <c:xMode val="edge"/>
          <c:yMode val="edge"/>
          <c:x val="0.360034558180227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List1!$K$9:$K$24</c:f>
              <c:strCache>
                <c:ptCount val="16"/>
                <c:pt idx="0">
                  <c:v>19cm</c:v>
                </c:pt>
                <c:pt idx="1">
                  <c:v>20cm</c:v>
                </c:pt>
                <c:pt idx="2">
                  <c:v>21cm</c:v>
                </c:pt>
                <c:pt idx="3">
                  <c:v>22cm</c:v>
                </c:pt>
                <c:pt idx="4">
                  <c:v>23cm</c:v>
                </c:pt>
                <c:pt idx="5">
                  <c:v>24cm</c:v>
                </c:pt>
                <c:pt idx="6">
                  <c:v>25cm</c:v>
                </c:pt>
                <c:pt idx="7">
                  <c:v>26cm</c:v>
                </c:pt>
                <c:pt idx="8">
                  <c:v>27cm</c:v>
                </c:pt>
                <c:pt idx="9">
                  <c:v>28cm</c:v>
                </c:pt>
                <c:pt idx="10">
                  <c:v>29cm</c:v>
                </c:pt>
                <c:pt idx="11">
                  <c:v>30cm</c:v>
                </c:pt>
                <c:pt idx="12">
                  <c:v>31cm</c:v>
                </c:pt>
                <c:pt idx="13">
                  <c:v>32cm</c:v>
                </c:pt>
                <c:pt idx="14">
                  <c:v>33cm</c:v>
                </c:pt>
                <c:pt idx="15">
                  <c:v>34cm</c:v>
                </c:pt>
              </c:strCache>
            </c:strRef>
          </c:cat>
          <c:val>
            <c:numRef>
              <c:f>List1!$N$9:$N$24</c:f>
              <c:numCache>
                <c:formatCode>General</c:formatCode>
                <c:ptCount val="16"/>
                <c:pt idx="0">
                  <c:v>5.1759508436286496E-2</c:v>
                </c:pt>
                <c:pt idx="1">
                  <c:v>8.2337728336379007E-2</c:v>
                </c:pt>
                <c:pt idx="2">
                  <c:v>0.12853213950074885</c:v>
                </c:pt>
                <c:pt idx="3">
                  <c:v>0.19513231979446136</c:v>
                </c:pt>
                <c:pt idx="4">
                  <c:v>0.28495789429900992</c:v>
                </c:pt>
                <c:pt idx="5">
                  <c:v>0.39579909981688072</c:v>
                </c:pt>
                <c:pt idx="6">
                  <c:v>0.51849156245370354</c:v>
                </c:pt>
                <c:pt idx="7">
                  <c:v>0.63899388789640499</c:v>
                </c:pt>
                <c:pt idx="8">
                  <c:v>0.74421638510350119</c:v>
                </c:pt>
                <c:pt idx="9">
                  <c:v>0.82706965010386124</c:v>
                </c:pt>
                <c:pt idx="10">
                  <c:v>0.88715454772782876</c:v>
                </c:pt>
                <c:pt idx="11">
                  <c:v>0.9281758208076476</c:v>
                </c:pt>
                <c:pt idx="12">
                  <c:v>0.95504085795542282</c:v>
                </c:pt>
                <c:pt idx="13">
                  <c:v>0.97215873970712297</c:v>
                </c:pt>
                <c:pt idx="14">
                  <c:v>0.98287596668427224</c:v>
                </c:pt>
                <c:pt idx="15">
                  <c:v>0.98951220604445778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9-404F-BC6A-94C253510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673624"/>
        <c:axId val="272676576"/>
      </c:lineChart>
      <c:catAx>
        <c:axId val="27267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676576"/>
        <c:crosses val="autoZero"/>
        <c:auto val="1"/>
        <c:lblAlgn val="ctr"/>
        <c:lblOffset val="100"/>
        <c:noMultiLvlLbl val="0"/>
      </c:catAx>
      <c:valAx>
        <c:axId val="2726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67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161925</xdr:rowOff>
    </xdr:from>
    <xdr:to>
      <xdr:col>7</xdr:col>
      <xdr:colOff>447675</xdr:colOff>
      <xdr:row>15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15</xdr:row>
      <xdr:rowOff>95250</xdr:rowOff>
    </xdr:from>
    <xdr:to>
      <xdr:col>7</xdr:col>
      <xdr:colOff>428625</xdr:colOff>
      <xdr:row>29</xdr:row>
      <xdr:rowOff>171450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30</xdr:row>
      <xdr:rowOff>47625</xdr:rowOff>
    </xdr:from>
    <xdr:to>
      <xdr:col>7</xdr:col>
      <xdr:colOff>409575</xdr:colOff>
      <xdr:row>44</xdr:row>
      <xdr:rowOff>123825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:R24"/>
  <sheetViews>
    <sheetView tabSelected="1" workbookViewId="0">
      <selection activeCell="R25" sqref="R25"/>
    </sheetView>
  </sheetViews>
  <sheetFormatPr defaultRowHeight="15" x14ac:dyDescent="0.25"/>
  <cols>
    <col min="11" max="11" width="12.5703125" customWidth="1"/>
  </cols>
  <sheetData>
    <row r="4" spans="11:18" x14ac:dyDescent="0.25">
      <c r="K4" t="s">
        <v>0</v>
      </c>
    </row>
    <row r="5" spans="11:18" x14ac:dyDescent="0.25"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</row>
    <row r="6" spans="11:18" x14ac:dyDescent="0.25">
      <c r="K6" t="s">
        <v>7</v>
      </c>
      <c r="L6" t="s">
        <v>8</v>
      </c>
      <c r="M6">
        <v>0.497</v>
      </c>
      <c r="N6">
        <v>0.10199999999999999</v>
      </c>
      <c r="O6">
        <v>23.887</v>
      </c>
      <c r="P6">
        <v>1</v>
      </c>
      <c r="Q6">
        <v>0</v>
      </c>
      <c r="R6">
        <v>1.6439999999999999</v>
      </c>
    </row>
    <row r="7" spans="11:18" x14ac:dyDescent="0.25">
      <c r="L7" t="s">
        <v>9</v>
      </c>
      <c r="M7">
        <v>-12.351000000000001</v>
      </c>
      <c r="N7">
        <v>2.629</v>
      </c>
      <c r="O7">
        <v>22.074999999999999</v>
      </c>
      <c r="P7">
        <v>1</v>
      </c>
      <c r="Q7">
        <v>0</v>
      </c>
      <c r="R7">
        <v>0</v>
      </c>
    </row>
    <row r="8" spans="11:18" x14ac:dyDescent="0.25">
      <c r="K8" t="s">
        <v>10</v>
      </c>
    </row>
    <row r="9" spans="11:18" x14ac:dyDescent="0.25">
      <c r="K9" t="s">
        <v>11</v>
      </c>
      <c r="L9">
        <f>M7+(19*M6)</f>
        <v>-2.9080000000000013</v>
      </c>
      <c r="M9">
        <f>EXP(L9)</f>
        <v>5.4584790353058556E-2</v>
      </c>
      <c r="N9">
        <f>M9/(1+M9)</f>
        <v>5.1759508436286496E-2</v>
      </c>
    </row>
    <row r="10" spans="11:18" x14ac:dyDescent="0.25">
      <c r="K10" t="s">
        <v>12</v>
      </c>
      <c r="L10">
        <f>M7+(20*M6)</f>
        <v>-2.4110000000000014</v>
      </c>
      <c r="M10">
        <f t="shared" ref="M10:M24" si="0">EXP(L10)</f>
        <v>8.972552417035709E-2</v>
      </c>
      <c r="N10">
        <f t="shared" ref="N10:N24" si="1">M10/(1+M10)</f>
        <v>8.2337728336379007E-2</v>
      </c>
      <c r="O10">
        <f>M10/M9</f>
        <v>1.6437825187200612</v>
      </c>
    </row>
    <row r="11" spans="11:18" x14ac:dyDescent="0.25">
      <c r="K11" t="s">
        <v>13</v>
      </c>
      <c r="L11">
        <f>M7+(21*M6)</f>
        <v>-1.9140000000000015</v>
      </c>
      <c r="M11">
        <f t="shared" si="0"/>
        <v>0.14748924811422728</v>
      </c>
      <c r="N11">
        <f t="shared" si="1"/>
        <v>0.12853213950074885</v>
      </c>
      <c r="O11">
        <f t="shared" ref="O11:O24" si="2">M11/M10</f>
        <v>1.643782518720061</v>
      </c>
    </row>
    <row r="12" spans="11:18" x14ac:dyDescent="0.25">
      <c r="K12" t="s">
        <v>14</v>
      </c>
      <c r="L12">
        <f>M7+(22*M6)</f>
        <v>-1.4170000000000016</v>
      </c>
      <c r="M12">
        <f t="shared" si="0"/>
        <v>0.24244024774933257</v>
      </c>
      <c r="N12">
        <f t="shared" si="1"/>
        <v>0.19513231979446136</v>
      </c>
      <c r="O12">
        <f t="shared" si="2"/>
        <v>1.6437825187200612</v>
      </c>
    </row>
    <row r="13" spans="11:18" x14ac:dyDescent="0.25">
      <c r="K13" t="s">
        <v>15</v>
      </c>
      <c r="L13">
        <f>M7+(23*M6)</f>
        <v>-0.92000000000000171</v>
      </c>
      <c r="M13">
        <f t="shared" si="0"/>
        <v>0.39851904108451347</v>
      </c>
      <c r="N13">
        <f t="shared" si="1"/>
        <v>0.28495789429900992</v>
      </c>
      <c r="O13">
        <f t="shared" si="2"/>
        <v>1.643782518720061</v>
      </c>
    </row>
    <row r="14" spans="11:18" x14ac:dyDescent="0.25">
      <c r="K14" t="s">
        <v>16</v>
      </c>
      <c r="L14">
        <f>M7+(24*M6)</f>
        <v>-0.42300000000000004</v>
      </c>
      <c r="M14">
        <f t="shared" si="0"/>
        <v>0.65507863311180625</v>
      </c>
      <c r="N14">
        <f t="shared" si="1"/>
        <v>0.39579909981688072</v>
      </c>
      <c r="O14">
        <f t="shared" si="2"/>
        <v>1.6437825187200641</v>
      </c>
    </row>
    <row r="15" spans="11:18" x14ac:dyDescent="0.25">
      <c r="K15" t="s">
        <v>17</v>
      </c>
      <c r="L15">
        <f>M7+(25*M6)</f>
        <v>7.3999999999999844E-2</v>
      </c>
      <c r="M15">
        <f t="shared" si="0"/>
        <v>1.0768068054962197</v>
      </c>
      <c r="N15">
        <f t="shared" si="1"/>
        <v>0.51849156245370354</v>
      </c>
      <c r="O15">
        <f t="shared" si="2"/>
        <v>1.643782518720061</v>
      </c>
    </row>
    <row r="16" spans="11:18" x14ac:dyDescent="0.25">
      <c r="K16" t="s">
        <v>18</v>
      </c>
      <c r="L16">
        <f>M7+(26*M6)</f>
        <v>0.57099999999999973</v>
      </c>
      <c r="M16">
        <f t="shared" si="0"/>
        <v>1.7700362029134791</v>
      </c>
      <c r="N16">
        <f t="shared" si="1"/>
        <v>0.63899388789640499</v>
      </c>
      <c r="O16">
        <f t="shared" si="2"/>
        <v>1.6437825187200612</v>
      </c>
    </row>
    <row r="17" spans="11:15" x14ac:dyDescent="0.25">
      <c r="K17" t="s">
        <v>19</v>
      </c>
      <c r="L17">
        <f>M7+(27*M6)</f>
        <v>1.0679999999999996</v>
      </c>
      <c r="M17">
        <f t="shared" si="0"/>
        <v>2.9095545678508117</v>
      </c>
      <c r="N17">
        <f t="shared" si="1"/>
        <v>0.74421638510350119</v>
      </c>
      <c r="O17">
        <f t="shared" si="2"/>
        <v>1.643782518720061</v>
      </c>
    </row>
    <row r="18" spans="11:15" x14ac:dyDescent="0.25">
      <c r="K18" t="s">
        <v>20</v>
      </c>
      <c r="L18">
        <f>M7+(28*M6)</f>
        <v>1.5649999999999995</v>
      </c>
      <c r="M18">
        <f t="shared" si="0"/>
        <v>4.7826749358952663</v>
      </c>
      <c r="N18">
        <f t="shared" si="1"/>
        <v>0.82706965010386124</v>
      </c>
      <c r="O18">
        <f t="shared" si="2"/>
        <v>1.6437825187200612</v>
      </c>
    </row>
    <row r="19" spans="11:15" x14ac:dyDescent="0.25">
      <c r="K19" t="s">
        <v>21</v>
      </c>
      <c r="L19">
        <f>M7+(29*M6)</f>
        <v>2.0619999999999994</v>
      </c>
      <c r="M19">
        <f t="shared" si="0"/>
        <v>7.8616774523452273</v>
      </c>
      <c r="N19">
        <f t="shared" si="1"/>
        <v>0.88715454772782876</v>
      </c>
      <c r="O19">
        <f t="shared" si="2"/>
        <v>1.643782518720061</v>
      </c>
    </row>
    <row r="20" spans="11:15" x14ac:dyDescent="0.25">
      <c r="K20" t="s">
        <v>22</v>
      </c>
      <c r="L20">
        <f>M7+(30*M6)</f>
        <v>2.5589999999999993</v>
      </c>
      <c r="M20">
        <f t="shared" si="0"/>
        <v>12.922887963980751</v>
      </c>
      <c r="N20">
        <f t="shared" si="1"/>
        <v>0.9281758208076476</v>
      </c>
      <c r="O20">
        <f t="shared" si="2"/>
        <v>1.643782518720061</v>
      </c>
    </row>
    <row r="21" spans="11:15" x14ac:dyDescent="0.25">
      <c r="K21" t="s">
        <v>23</v>
      </c>
      <c r="L21">
        <f>M7+(31*M6)</f>
        <v>3.0559999999999992</v>
      </c>
      <c r="M21">
        <f t="shared" si="0"/>
        <v>21.242417326569441</v>
      </c>
      <c r="N21">
        <f t="shared" si="1"/>
        <v>0.95504085795542282</v>
      </c>
      <c r="O21">
        <f t="shared" si="2"/>
        <v>1.6437825187200612</v>
      </c>
    </row>
    <row r="22" spans="11:15" x14ac:dyDescent="0.25">
      <c r="K22" t="s">
        <v>24</v>
      </c>
      <c r="L22">
        <f>M7+(32*M6)</f>
        <v>3.552999999999999</v>
      </c>
      <c r="M22">
        <f t="shared" si="0"/>
        <v>34.917914256770985</v>
      </c>
      <c r="N22">
        <f t="shared" si="1"/>
        <v>0.97215873970712297</v>
      </c>
      <c r="O22">
        <f t="shared" si="2"/>
        <v>1.6437825187200612</v>
      </c>
    </row>
    <row r="23" spans="11:15" x14ac:dyDescent="0.25">
      <c r="K23" t="s">
        <v>25</v>
      </c>
      <c r="L23">
        <f>M7+(33*M6)</f>
        <v>4.0499999999999989</v>
      </c>
      <c r="M23">
        <f t="shared" si="0"/>
        <v>57.397457045446139</v>
      </c>
      <c r="N23">
        <f t="shared" si="1"/>
        <v>0.98287596668427224</v>
      </c>
      <c r="O23">
        <f t="shared" si="2"/>
        <v>1.643782518720061</v>
      </c>
    </row>
    <row r="24" spans="11:15" x14ac:dyDescent="0.25">
      <c r="K24" t="s">
        <v>26</v>
      </c>
      <c r="L24">
        <f>M7+(34*M6)</f>
        <v>4.5469999999999988</v>
      </c>
      <c r="M24">
        <f t="shared" si="0"/>
        <v>94.34893651028996</v>
      </c>
      <c r="N24">
        <f t="shared" si="1"/>
        <v>0.98951220604445778</v>
      </c>
      <c r="O24">
        <f t="shared" si="2"/>
        <v>1.643782518720061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FSS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2017-11-13T13:59:56Z</dcterms:created>
  <dcterms:modified xsi:type="dcterms:W3CDTF">2017-11-13T14:11:53Z</dcterms:modified>
</cp:coreProperties>
</file>