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nek\Dropbox\MU\Výuka\PSY259_479 Psychometrika\PSY479\2021\PPTX\"/>
    </mc:Choice>
  </mc:AlternateContent>
  <bookViews>
    <workbookView xWindow="0" yWindow="0" windowWidth="23040" windowHeight="8904"/>
  </bookViews>
  <sheets>
    <sheet name="simulace" sheetId="1" r:id="rId1"/>
    <sheet name="komentá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B3" i="1"/>
  <c r="E3" i="1" s="1"/>
  <c r="B4" i="1"/>
  <c r="D4" i="1" s="1"/>
  <c r="B5" i="1"/>
  <c r="G5" i="1" s="1"/>
  <c r="B6" i="1"/>
  <c r="F6" i="1" s="1"/>
  <c r="B7" i="1"/>
  <c r="E7" i="1" s="1"/>
  <c r="B8" i="1"/>
  <c r="D8" i="1" s="1"/>
  <c r="B9" i="1"/>
  <c r="G9" i="1" s="1"/>
  <c r="B10" i="1"/>
  <c r="F10" i="1" s="1"/>
  <c r="B11" i="1"/>
  <c r="E11" i="1" s="1"/>
  <c r="B12" i="1"/>
  <c r="D12" i="1" s="1"/>
  <c r="B13" i="1"/>
  <c r="G13" i="1" s="1"/>
  <c r="B14" i="1"/>
  <c r="F14" i="1" s="1"/>
  <c r="B15" i="1"/>
  <c r="E15" i="1" s="1"/>
  <c r="B16" i="1"/>
  <c r="D16" i="1" s="1"/>
  <c r="B17" i="1"/>
  <c r="G17" i="1" s="1"/>
  <c r="B18" i="1"/>
  <c r="F18" i="1" s="1"/>
  <c r="B19" i="1"/>
  <c r="E19" i="1" s="1"/>
  <c r="B20" i="1"/>
  <c r="D20" i="1" s="1"/>
  <c r="B21" i="1"/>
  <c r="G21" i="1" s="1"/>
  <c r="B2" i="1"/>
  <c r="C2" i="1" s="1"/>
  <c r="B22" i="1" l="1"/>
  <c r="D2" i="1"/>
  <c r="F7" i="1"/>
  <c r="E12" i="1"/>
  <c r="D17" i="1"/>
  <c r="F3" i="1"/>
  <c r="E8" i="1"/>
  <c r="D13" i="1"/>
  <c r="F19" i="1"/>
  <c r="E4" i="1"/>
  <c r="D9" i="1"/>
  <c r="F15" i="1"/>
  <c r="E20" i="1"/>
  <c r="D5" i="1"/>
  <c r="F11" i="1"/>
  <c r="E16" i="1"/>
  <c r="D21" i="1"/>
  <c r="C6" i="1"/>
  <c r="C10" i="1"/>
  <c r="C3" i="1"/>
  <c r="G3" i="1"/>
  <c r="F4" i="1"/>
  <c r="E5" i="1"/>
  <c r="D6" i="1"/>
  <c r="C7" i="1"/>
  <c r="G7" i="1"/>
  <c r="F8" i="1"/>
  <c r="E9" i="1"/>
  <c r="D10" i="1"/>
  <c r="C11" i="1"/>
  <c r="G11" i="1"/>
  <c r="F12" i="1"/>
  <c r="E13" i="1"/>
  <c r="D14" i="1"/>
  <c r="C15" i="1"/>
  <c r="G15" i="1"/>
  <c r="F16" i="1"/>
  <c r="E17" i="1"/>
  <c r="D18" i="1"/>
  <c r="C19" i="1"/>
  <c r="G19" i="1"/>
  <c r="F20" i="1"/>
  <c r="E21" i="1"/>
  <c r="G6" i="1"/>
  <c r="G10" i="1"/>
  <c r="C14" i="1"/>
  <c r="G14" i="1"/>
  <c r="G18" i="1"/>
  <c r="D3" i="1"/>
  <c r="C4" i="1"/>
  <c r="G4" i="1"/>
  <c r="F5" i="1"/>
  <c r="E6" i="1"/>
  <c r="D7" i="1"/>
  <c r="C8" i="1"/>
  <c r="G8" i="1"/>
  <c r="F9" i="1"/>
  <c r="E10" i="1"/>
  <c r="D11" i="1"/>
  <c r="C12" i="1"/>
  <c r="G12" i="1"/>
  <c r="F13" i="1"/>
  <c r="E14" i="1"/>
  <c r="D15" i="1"/>
  <c r="C16" i="1"/>
  <c r="G16" i="1"/>
  <c r="F17" i="1"/>
  <c r="E18" i="1"/>
  <c r="D19" i="1"/>
  <c r="C20" i="1"/>
  <c r="G20" i="1"/>
  <c r="F21" i="1"/>
  <c r="C18" i="1"/>
  <c r="C5" i="1"/>
  <c r="C9" i="1"/>
  <c r="C13" i="1"/>
  <c r="C17" i="1"/>
  <c r="C21" i="1"/>
  <c r="E2" i="1"/>
  <c r="F2" i="1"/>
  <c r="G2" i="1"/>
  <c r="K13" i="1" l="1"/>
  <c r="K3" i="1"/>
  <c r="K17" i="1"/>
  <c r="K12" i="1"/>
  <c r="K19" i="1"/>
  <c r="K20" i="1"/>
  <c r="K4" i="1"/>
  <c r="K9" i="1"/>
  <c r="K8" i="1"/>
  <c r="K15" i="1"/>
  <c r="K10" i="1"/>
  <c r="K21" i="1"/>
  <c r="K5" i="1"/>
  <c r="K14" i="1"/>
  <c r="K11" i="1"/>
  <c r="K6" i="1"/>
  <c r="K2" i="1"/>
  <c r="K18" i="1"/>
  <c r="K16" i="1"/>
  <c r="K7" i="1"/>
  <c r="I12" i="1"/>
  <c r="J12" i="1" s="1"/>
  <c r="I14" i="1"/>
  <c r="J14" i="1" s="1"/>
  <c r="I17" i="1"/>
  <c r="J17" i="1" s="1"/>
  <c r="I18" i="1"/>
  <c r="J18" i="1" s="1"/>
  <c r="I3" i="1"/>
  <c r="J3" i="1" s="1"/>
  <c r="I9" i="1"/>
  <c r="J9" i="1" s="1"/>
  <c r="I13" i="1"/>
  <c r="J13" i="1" s="1"/>
  <c r="I21" i="1"/>
  <c r="J21" i="1" s="1"/>
  <c r="I15" i="1"/>
  <c r="J15" i="1" s="1"/>
  <c r="I16" i="1"/>
  <c r="J16" i="1" s="1"/>
  <c r="I8" i="1"/>
  <c r="J8" i="1" s="1"/>
  <c r="I10" i="1"/>
  <c r="J10" i="1" s="1"/>
  <c r="I5" i="1"/>
  <c r="J5" i="1" s="1"/>
  <c r="I7" i="1"/>
  <c r="J7" i="1" s="1"/>
  <c r="I6" i="1"/>
  <c r="J6" i="1" s="1"/>
  <c r="I19" i="1"/>
  <c r="J19" i="1" s="1"/>
  <c r="I11" i="1"/>
  <c r="J11" i="1" s="1"/>
  <c r="I20" i="1"/>
  <c r="J20" i="1" s="1"/>
  <c r="F22" i="1"/>
  <c r="C22" i="1"/>
  <c r="G22" i="1"/>
  <c r="F26" i="1"/>
  <c r="I2" i="1"/>
  <c r="J2" i="1" s="1"/>
  <c r="K22" i="1" l="1"/>
  <c r="F25" i="1"/>
  <c r="E24" i="1"/>
  <c r="G25" i="1"/>
  <c r="G27" i="1"/>
  <c r="D22" i="1"/>
  <c r="D24" i="1"/>
  <c r="I4" i="1"/>
  <c r="J4" i="1" s="1"/>
  <c r="O10" i="1" s="1"/>
  <c r="G26" i="1"/>
  <c r="E22" i="1"/>
  <c r="F24" i="1"/>
  <c r="E25" i="1"/>
  <c r="G24" i="1"/>
  <c r="O7" i="1" l="1"/>
  <c r="O6" i="1"/>
  <c r="O11" i="1"/>
  <c r="O8" i="1" l="1"/>
</calcChain>
</file>

<file path=xl/sharedStrings.xml><?xml version="1.0" encoding="utf-8"?>
<sst xmlns="http://schemas.openxmlformats.org/spreadsheetml/2006/main" count="54" uniqueCount="47">
  <si>
    <t>test 1</t>
  </si>
  <si>
    <t>test 2</t>
  </si>
  <si>
    <t>test 3</t>
  </si>
  <si>
    <t>test 4</t>
  </si>
  <si>
    <t>test 5</t>
  </si>
  <si>
    <t>osoba 1</t>
  </si>
  <si>
    <t>osoba 2</t>
  </si>
  <si>
    <t>osoba 3</t>
  </si>
  <si>
    <t>osoba 4</t>
  </si>
  <si>
    <t>osoba 5</t>
  </si>
  <si>
    <t>osoba 6</t>
  </si>
  <si>
    <t>osoba 7</t>
  </si>
  <si>
    <t>osoba 8</t>
  </si>
  <si>
    <t>osoba 9</t>
  </si>
  <si>
    <t>osoba 10</t>
  </si>
  <si>
    <t>korelace testů</t>
  </si>
  <si>
    <t>SD</t>
  </si>
  <si>
    <t>SE</t>
  </si>
  <si>
    <t>osoba 11</t>
  </si>
  <si>
    <t>osoba 12</t>
  </si>
  <si>
    <t>osoba 13</t>
  </si>
  <si>
    <t>osoba 14</t>
  </si>
  <si>
    <t>osoba 15</t>
  </si>
  <si>
    <t>osoba 16</t>
  </si>
  <si>
    <t>osoba 17</t>
  </si>
  <si>
    <t>osoba 18</t>
  </si>
  <si>
    <t>osoba 19</t>
  </si>
  <si>
    <t>osoba 20</t>
  </si>
  <si>
    <t xml:space="preserve">true SD = </t>
  </si>
  <si>
    <t xml:space="preserve">true SE = </t>
  </si>
  <si>
    <t xml:space="preserve">true reliability = </t>
  </si>
  <si>
    <t>pravé 
skóre</t>
  </si>
  <si>
    <t>průměr korelace (reliability):</t>
  </si>
  <si>
    <t>pozorované SD</t>
  </si>
  <si>
    <t>průměr pozorované SD:</t>
  </si>
  <si>
    <t>průměr SE (CTT):</t>
  </si>
  <si>
    <t>r_xx</t>
  </si>
  <si>
    <t>reliabilita s RMSE:</t>
  </si>
  <si>
    <t>(slouží pro generování pravého skóre ve sloupci B)</t>
  </si>
  <si>
    <t>(slouží ke generování náhodné chyby v datech ve sloupcích C:G)</t>
  </si>
  <si>
    <t>(Průměrná korelace paralelních testů)</t>
  </si>
  <si>
    <t>(Průměrná pozorovaná směrodatná odchylka paralelních testů)</t>
  </si>
  <si>
    <t>(CTT standardní chyba měření spočítaná z předchozích dvou údajů)</t>
  </si>
  <si>
    <t>(Průměrná chyba měření napříč osobami - "fyzikální" postup)</t>
  </si>
  <si>
    <t>RMSE ("fyzikální" postup):</t>
  </si>
  <si>
    <t>E(T)</t>
  </si>
  <si>
    <t>(Průměrná reliabilita odhadnutá s pomocí RMSE a rozptylu průměrných skórů napříč testy)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</si>
</sst>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7" sqref="M17"/>
    </sheetView>
  </sheetViews>
  <sheetFormatPr defaultRowHeight="14.4" x14ac:dyDescent="0.3"/>
  <cols>
    <col min="1" max="1" width="14.5546875" bestFit="1" customWidth="1"/>
    <col min="3" max="7" width="6.33203125" customWidth="1"/>
    <col min="8" max="8" width="3.33203125" customWidth="1"/>
    <col min="9" max="11" width="5.77734375" customWidth="1"/>
    <col min="13" max="13" width="14.21875" bestFit="1" customWidth="1"/>
    <col min="14" max="14" width="10.109375" customWidth="1"/>
  </cols>
  <sheetData>
    <row r="1" spans="1:16" ht="28.8" x14ac:dyDescent="0.3">
      <c r="B1" s="6" t="s">
        <v>31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I1" s="7" t="s">
        <v>16</v>
      </c>
      <c r="J1" s="7" t="s">
        <v>17</v>
      </c>
      <c r="K1" s="7" t="s">
        <v>45</v>
      </c>
    </row>
    <row r="2" spans="1:16" x14ac:dyDescent="0.3">
      <c r="A2" t="s">
        <v>5</v>
      </c>
      <c r="B2" s="4">
        <f ca="1">_xlfn.NORM.INV(RAND(),0,$N$2)</f>
        <v>2.4997492736182747</v>
      </c>
      <c r="C2" s="8">
        <f ca="1">$B2+_xlfn.NORM.INV(RAND(),0,SQRT($N$3))</f>
        <v>2.3455633463714642</v>
      </c>
      <c r="D2" s="8">
        <f t="shared" ref="D2:G17" ca="1" si="0">$B2+_xlfn.NORM.INV(RAND(),0,SQRT($N$3))</f>
        <v>1.6190461085622712</v>
      </c>
      <c r="E2" s="8">
        <f t="shared" ca="1" si="0"/>
        <v>1.7204376303179232</v>
      </c>
      <c r="F2" s="8">
        <f t="shared" ca="1" si="0"/>
        <v>5.9645763026353587</v>
      </c>
      <c r="G2" s="8">
        <f t="shared" ca="1" si="0"/>
        <v>2.0813283077421669</v>
      </c>
      <c r="I2" s="8">
        <f ca="1">_xlfn.STDEV.S(C2:G2)</f>
        <v>1.8223044788353591</v>
      </c>
      <c r="J2" s="8">
        <f ca="1">I2/5</f>
        <v>0.3644608957670718</v>
      </c>
      <c r="K2" s="2">
        <f ca="1">AVERAGE(C2:G2)</f>
        <v>2.7461903391258371</v>
      </c>
      <c r="M2" t="s">
        <v>28</v>
      </c>
      <c r="N2" s="10">
        <v>4</v>
      </c>
      <c r="O2" t="s">
        <v>38</v>
      </c>
    </row>
    <row r="3" spans="1:16" x14ac:dyDescent="0.3">
      <c r="A3" t="s">
        <v>6</v>
      </c>
      <c r="B3" s="4">
        <f t="shared" ref="B3:B21" ca="1" si="1">_xlfn.NORM.INV(RAND(),0,$N$2)</f>
        <v>5.1796576427448526</v>
      </c>
      <c r="C3" s="8">
        <f t="shared" ref="C3:G21" ca="1" si="2">$B3+_xlfn.NORM.INV(RAND(),0,SQRT($N$3))</f>
        <v>6.0579492235776069</v>
      </c>
      <c r="D3" s="8">
        <f t="shared" ca="1" si="0"/>
        <v>6.6908706795178468</v>
      </c>
      <c r="E3" s="8">
        <f t="shared" ca="1" si="0"/>
        <v>3.6936516825126002</v>
      </c>
      <c r="F3" s="8">
        <f t="shared" ca="1" si="0"/>
        <v>4.7589153693149404</v>
      </c>
      <c r="G3" s="8">
        <f t="shared" ca="1" si="0"/>
        <v>3.3430283104048151</v>
      </c>
      <c r="I3" s="8">
        <f t="shared" ref="I3:I4" ca="1" si="3">_xlfn.STDEV.S(C3:G3)</f>
        <v>1.4531871550408564</v>
      </c>
      <c r="J3" s="8">
        <f t="shared" ref="J3:J21" ca="1" si="4">I3/5</f>
        <v>0.2906374310081713</v>
      </c>
      <c r="K3" s="2">
        <f t="shared" ref="K3:K21" ca="1" si="5">AVERAGE(C3:G3)</f>
        <v>4.9088830530655621</v>
      </c>
      <c r="M3" t="s">
        <v>29</v>
      </c>
      <c r="N3" s="10">
        <v>2</v>
      </c>
      <c r="O3" t="s">
        <v>39</v>
      </c>
    </row>
    <row r="4" spans="1:16" x14ac:dyDescent="0.3">
      <c r="A4" t="s">
        <v>7</v>
      </c>
      <c r="B4" s="4">
        <f t="shared" ca="1" si="1"/>
        <v>5.2250805431078771</v>
      </c>
      <c r="C4" s="8">
        <f t="shared" ca="1" si="2"/>
        <v>4.977010794073168</v>
      </c>
      <c r="D4" s="8">
        <f t="shared" ca="1" si="0"/>
        <v>4.6868867267955387</v>
      </c>
      <c r="E4" s="8">
        <f t="shared" ca="1" si="0"/>
        <v>4.9821786698685964</v>
      </c>
      <c r="F4" s="8">
        <f t="shared" ca="1" si="0"/>
        <v>6.0024331980226737</v>
      </c>
      <c r="G4" s="8">
        <f t="shared" ca="1" si="0"/>
        <v>5.3211917244591644</v>
      </c>
      <c r="I4" s="8">
        <f t="shared" ca="1" si="3"/>
        <v>0.50469258361326719</v>
      </c>
      <c r="J4" s="8">
        <f t="shared" ca="1" si="4"/>
        <v>0.10093851672265344</v>
      </c>
      <c r="K4" s="2">
        <f t="shared" ca="1" si="5"/>
        <v>5.1939402226438283</v>
      </c>
      <c r="M4" t="s">
        <v>30</v>
      </c>
      <c r="N4" s="10">
        <f>N2^2/(N2^2+N3^2)</f>
        <v>0.8</v>
      </c>
    </row>
    <row r="5" spans="1:16" x14ac:dyDescent="0.3">
      <c r="A5" t="s">
        <v>8</v>
      </c>
      <c r="B5" s="4">
        <f t="shared" ca="1" si="1"/>
        <v>0.75867184296179058</v>
      </c>
      <c r="C5" s="8">
        <f t="shared" ca="1" si="2"/>
        <v>-0.56873175662060571</v>
      </c>
      <c r="D5" s="8">
        <f t="shared" ca="1" si="0"/>
        <v>0.22144500352068974</v>
      </c>
      <c r="E5" s="8">
        <f t="shared" ca="1" si="0"/>
        <v>1.455467427539078</v>
      </c>
      <c r="F5" s="8">
        <f t="shared" ca="1" si="0"/>
        <v>-0.35820324631795841</v>
      </c>
      <c r="G5" s="8">
        <f t="shared" ca="1" si="0"/>
        <v>2.7727341348166172</v>
      </c>
      <c r="I5" s="8">
        <f t="shared" ref="I5:I19" ca="1" si="6">_xlfn.STDEV.S(C5:G5)</f>
        <v>1.3986908101970816</v>
      </c>
      <c r="J5" s="8">
        <f t="shared" ca="1" si="4"/>
        <v>0.27973816203941632</v>
      </c>
      <c r="K5" s="2">
        <f t="shared" ca="1" si="5"/>
        <v>0.70454231258756417</v>
      </c>
    </row>
    <row r="6" spans="1:16" x14ac:dyDescent="0.3">
      <c r="A6" t="s">
        <v>9</v>
      </c>
      <c r="B6" s="4">
        <f t="shared" ca="1" si="1"/>
        <v>-0.59886822601656908</v>
      </c>
      <c r="C6" s="8">
        <f t="shared" ca="1" si="2"/>
        <v>0.43533174419973342</v>
      </c>
      <c r="D6" s="8">
        <f t="shared" ca="1" si="0"/>
        <v>3.7875879533719279</v>
      </c>
      <c r="E6" s="8">
        <f t="shared" ca="1" si="0"/>
        <v>-0.96990616361438331</v>
      </c>
      <c r="F6" s="8">
        <f t="shared" ca="1" si="0"/>
        <v>-2.0776584778564273</v>
      </c>
      <c r="G6" s="8">
        <f t="shared" ca="1" si="0"/>
        <v>-2.0186437186156523</v>
      </c>
      <c r="I6" s="8">
        <f t="shared" ca="1" si="6"/>
        <v>2.4354370376743071</v>
      </c>
      <c r="J6" s="8">
        <f t="shared" ca="1" si="4"/>
        <v>0.48708740753486141</v>
      </c>
      <c r="K6" s="2">
        <f t="shared" ca="1" si="5"/>
        <v>-0.1686577325029604</v>
      </c>
      <c r="L6" t="s">
        <v>36</v>
      </c>
      <c r="M6" s="3" t="s">
        <v>32</v>
      </c>
      <c r="N6" s="3"/>
      <c r="O6" s="5">
        <f ca="1">AVERAGE(D24:G27)</f>
        <v>0.85077931224401326</v>
      </c>
      <c r="P6" t="s">
        <v>40</v>
      </c>
    </row>
    <row r="7" spans="1:16" x14ac:dyDescent="0.3">
      <c r="A7" t="s">
        <v>10</v>
      </c>
      <c r="B7" s="4">
        <f t="shared" ca="1" si="1"/>
        <v>-2.9435537720191332</v>
      </c>
      <c r="C7" s="8">
        <f t="shared" ca="1" si="2"/>
        <v>-4.0285040221932729</v>
      </c>
      <c r="D7" s="8">
        <f t="shared" ca="1" si="0"/>
        <v>-2.5026427567888527</v>
      </c>
      <c r="E7" s="8">
        <f t="shared" ca="1" si="0"/>
        <v>-0.73671287734520474</v>
      </c>
      <c r="F7" s="8">
        <f t="shared" ca="1" si="0"/>
        <v>-3.5737008611979162</v>
      </c>
      <c r="G7" s="8">
        <f t="shared" ca="1" si="0"/>
        <v>-2.4391602082841022</v>
      </c>
      <c r="I7" s="8">
        <f t="shared" ca="1" si="6"/>
        <v>1.2728062555035833</v>
      </c>
      <c r="J7" s="8">
        <f t="shared" ca="1" si="4"/>
        <v>0.25456125110071665</v>
      </c>
      <c r="K7" s="2">
        <f t="shared" ca="1" si="5"/>
        <v>-2.6561441451618695</v>
      </c>
      <c r="L7" t="s">
        <v>16</v>
      </c>
      <c r="M7" t="s">
        <v>34</v>
      </c>
      <c r="O7" s="1">
        <f ca="1">AVERAGE(C22:G22)</f>
        <v>4.1181404701886697</v>
      </c>
      <c r="P7" t="s">
        <v>41</v>
      </c>
    </row>
    <row r="8" spans="1:16" x14ac:dyDescent="0.3">
      <c r="A8" t="s">
        <v>11</v>
      </c>
      <c r="B8" s="4">
        <f t="shared" ca="1" si="1"/>
        <v>1.7288949972266188</v>
      </c>
      <c r="C8" s="8">
        <f t="shared" ca="1" si="2"/>
        <v>1.2597382684151761</v>
      </c>
      <c r="D8" s="8">
        <f t="shared" ca="1" si="0"/>
        <v>2.1075928424979593</v>
      </c>
      <c r="E8" s="8">
        <f t="shared" ca="1" si="0"/>
        <v>0.28241448902339705</v>
      </c>
      <c r="F8" s="8">
        <f t="shared" ca="1" si="0"/>
        <v>2.3680269576238109</v>
      </c>
      <c r="G8" s="8">
        <f t="shared" ca="1" si="0"/>
        <v>0.7044550081575478</v>
      </c>
      <c r="I8" s="8">
        <f t="shared" ca="1" si="6"/>
        <v>0.8908964417597135</v>
      </c>
      <c r="J8" s="8">
        <f t="shared" ca="1" si="4"/>
        <v>0.17817928835194269</v>
      </c>
      <c r="K8" s="2">
        <f t="shared" ca="1" si="5"/>
        <v>1.3444455131435782</v>
      </c>
      <c r="L8" t="s">
        <v>17</v>
      </c>
      <c r="M8" t="s">
        <v>35</v>
      </c>
      <c r="O8" s="1">
        <f ca="1">O7*SQRT(1-O6)</f>
        <v>1.5908003395816785</v>
      </c>
      <c r="P8" t="s">
        <v>42</v>
      </c>
    </row>
    <row r="9" spans="1:16" x14ac:dyDescent="0.3">
      <c r="A9" t="s">
        <v>12</v>
      </c>
      <c r="B9" s="4">
        <f t="shared" ca="1" si="1"/>
        <v>4.5195313342545695</v>
      </c>
      <c r="C9" s="8">
        <f t="shared" ca="1" si="2"/>
        <v>5.9136590889283429</v>
      </c>
      <c r="D9" s="8">
        <f t="shared" ca="1" si="0"/>
        <v>5.1286547187524603</v>
      </c>
      <c r="E9" s="8">
        <f t="shared" ca="1" si="0"/>
        <v>6.2270927530201687</v>
      </c>
      <c r="F9" s="8">
        <f t="shared" ca="1" si="0"/>
        <v>2.0517180866354638</v>
      </c>
      <c r="G9" s="8">
        <f t="shared" ca="1" si="0"/>
        <v>5.5489382334156332</v>
      </c>
      <c r="I9" s="8">
        <f t="shared" ca="1" si="6"/>
        <v>1.6842954228504201</v>
      </c>
      <c r="J9" s="8">
        <f t="shared" ca="1" si="4"/>
        <v>0.33685908457008401</v>
      </c>
      <c r="K9" s="2">
        <f t="shared" ca="1" si="5"/>
        <v>4.9740125761504137</v>
      </c>
    </row>
    <row r="10" spans="1:16" x14ac:dyDescent="0.3">
      <c r="A10" t="s">
        <v>13</v>
      </c>
      <c r="B10" s="4">
        <f t="shared" ca="1" si="1"/>
        <v>5.7389020752969504</v>
      </c>
      <c r="C10" s="8">
        <f t="shared" ca="1" si="2"/>
        <v>5.8369919048982188</v>
      </c>
      <c r="D10" s="8">
        <f t="shared" ca="1" si="0"/>
        <v>5.0114957981713077</v>
      </c>
      <c r="E10" s="8">
        <f t="shared" ca="1" si="0"/>
        <v>5.2583368234841483</v>
      </c>
      <c r="F10" s="8">
        <f t="shared" ca="1" si="0"/>
        <v>7.0399860309108986</v>
      </c>
      <c r="G10" s="8">
        <f t="shared" ca="1" si="0"/>
        <v>2.2829918716273716</v>
      </c>
      <c r="I10" s="8">
        <f t="shared" ca="1" si="6"/>
        <v>1.7517245550422953</v>
      </c>
      <c r="J10" s="8">
        <f t="shared" ca="1" si="4"/>
        <v>0.35034491100845905</v>
      </c>
      <c r="K10" s="2">
        <f t="shared" ca="1" si="5"/>
        <v>5.0859604858183882</v>
      </c>
      <c r="M10" t="s">
        <v>44</v>
      </c>
      <c r="O10" s="1">
        <f ca="1">SQRT(AVERAGE(SUMSQ(J2:J21)))</f>
        <v>1.3942755849388351</v>
      </c>
      <c r="P10" t="s">
        <v>43</v>
      </c>
    </row>
    <row r="11" spans="1:16" x14ac:dyDescent="0.3">
      <c r="A11" t="s">
        <v>14</v>
      </c>
      <c r="B11" s="4">
        <f t="shared" ca="1" si="1"/>
        <v>0.77587046210024546</v>
      </c>
      <c r="C11" s="8">
        <f t="shared" ca="1" si="2"/>
        <v>1.0421156390984618</v>
      </c>
      <c r="D11" s="8">
        <f t="shared" ca="1" si="0"/>
        <v>0.82084499023841584</v>
      </c>
      <c r="E11" s="8">
        <f t="shared" ca="1" si="0"/>
        <v>-7.1885810029238328E-2</v>
      </c>
      <c r="F11" s="8">
        <f t="shared" ca="1" si="0"/>
        <v>0.96114923297107824</v>
      </c>
      <c r="G11" s="8">
        <f t="shared" ca="1" si="0"/>
        <v>2.971600906600115</v>
      </c>
      <c r="I11" s="8">
        <f t="shared" ca="1" si="6"/>
        <v>1.1143097007909566</v>
      </c>
      <c r="J11" s="8">
        <f t="shared" ca="1" si="4"/>
        <v>0.22286194015819133</v>
      </c>
      <c r="K11" s="2">
        <f t="shared" ca="1" si="5"/>
        <v>1.1447649917757665</v>
      </c>
      <c r="M11" s="3" t="s">
        <v>37</v>
      </c>
      <c r="N11" s="3"/>
      <c r="O11" s="5">
        <f ca="1">1-O10^2/K22^2</f>
        <v>0.87014418170856977</v>
      </c>
      <c r="P11" t="s">
        <v>46</v>
      </c>
    </row>
    <row r="12" spans="1:16" x14ac:dyDescent="0.3">
      <c r="A12" t="s">
        <v>18</v>
      </c>
      <c r="B12" s="4">
        <f t="shared" ca="1" si="1"/>
        <v>-1.6722184752666487</v>
      </c>
      <c r="C12" s="8">
        <f t="shared" ca="1" si="2"/>
        <v>0.57702772396375357</v>
      </c>
      <c r="D12" s="8">
        <f t="shared" ca="1" si="0"/>
        <v>-3.4861839915487307</v>
      </c>
      <c r="E12" s="8">
        <f t="shared" ca="1" si="0"/>
        <v>-0.32697019224751589</v>
      </c>
      <c r="F12" s="8">
        <f t="shared" ca="1" si="0"/>
        <v>-2.1199512708902457</v>
      </c>
      <c r="G12" s="8">
        <f t="shared" ca="1" si="0"/>
        <v>0.88133957496054816</v>
      </c>
      <c r="I12" s="8">
        <f t="shared" ca="1" si="6"/>
        <v>1.861427264801516</v>
      </c>
      <c r="J12" s="8">
        <f t="shared" ca="1" si="4"/>
        <v>0.37228545296030319</v>
      </c>
      <c r="K12" s="2">
        <f t="shared" ca="1" si="5"/>
        <v>-0.89494763115243803</v>
      </c>
    </row>
    <row r="13" spans="1:16" x14ac:dyDescent="0.3">
      <c r="A13" t="s">
        <v>19</v>
      </c>
      <c r="B13" s="4">
        <f t="shared" ca="1" si="1"/>
        <v>4.0129954826229026</v>
      </c>
      <c r="C13" s="8">
        <f t="shared" ca="1" si="2"/>
        <v>3.4429207899157457</v>
      </c>
      <c r="D13" s="8">
        <f t="shared" ca="1" si="0"/>
        <v>4.9855513439200907</v>
      </c>
      <c r="E13" s="8">
        <f t="shared" ca="1" si="0"/>
        <v>6.0243365322095173</v>
      </c>
      <c r="F13" s="8">
        <f t="shared" ca="1" si="0"/>
        <v>2.2785643540685601</v>
      </c>
      <c r="G13" s="8">
        <f t="shared" ca="1" si="0"/>
        <v>5.507556537267261</v>
      </c>
      <c r="I13" s="8">
        <f t="shared" ca="1" si="6"/>
        <v>1.5502494458156133</v>
      </c>
      <c r="J13" s="8">
        <f t="shared" ca="1" si="4"/>
        <v>0.31004988916312265</v>
      </c>
      <c r="K13" s="2">
        <f t="shared" ca="1" si="5"/>
        <v>4.4477859114762355</v>
      </c>
    </row>
    <row r="14" spans="1:16" x14ac:dyDescent="0.3">
      <c r="A14" t="s">
        <v>20</v>
      </c>
      <c r="B14" s="4">
        <f t="shared" ca="1" si="1"/>
        <v>-0.71628937462231523</v>
      </c>
      <c r="C14" s="8">
        <f t="shared" ca="1" si="2"/>
        <v>-1.0848919255620177</v>
      </c>
      <c r="D14" s="8">
        <f t="shared" ca="1" si="0"/>
        <v>-0.93328166225656783</v>
      </c>
      <c r="E14" s="8">
        <f t="shared" ca="1" si="0"/>
        <v>-2.1498743540039196</v>
      </c>
      <c r="F14" s="8">
        <f t="shared" ca="1" si="0"/>
        <v>-2.7157551977812773</v>
      </c>
      <c r="G14" s="8">
        <f t="shared" ca="1" si="0"/>
        <v>-0.89419144766599779</v>
      </c>
      <c r="I14" s="8">
        <f t="shared" ca="1" si="6"/>
        <v>0.82846689262354511</v>
      </c>
      <c r="J14" s="8">
        <f t="shared" ca="1" si="4"/>
        <v>0.16569337852470903</v>
      </c>
      <c r="K14" s="2">
        <f t="shared" ca="1" si="5"/>
        <v>-1.5555989174539562</v>
      </c>
    </row>
    <row r="15" spans="1:16" x14ac:dyDescent="0.3">
      <c r="A15" t="s">
        <v>21</v>
      </c>
      <c r="B15" s="4">
        <f t="shared" ca="1" si="1"/>
        <v>-0.91222940179776657</v>
      </c>
      <c r="C15" s="8">
        <f t="shared" ca="1" si="2"/>
        <v>0.6410003882669304</v>
      </c>
      <c r="D15" s="8">
        <f t="shared" ca="1" si="0"/>
        <v>-0.92967317854463793</v>
      </c>
      <c r="E15" s="8">
        <f t="shared" ca="1" si="0"/>
        <v>-0.274136535425059</v>
      </c>
      <c r="F15" s="8">
        <f t="shared" ca="1" si="0"/>
        <v>1.0012925336362108</v>
      </c>
      <c r="G15" s="8">
        <f t="shared" ca="1" si="0"/>
        <v>-0.60029566293537673</v>
      </c>
      <c r="I15" s="8">
        <f t="shared" ca="1" si="6"/>
        <v>0.82280458242744314</v>
      </c>
      <c r="J15" s="8">
        <f t="shared" ca="1" si="4"/>
        <v>0.16456091648548862</v>
      </c>
      <c r="K15" s="2">
        <f t="shared" ca="1" si="5"/>
        <v>-3.2362491000386483E-2</v>
      </c>
    </row>
    <row r="16" spans="1:16" x14ac:dyDescent="0.3">
      <c r="A16" t="s">
        <v>22</v>
      </c>
      <c r="B16" s="4">
        <f t="shared" ca="1" si="1"/>
        <v>-5.9110034385073478</v>
      </c>
      <c r="C16" s="8">
        <f t="shared" ca="1" si="2"/>
        <v>-4.2914501217645187</v>
      </c>
      <c r="D16" s="8">
        <f t="shared" ca="1" si="0"/>
        <v>-4.5703316315811593</v>
      </c>
      <c r="E16" s="8">
        <f t="shared" ca="1" si="0"/>
        <v>-8.2979537261155514</v>
      </c>
      <c r="F16" s="8">
        <f t="shared" ca="1" si="0"/>
        <v>-4.7621449292870466</v>
      </c>
      <c r="G16" s="8">
        <f t="shared" ca="1" si="0"/>
        <v>-5.1376443831980128</v>
      </c>
      <c r="I16" s="8">
        <f t="shared" ca="1" si="6"/>
        <v>1.642433343664836</v>
      </c>
      <c r="J16" s="8">
        <f t="shared" ca="1" si="4"/>
        <v>0.32848666873296717</v>
      </c>
      <c r="K16" s="2">
        <f t="shared" ca="1" si="5"/>
        <v>-5.4119049583892576</v>
      </c>
    </row>
    <row r="17" spans="1:11" x14ac:dyDescent="0.3">
      <c r="A17" t="s">
        <v>23</v>
      </c>
      <c r="B17" s="4">
        <f t="shared" ca="1" si="1"/>
        <v>-4.7189030793633355</v>
      </c>
      <c r="C17" s="8">
        <f t="shared" ca="1" si="2"/>
        <v>-6.0211848298205926</v>
      </c>
      <c r="D17" s="8">
        <f t="shared" ca="1" si="0"/>
        <v>-7.0671389211339832</v>
      </c>
      <c r="E17" s="8">
        <f t="shared" ca="1" si="0"/>
        <v>-6.3901580608395703</v>
      </c>
      <c r="F17" s="8">
        <f t="shared" ca="1" si="0"/>
        <v>-2.5895896796109192</v>
      </c>
      <c r="G17" s="8">
        <f t="shared" ca="1" si="0"/>
        <v>-7.4001090213398379</v>
      </c>
      <c r="I17" s="8">
        <f t="shared" ca="1" si="6"/>
        <v>1.9252334285808252</v>
      </c>
      <c r="J17" s="8">
        <f t="shared" ca="1" si="4"/>
        <v>0.38504668571616507</v>
      </c>
      <c r="K17" s="2">
        <f t="shared" ca="1" si="5"/>
        <v>-5.8936361025489807</v>
      </c>
    </row>
    <row r="18" spans="1:11" x14ac:dyDescent="0.3">
      <c r="A18" t="s">
        <v>24</v>
      </c>
      <c r="B18" s="4">
        <f t="shared" ca="1" si="1"/>
        <v>2.3264754444847831</v>
      </c>
      <c r="C18" s="8">
        <f t="shared" ca="1" si="2"/>
        <v>2.5654321327549732</v>
      </c>
      <c r="D18" s="8">
        <f t="shared" ca="1" si="2"/>
        <v>1.1888037051368454</v>
      </c>
      <c r="E18" s="8">
        <f t="shared" ca="1" si="2"/>
        <v>4.8794173008947048</v>
      </c>
      <c r="F18" s="8">
        <f t="shared" ca="1" si="2"/>
        <v>0.58658394296398031</v>
      </c>
      <c r="G18" s="8">
        <f t="shared" ca="1" si="2"/>
        <v>3.6945077901553338</v>
      </c>
      <c r="I18" s="8">
        <f t="shared" ca="1" si="6"/>
        <v>1.7634306752582714</v>
      </c>
      <c r="J18" s="8">
        <f t="shared" ca="1" si="4"/>
        <v>0.35268613505165425</v>
      </c>
      <c r="K18" s="2">
        <f t="shared" ca="1" si="5"/>
        <v>2.5829489743811678</v>
      </c>
    </row>
    <row r="19" spans="1:11" x14ac:dyDescent="0.3">
      <c r="A19" t="s">
        <v>25</v>
      </c>
      <c r="B19" s="4">
        <f t="shared" ca="1" si="1"/>
        <v>10.330062784752895</v>
      </c>
      <c r="C19" s="8">
        <f t="shared" ca="1" si="2"/>
        <v>11.299394571137395</v>
      </c>
      <c r="D19" s="8">
        <f t="shared" ca="1" si="2"/>
        <v>10.568439180002427</v>
      </c>
      <c r="E19" s="8">
        <f t="shared" ca="1" si="2"/>
        <v>11.324756976092498</v>
      </c>
      <c r="F19" s="8">
        <f t="shared" ca="1" si="2"/>
        <v>8.0743981367289379</v>
      </c>
      <c r="G19" s="8">
        <f t="shared" ca="1" si="2"/>
        <v>10.185942404122832</v>
      </c>
      <c r="I19" s="8">
        <f t="shared" ca="1" si="6"/>
        <v>1.3310565031299078</v>
      </c>
      <c r="J19" s="8">
        <f t="shared" ca="1" si="4"/>
        <v>0.26621130062598153</v>
      </c>
      <c r="K19" s="2">
        <f t="shared" ca="1" si="5"/>
        <v>10.290586253616818</v>
      </c>
    </row>
    <row r="20" spans="1:11" x14ac:dyDescent="0.3">
      <c r="A20" t="s">
        <v>26</v>
      </c>
      <c r="B20" s="4">
        <f t="shared" ca="1" si="1"/>
        <v>3.8165151804645499</v>
      </c>
      <c r="C20" s="8">
        <f t="shared" ca="1" si="2"/>
        <v>0.53948647178437215</v>
      </c>
      <c r="D20" s="8">
        <f t="shared" ca="1" si="2"/>
        <v>6.1224811343659056</v>
      </c>
      <c r="E20" s="8">
        <f t="shared" ca="1" si="2"/>
        <v>2.9474918665795924</v>
      </c>
      <c r="F20" s="8">
        <f t="shared" ca="1" si="2"/>
        <v>4.1531537037475061</v>
      </c>
      <c r="G20" s="8">
        <f t="shared" ca="1" si="2"/>
        <v>4.8732061205645882</v>
      </c>
      <c r="I20" s="8">
        <f t="shared" ref="I20:I21" ca="1" si="7">_xlfn.STDEV.S(C20:G20)</f>
        <v>2.1214146579297668</v>
      </c>
      <c r="J20" s="8">
        <f t="shared" ca="1" si="4"/>
        <v>0.42428293158595337</v>
      </c>
      <c r="K20" s="2">
        <f t="shared" ca="1" si="5"/>
        <v>3.7271638594083933</v>
      </c>
    </row>
    <row r="21" spans="1:11" x14ac:dyDescent="0.3">
      <c r="A21" t="s">
        <v>27</v>
      </c>
      <c r="B21" s="4">
        <f t="shared" ca="1" si="1"/>
        <v>3.0771055322474306</v>
      </c>
      <c r="C21" s="8">
        <f t="shared" ca="1" si="2"/>
        <v>1.6182753119388387</v>
      </c>
      <c r="D21" s="8">
        <f t="shared" ca="1" si="2"/>
        <v>1.1565030725098693</v>
      </c>
      <c r="E21" s="8">
        <f t="shared" ca="1" si="2"/>
        <v>0.79526080973544921</v>
      </c>
      <c r="F21" s="8">
        <f t="shared" ca="1" si="2"/>
        <v>4.6901164488550124</v>
      </c>
      <c r="G21" s="8">
        <f t="shared" ca="1" si="2"/>
        <v>1.4958713879670036</v>
      </c>
      <c r="I21" s="8">
        <f t="shared" ca="1" si="7"/>
        <v>1.5642542092536187</v>
      </c>
      <c r="J21" s="8">
        <f t="shared" ca="1" si="4"/>
        <v>0.31285084185072376</v>
      </c>
      <c r="K21" s="2">
        <f t="shared" ca="1" si="5"/>
        <v>1.9512054062012347</v>
      </c>
    </row>
    <row r="22" spans="1:11" x14ac:dyDescent="0.3">
      <c r="A22" s="3" t="s">
        <v>33</v>
      </c>
      <c r="B22" s="4">
        <f ca="1">_xlfn.STDEV.S(B2:B21)</f>
        <v>3.8911153114272286</v>
      </c>
      <c r="C22" s="9">
        <f ca="1">_xlfn.STDEV.S(C2:C21)</f>
        <v>4.026508656985734</v>
      </c>
      <c r="D22" s="9">
        <f t="shared" ref="D22:G22" ca="1" si="8">_xlfn.STDEV.S(D2:D21)</f>
        <v>4.2807417365289693</v>
      </c>
      <c r="E22" s="9">
        <f t="shared" ca="1" si="8"/>
        <v>4.4578595588866978</v>
      </c>
      <c r="F22" s="9">
        <f t="shared" ca="1" si="8"/>
        <v>3.7951010187750485</v>
      </c>
      <c r="G22" s="9">
        <f t="shared" ca="1" si="8"/>
        <v>4.0304913797669011</v>
      </c>
      <c r="I22" s="2"/>
      <c r="J22" s="2"/>
      <c r="K22" s="9">
        <f t="shared" ref="K22" ca="1" si="9">_xlfn.STDEV.S(K2:K21)</f>
        <v>3.8691709275618829</v>
      </c>
    </row>
    <row r="24" spans="1:11" x14ac:dyDescent="0.3">
      <c r="A24" s="3" t="s">
        <v>15</v>
      </c>
      <c r="B24" t="s">
        <v>0</v>
      </c>
      <c r="D24" s="2">
        <f t="shared" ref="D24:G24" ca="1" si="10">PEARSON($C$2:$C$21,D$2:D$21)</f>
        <v>0.88977782890537083</v>
      </c>
      <c r="E24" s="2">
        <f t="shared" ca="1" si="10"/>
        <v>0.91318378887596385</v>
      </c>
      <c r="F24" s="2">
        <f t="shared" ca="1" si="10"/>
        <v>0.82920761435214285</v>
      </c>
      <c r="G24" s="2">
        <f t="shared" ca="1" si="10"/>
        <v>0.88015304441624742</v>
      </c>
    </row>
    <row r="25" spans="1:11" x14ac:dyDescent="0.3">
      <c r="B25" t="s">
        <v>1</v>
      </c>
      <c r="D25" s="2"/>
      <c r="E25" s="2">
        <f t="shared" ref="E25:G25" ca="1" si="11">PEARSON($D$2:$D$21,E$2:E$21)</f>
        <v>0.87314926722229891</v>
      </c>
      <c r="F25" s="2">
        <f t="shared" ca="1" si="11"/>
        <v>0.79243267752931257</v>
      </c>
      <c r="G25" s="2">
        <f t="shared" ca="1" si="11"/>
        <v>0.85820690796940913</v>
      </c>
    </row>
    <row r="26" spans="1:11" x14ac:dyDescent="0.3">
      <c r="B26" t="s">
        <v>2</v>
      </c>
      <c r="D26" s="2"/>
      <c r="E26" s="2"/>
      <c r="F26" s="2">
        <f t="shared" ref="F26:G26" ca="1" si="12">PEARSON($E$2:$E$21,F$2:F$21)</f>
        <v>0.77897187973448934</v>
      </c>
      <c r="G26" s="2">
        <f t="shared" ca="1" si="12"/>
        <v>0.93803055790826328</v>
      </c>
    </row>
    <row r="27" spans="1:11" x14ac:dyDescent="0.3">
      <c r="B27" t="s">
        <v>3</v>
      </c>
      <c r="D27" s="2"/>
      <c r="E27" s="2"/>
      <c r="F27" s="2"/>
      <c r="G27" s="2">
        <f ca="1">PEARSON($F$2:$F$21,G$2:G$21)</f>
        <v>0.75467955552663402</v>
      </c>
    </row>
    <row r="28" spans="1:11" x14ac:dyDescent="0.3">
      <c r="B28" t="s"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simulace</vt:lpstr>
      <vt:lpstr>komentář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Cígler</dc:creator>
  <cp:lastModifiedBy>Hynek Cígler</cp:lastModifiedBy>
  <dcterms:created xsi:type="dcterms:W3CDTF">2021-10-19T08:49:09Z</dcterms:created>
  <dcterms:modified xsi:type="dcterms:W3CDTF">2021-10-19T09:21:38Z</dcterms:modified>
</cp:coreProperties>
</file>